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A KULIAH\SEMESTER 6\Praktikum SPK\ari\"/>
    </mc:Choice>
  </mc:AlternateContent>
  <xr:revisionPtr revIDLastSave="0" documentId="8_{C4A8F998-94DF-4428-9707-6638B18CB6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as1" sheetId="1" r:id="rId1"/>
    <sheet name="Ara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dRxabmk8FX5a2Ial+tPHNz0RcW+j0mxMILHCUYJrPtY="/>
    </ext>
  </extLst>
</workbook>
</file>

<file path=xl/calcChain.xml><?xml version="1.0" encoding="utf-8"?>
<calcChain xmlns="http://schemas.openxmlformats.org/spreadsheetml/2006/main">
  <c r="C24" i="2" l="1"/>
  <c r="C32" i="2" s="1"/>
  <c r="C40" i="2" s="1"/>
  <c r="D51" i="2" s="1"/>
  <c r="F19" i="2"/>
  <c r="E19" i="2"/>
  <c r="D19" i="2"/>
  <c r="C19" i="2"/>
  <c r="C28" i="2" s="1"/>
  <c r="C36" i="2" s="1"/>
  <c r="C44" i="2" s="1"/>
  <c r="D55" i="2" s="1"/>
  <c r="B19" i="2"/>
  <c r="F18" i="2"/>
  <c r="E18" i="2"/>
  <c r="D18" i="2"/>
  <c r="C18" i="2"/>
  <c r="B18" i="2"/>
  <c r="F17" i="2"/>
  <c r="E17" i="2"/>
  <c r="E26" i="2" s="1"/>
  <c r="E34" i="2" s="1"/>
  <c r="E42" i="2" s="1"/>
  <c r="F53" i="2" s="1"/>
  <c r="D17" i="2"/>
  <c r="C17" i="2"/>
  <c r="B17" i="2"/>
  <c r="F16" i="2"/>
  <c r="E16" i="2"/>
  <c r="D16" i="2"/>
  <c r="C16" i="2"/>
  <c r="B16" i="2"/>
  <c r="B25" i="2" s="1"/>
  <c r="B33" i="2" s="1"/>
  <c r="B41" i="2" s="1"/>
  <c r="C52" i="2" s="1"/>
  <c r="I15" i="2"/>
  <c r="F15" i="2"/>
  <c r="E15" i="2"/>
  <c r="D15" i="2"/>
  <c r="C15" i="2"/>
  <c r="B15" i="2"/>
  <c r="E14" i="2"/>
  <c r="E23" i="2" s="1"/>
  <c r="E31" i="2" s="1"/>
  <c r="E39" i="2" s="1"/>
  <c r="F50" i="2" s="1"/>
  <c r="I12" i="2"/>
  <c r="I11" i="2"/>
  <c r="F3" i="2"/>
  <c r="F14" i="2" s="1"/>
  <c r="F23" i="2" s="1"/>
  <c r="F31" i="2" s="1"/>
  <c r="F39" i="2" s="1"/>
  <c r="G50" i="2" s="1"/>
  <c r="E3" i="2"/>
  <c r="D3" i="2"/>
  <c r="D14" i="2" s="1"/>
  <c r="C3" i="2"/>
  <c r="C14" i="2" s="1"/>
  <c r="B3" i="2"/>
  <c r="B14" i="2" s="1"/>
  <c r="B23" i="2" s="1"/>
  <c r="B31" i="2" s="1"/>
  <c r="B39" i="2" s="1"/>
  <c r="C50" i="2" s="1"/>
  <c r="H27" i="1"/>
  <c r="I26" i="1"/>
  <c r="H25" i="1"/>
  <c r="I24" i="1"/>
  <c r="F19" i="1"/>
  <c r="F18" i="1"/>
  <c r="I27" i="1" s="1"/>
  <c r="E18" i="1"/>
  <c r="D18" i="1"/>
  <c r="C18" i="1"/>
  <c r="B18" i="1"/>
  <c r="B27" i="1" s="1"/>
  <c r="B35" i="1" s="1"/>
  <c r="B43" i="1" s="1"/>
  <c r="C54" i="1" s="1"/>
  <c r="F17" i="1"/>
  <c r="E17" i="1"/>
  <c r="H26" i="1" s="1"/>
  <c r="D17" i="1"/>
  <c r="D26" i="1" s="1"/>
  <c r="D34" i="1" s="1"/>
  <c r="D42" i="1" s="1"/>
  <c r="E53" i="1" s="1"/>
  <c r="C17" i="1"/>
  <c r="B17" i="1"/>
  <c r="F16" i="1"/>
  <c r="I25" i="1" s="1"/>
  <c r="E16" i="1"/>
  <c r="D16" i="1"/>
  <c r="D25" i="1" s="1"/>
  <c r="D33" i="1" s="1"/>
  <c r="D41" i="1" s="1"/>
  <c r="E52" i="1" s="1"/>
  <c r="C16" i="1"/>
  <c r="B16" i="1"/>
  <c r="B23" i="1" s="1"/>
  <c r="B31" i="1" s="1"/>
  <c r="B39" i="1" s="1"/>
  <c r="C50" i="1" s="1"/>
  <c r="F15" i="1"/>
  <c r="E15" i="1"/>
  <c r="H24" i="1" s="1"/>
  <c r="E24" i="1" s="1"/>
  <c r="E32" i="1" s="1"/>
  <c r="E40" i="1" s="1"/>
  <c r="F51" i="1" s="1"/>
  <c r="D15" i="1"/>
  <c r="C15" i="1"/>
  <c r="B15" i="1"/>
  <c r="B24" i="1" s="1"/>
  <c r="B32" i="1" s="1"/>
  <c r="B40" i="1" s="1"/>
  <c r="C51" i="1" s="1"/>
  <c r="I14" i="1"/>
  <c r="F14" i="1"/>
  <c r="I23" i="1" s="1"/>
  <c r="E14" i="1"/>
  <c r="H23" i="1" s="1"/>
  <c r="D14" i="1"/>
  <c r="C14" i="1"/>
  <c r="C23" i="1" s="1"/>
  <c r="C31" i="1" s="1"/>
  <c r="C39" i="1" s="1"/>
  <c r="D50" i="1" s="1"/>
  <c r="B14" i="1"/>
  <c r="F13" i="1"/>
  <c r="I22" i="1" s="1"/>
  <c r="E13" i="1"/>
  <c r="H22" i="1" s="1"/>
  <c r="E22" i="1" s="1"/>
  <c r="E30" i="1" s="1"/>
  <c r="E38" i="1" s="1"/>
  <c r="F49" i="1" s="1"/>
  <c r="D13" i="1"/>
  <c r="D19" i="1" s="1"/>
  <c r="B13" i="1"/>
  <c r="I11" i="1"/>
  <c r="F3" i="1"/>
  <c r="E3" i="1"/>
  <c r="D3" i="1"/>
  <c r="I10" i="1" s="1"/>
  <c r="C3" i="1"/>
  <c r="C13" i="1" s="1"/>
  <c r="B3" i="1"/>
  <c r="F22" i="1" l="1"/>
  <c r="F30" i="1" s="1"/>
  <c r="F38" i="1" s="1"/>
  <c r="G49" i="1" s="1"/>
  <c r="F23" i="1"/>
  <c r="F31" i="1" s="1"/>
  <c r="F39" i="1" s="1"/>
  <c r="G50" i="1" s="1"/>
  <c r="E26" i="1"/>
  <c r="E34" i="1" s="1"/>
  <c r="E42" i="1" s="1"/>
  <c r="F53" i="1" s="1"/>
  <c r="E23" i="1"/>
  <c r="E31" i="1" s="1"/>
  <c r="E39" i="1" s="1"/>
  <c r="F50" i="1" s="1"/>
  <c r="F25" i="1"/>
  <c r="F33" i="1" s="1"/>
  <c r="F41" i="1" s="1"/>
  <c r="G52" i="1" s="1"/>
  <c r="H50" i="1"/>
  <c r="F24" i="1"/>
  <c r="F32" i="1" s="1"/>
  <c r="F40" i="1" s="1"/>
  <c r="G51" i="1" s="1"/>
  <c r="E25" i="1"/>
  <c r="E33" i="1" s="1"/>
  <c r="E41" i="1" s="1"/>
  <c r="F52" i="1" s="1"/>
  <c r="F27" i="1"/>
  <c r="F35" i="1" s="1"/>
  <c r="F43" i="1" s="1"/>
  <c r="G54" i="1" s="1"/>
  <c r="F26" i="1"/>
  <c r="F34" i="1" s="1"/>
  <c r="F42" i="1" s="1"/>
  <c r="G53" i="1" s="1"/>
  <c r="D20" i="2"/>
  <c r="D28" i="2"/>
  <c r="D36" i="2" s="1"/>
  <c r="D44" i="2" s="1"/>
  <c r="E55" i="2" s="1"/>
  <c r="D23" i="2"/>
  <c r="D31" i="2" s="1"/>
  <c r="D39" i="2" s="1"/>
  <c r="E50" i="2" s="1"/>
  <c r="D27" i="2"/>
  <c r="D35" i="2" s="1"/>
  <c r="D43" i="2" s="1"/>
  <c r="E54" i="2" s="1"/>
  <c r="D24" i="2"/>
  <c r="D32" i="2" s="1"/>
  <c r="D40" i="2" s="1"/>
  <c r="E51" i="2" s="1"/>
  <c r="C27" i="1"/>
  <c r="C35" i="1" s="1"/>
  <c r="C43" i="1" s="1"/>
  <c r="D54" i="1" s="1"/>
  <c r="H54" i="1" s="1"/>
  <c r="E24" i="2"/>
  <c r="E32" i="2" s="1"/>
  <c r="E40" i="2" s="1"/>
  <c r="F51" i="2" s="1"/>
  <c r="C22" i="1"/>
  <c r="C30" i="1" s="1"/>
  <c r="C38" i="1" s="1"/>
  <c r="D49" i="1" s="1"/>
  <c r="D23" i="1"/>
  <c r="D31" i="1" s="1"/>
  <c r="D39" i="1" s="1"/>
  <c r="E50" i="1" s="1"/>
  <c r="B19" i="1"/>
  <c r="B22" i="1"/>
  <c r="B30" i="1" s="1"/>
  <c r="B38" i="1" s="1"/>
  <c r="C49" i="1" s="1"/>
  <c r="D24" i="1"/>
  <c r="D32" i="1" s="1"/>
  <c r="D40" i="1" s="1"/>
  <c r="E51" i="1" s="1"/>
  <c r="C25" i="1"/>
  <c r="C33" i="1" s="1"/>
  <c r="C41" i="1" s="1"/>
  <c r="D52" i="1" s="1"/>
  <c r="E27" i="1"/>
  <c r="E35" i="1" s="1"/>
  <c r="E43" i="1" s="1"/>
  <c r="F54" i="1" s="1"/>
  <c r="C20" i="2"/>
  <c r="C23" i="2"/>
  <c r="C31" i="2" s="1"/>
  <c r="C39" i="2" s="1"/>
  <c r="D50" i="2" s="1"/>
  <c r="H50" i="2" s="1"/>
  <c r="B24" i="2"/>
  <c r="B32" i="2" s="1"/>
  <c r="B40" i="2" s="1"/>
  <c r="C51" i="2" s="1"/>
  <c r="F24" i="2"/>
  <c r="F32" i="2" s="1"/>
  <c r="F40" i="2" s="1"/>
  <c r="G51" i="2" s="1"/>
  <c r="D25" i="2"/>
  <c r="D33" i="2" s="1"/>
  <c r="D41" i="2" s="1"/>
  <c r="E52" i="2" s="1"/>
  <c r="C26" i="2"/>
  <c r="C34" i="2" s="1"/>
  <c r="C42" i="2" s="1"/>
  <c r="D53" i="2" s="1"/>
  <c r="B27" i="2"/>
  <c r="B35" i="2" s="1"/>
  <c r="B43" i="2" s="1"/>
  <c r="C54" i="2" s="1"/>
  <c r="F27" i="2"/>
  <c r="F35" i="2" s="1"/>
  <c r="F43" i="2" s="1"/>
  <c r="G54" i="2" s="1"/>
  <c r="E28" i="2"/>
  <c r="E36" i="2" s="1"/>
  <c r="E44" i="2" s="1"/>
  <c r="F55" i="2" s="1"/>
  <c r="F20" i="2"/>
  <c r="B26" i="2"/>
  <c r="B34" i="2" s="1"/>
  <c r="B42" i="2" s="1"/>
  <c r="C53" i="2" s="1"/>
  <c r="E27" i="2"/>
  <c r="E35" i="2" s="1"/>
  <c r="E43" i="2" s="1"/>
  <c r="F54" i="2" s="1"/>
  <c r="C24" i="1"/>
  <c r="C32" i="1" s="1"/>
  <c r="C40" i="1" s="1"/>
  <c r="D51" i="1" s="1"/>
  <c r="H51" i="1" s="1"/>
  <c r="E25" i="2"/>
  <c r="E33" i="2" s="1"/>
  <c r="E41" i="2" s="1"/>
  <c r="F52" i="2" s="1"/>
  <c r="D26" i="2"/>
  <c r="D34" i="2" s="1"/>
  <c r="D42" i="2" s="1"/>
  <c r="E53" i="2" s="1"/>
  <c r="C27" i="2"/>
  <c r="C35" i="2" s="1"/>
  <c r="C43" i="2" s="1"/>
  <c r="D54" i="2" s="1"/>
  <c r="B28" i="2"/>
  <c r="B36" i="2" s="1"/>
  <c r="B44" i="2" s="1"/>
  <c r="C55" i="2" s="1"/>
  <c r="H55" i="2" s="1"/>
  <c r="F28" i="2"/>
  <c r="F36" i="2" s="1"/>
  <c r="F44" i="2" s="1"/>
  <c r="G55" i="2" s="1"/>
  <c r="C26" i="1"/>
  <c r="C34" i="1" s="1"/>
  <c r="C42" i="1" s="1"/>
  <c r="D53" i="1" s="1"/>
  <c r="E20" i="2"/>
  <c r="F25" i="2"/>
  <c r="F33" i="2" s="1"/>
  <c r="F41" i="2" s="1"/>
  <c r="G52" i="2" s="1"/>
  <c r="B25" i="1"/>
  <c r="B33" i="1" s="1"/>
  <c r="B41" i="1" s="1"/>
  <c r="C52" i="1" s="1"/>
  <c r="H52" i="1" s="1"/>
  <c r="D27" i="1"/>
  <c r="D35" i="1" s="1"/>
  <c r="D43" i="1" s="1"/>
  <c r="E54" i="1" s="1"/>
  <c r="C19" i="1"/>
  <c r="D22" i="1"/>
  <c r="D30" i="1" s="1"/>
  <c r="D38" i="1" s="1"/>
  <c r="E49" i="1" s="1"/>
  <c r="B26" i="1"/>
  <c r="B34" i="1" s="1"/>
  <c r="B42" i="1" s="1"/>
  <c r="C53" i="1" s="1"/>
  <c r="H53" i="1" s="1"/>
  <c r="E19" i="1"/>
  <c r="B20" i="2"/>
  <c r="C25" i="2"/>
  <c r="C33" i="2" s="1"/>
  <c r="C41" i="2" s="1"/>
  <c r="D52" i="2" s="1"/>
  <c r="H52" i="2" s="1"/>
  <c r="F26" i="2"/>
  <c r="F34" i="2" s="1"/>
  <c r="F42" i="2" s="1"/>
  <c r="G53" i="2" s="1"/>
  <c r="I52" i="2" l="1"/>
  <c r="C60" i="2" s="1"/>
  <c r="I50" i="1"/>
  <c r="C58" i="1" s="1"/>
  <c r="H53" i="2"/>
  <c r="I53" i="2" s="1"/>
  <c r="C61" i="2" s="1"/>
  <c r="H54" i="2"/>
  <c r="I54" i="2" s="1"/>
  <c r="C62" i="2" s="1"/>
  <c r="H51" i="2"/>
  <c r="I51" i="2" s="1"/>
  <c r="C59" i="2" s="1"/>
  <c r="I53" i="1"/>
  <c r="C61" i="1" s="1"/>
  <c r="I52" i="1"/>
  <c r="C60" i="1" s="1"/>
  <c r="I55" i="2"/>
  <c r="C63" i="2" s="1"/>
  <c r="D63" i="2" s="1"/>
  <c r="H49" i="1"/>
  <c r="I54" i="1" s="1"/>
  <c r="C62" i="1" s="1"/>
  <c r="D59" i="2" l="1"/>
  <c r="I51" i="1"/>
  <c r="C59" i="1" s="1"/>
  <c r="D59" i="1" s="1"/>
  <c r="D62" i="2"/>
  <c r="D60" i="2"/>
  <c r="D60" i="1"/>
  <c r="D61" i="2"/>
  <c r="D61" i="1" l="1"/>
  <c r="D58" i="1"/>
  <c r="D62" i="1"/>
</calcChain>
</file>

<file path=xl/sharedStrings.xml><?xml version="1.0" encoding="utf-8"?>
<sst xmlns="http://schemas.openxmlformats.org/spreadsheetml/2006/main" count="151" uniqueCount="35">
  <si>
    <t>1. Data Awal</t>
  </si>
  <si>
    <t>alternatif</t>
  </si>
  <si>
    <t>C1</t>
  </si>
  <si>
    <t>C2</t>
  </si>
  <si>
    <t>C3</t>
  </si>
  <si>
    <t>C4</t>
  </si>
  <si>
    <t>C5</t>
  </si>
  <si>
    <t>kriteria</t>
  </si>
  <si>
    <t>Bobot</t>
  </si>
  <si>
    <t>A0</t>
  </si>
  <si>
    <t>A1</t>
  </si>
  <si>
    <t>Nama : Dina Cahyo Wibowo</t>
  </si>
  <si>
    <t>A2</t>
  </si>
  <si>
    <t>NIM : G.231.22.0004</t>
  </si>
  <si>
    <t>A3</t>
  </si>
  <si>
    <t>A4</t>
  </si>
  <si>
    <t>A5</t>
  </si>
  <si>
    <t>benefit</t>
  </si>
  <si>
    <t>cost</t>
  </si>
  <si>
    <t>2. Matriks Keputusan</t>
  </si>
  <si>
    <t>X</t>
  </si>
  <si>
    <t>3. Normalisasi Metode Aras</t>
  </si>
  <si>
    <t>Mencari Xij (Kriteria Cost)</t>
  </si>
  <si>
    <t>4. Hasil Normalisasi</t>
  </si>
  <si>
    <t>5. Hasil Normalisasi Terbobot</t>
  </si>
  <si>
    <t>X*ij</t>
  </si>
  <si>
    <t>6. Menenukan Nilai Optimum</t>
  </si>
  <si>
    <t>7. Menentukan Nilai Derajat Utilitas</t>
  </si>
  <si>
    <t>No</t>
  </si>
  <si>
    <t>Alt</t>
  </si>
  <si>
    <t>Si</t>
  </si>
  <si>
    <t>Ki</t>
  </si>
  <si>
    <t>8. Menentukan Rangking</t>
  </si>
  <si>
    <t>Rank</t>
  </si>
  <si>
    <t>Nama: Moh. Hary Sakti Rahanyamtel                         Nim: G.231.22.0045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</si>
</sst>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5"/>
      <color theme="1"/>
      <name val="Calibri"/>
    </font>
    <font>
      <b/>
      <sz val="1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0" xfId="0" applyNumberFormat="1" applyFont="1"/>
    <xf numFmtId="164" fontId="4" fillId="0" borderId="0" xfId="0" applyNumberFormat="1" applyFont="1"/>
    <xf numFmtId="165" fontId="2" fillId="0" borderId="1" xfId="0" applyNumberFormat="1" applyFont="1" applyBorder="1"/>
    <xf numFmtId="165" fontId="2" fillId="0" borderId="0" xfId="0" applyNumberFormat="1" applyFont="1"/>
    <xf numFmtId="2" fontId="1" fillId="0" borderId="1" xfId="0" applyNumberFormat="1" applyFont="1" applyBorder="1"/>
    <xf numFmtId="1" fontId="1" fillId="0" borderId="1" xfId="0" applyNumberFormat="1" applyFont="1" applyBorder="1"/>
    <xf numFmtId="1" fontId="2" fillId="0" borderId="1" xfId="0" applyNumberFormat="1" applyFont="1" applyBorder="1"/>
    <xf numFmtId="0" fontId="4" fillId="0" borderId="0" xfId="0" applyFont="1"/>
    <xf numFmtId="164" fontId="2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12</xdr:row>
      <xdr:rowOff>47625</xdr:rowOff>
    </xdr:from>
    <xdr:ext cx="238125" cy="1038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26938" y="3265650"/>
          <a:ext cx="238125" cy="102870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228600</xdr:colOff>
      <xdr:row>29</xdr:row>
      <xdr:rowOff>47625</xdr:rowOff>
    </xdr:from>
    <xdr:ext cx="238125" cy="1038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26938" y="3265650"/>
          <a:ext cx="238125" cy="102870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276225</xdr:colOff>
      <xdr:row>37</xdr:row>
      <xdr:rowOff>66675</xdr:rowOff>
    </xdr:from>
    <xdr:ext cx="238125" cy="10382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26938" y="3265650"/>
          <a:ext cx="238125" cy="102870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13</xdr:row>
      <xdr:rowOff>47625</xdr:rowOff>
    </xdr:from>
    <xdr:ext cx="238125" cy="1038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26938" y="3265650"/>
          <a:ext cx="238125" cy="102870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228600</xdr:colOff>
      <xdr:row>30</xdr:row>
      <xdr:rowOff>47625</xdr:rowOff>
    </xdr:from>
    <xdr:ext cx="238125" cy="10382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26938" y="3265650"/>
          <a:ext cx="238125" cy="102870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276225</xdr:colOff>
      <xdr:row>38</xdr:row>
      <xdr:rowOff>66675</xdr:rowOff>
    </xdr:from>
    <xdr:ext cx="238125" cy="10382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226938" y="3265650"/>
          <a:ext cx="238125" cy="1028700"/>
        </a:xfrm>
        <a:prstGeom prst="leftBrace">
          <a:avLst>
            <a:gd name="adj1" fmla="val 8333"/>
            <a:gd name="adj2" fmla="val 50000"/>
          </a:avLst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:Q14"/>
    </sheetView>
  </sheetViews>
  <sheetFormatPr defaultColWidth="14.42578125" defaultRowHeight="15" customHeight="1" x14ac:dyDescent="0.25"/>
  <cols>
    <col min="1" max="9" width="9.140625" customWidth="1"/>
    <col min="10" max="26" width="8.710937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3" t="s">
        <v>7</v>
      </c>
      <c r="I2" s="3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9</v>
      </c>
      <c r="B3" s="4">
        <f t="shared" ref="B3:F3" si="0">IF(B9="benefit",MAX(B4:B8),MIN(B4:B8))</f>
        <v>1</v>
      </c>
      <c r="C3" s="4">
        <f t="shared" si="0"/>
        <v>1</v>
      </c>
      <c r="D3" s="4">
        <f t="shared" si="0"/>
        <v>1</v>
      </c>
      <c r="E3" s="4">
        <f t="shared" si="0"/>
        <v>0.5</v>
      </c>
      <c r="F3" s="4">
        <f t="shared" si="0"/>
        <v>0.7</v>
      </c>
      <c r="G3" s="2"/>
      <c r="H3" s="4" t="s">
        <v>2</v>
      </c>
      <c r="I3" s="4">
        <v>0.3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x14ac:dyDescent="0.3">
      <c r="A4" s="3" t="s">
        <v>10</v>
      </c>
      <c r="B4" s="4">
        <v>0.5</v>
      </c>
      <c r="C4" s="4">
        <v>1</v>
      </c>
      <c r="D4" s="4">
        <v>0.7</v>
      </c>
      <c r="E4" s="4">
        <v>0.7</v>
      </c>
      <c r="F4" s="4">
        <v>0.8</v>
      </c>
      <c r="G4" s="2"/>
      <c r="H4" s="4" t="s">
        <v>3</v>
      </c>
      <c r="I4" s="4">
        <v>0.2</v>
      </c>
      <c r="J4" s="2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.75" x14ac:dyDescent="0.3">
      <c r="A5" s="3" t="s">
        <v>12</v>
      </c>
      <c r="B5" s="4">
        <v>0.8</v>
      </c>
      <c r="C5" s="4">
        <v>0.7</v>
      </c>
      <c r="D5" s="4">
        <v>1</v>
      </c>
      <c r="E5" s="4">
        <v>0.5</v>
      </c>
      <c r="F5" s="4">
        <v>1</v>
      </c>
      <c r="G5" s="2"/>
      <c r="H5" s="4" t="s">
        <v>4</v>
      </c>
      <c r="I5" s="4">
        <v>0.2</v>
      </c>
      <c r="J5" s="2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14</v>
      </c>
      <c r="B6" s="4">
        <v>1</v>
      </c>
      <c r="C6" s="4">
        <v>0.3</v>
      </c>
      <c r="D6" s="4">
        <v>0.4</v>
      </c>
      <c r="E6" s="4">
        <v>0.7</v>
      </c>
      <c r="F6" s="4">
        <v>1</v>
      </c>
      <c r="G6" s="2"/>
      <c r="H6" s="4" t="s">
        <v>5</v>
      </c>
      <c r="I6" s="4">
        <v>0.15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 t="s">
        <v>15</v>
      </c>
      <c r="B7" s="4">
        <v>0.2</v>
      </c>
      <c r="C7" s="4">
        <v>1</v>
      </c>
      <c r="D7" s="4">
        <v>0.5</v>
      </c>
      <c r="E7" s="4">
        <v>0.9</v>
      </c>
      <c r="F7" s="4">
        <v>0.7</v>
      </c>
      <c r="G7" s="2"/>
      <c r="H7" s="4" t="s">
        <v>6</v>
      </c>
      <c r="I7" s="4">
        <v>0.15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 t="s">
        <v>16</v>
      </c>
      <c r="B8" s="4">
        <v>1</v>
      </c>
      <c r="C8" s="4">
        <v>0.7</v>
      </c>
      <c r="D8" s="4">
        <v>0.4</v>
      </c>
      <c r="E8" s="4">
        <v>0.7</v>
      </c>
      <c r="F8" s="4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 t="s">
        <v>17</v>
      </c>
      <c r="C9" s="2" t="s">
        <v>17</v>
      </c>
      <c r="D9" s="2" t="s">
        <v>17</v>
      </c>
      <c r="E9" s="2" t="s">
        <v>18</v>
      </c>
      <c r="F9" s="2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>
        <f t="shared" ref="I10:I11" si="1">IF(D3&gt;=0,1,IF(D3&gt;=1,2,3))</f>
        <v>1</v>
      </c>
      <c r="J10" s="2"/>
      <c r="K10" s="2"/>
      <c r="L10" s="2"/>
      <c r="M10" s="13" t="s">
        <v>34</v>
      </c>
      <c r="N10" s="13"/>
      <c r="O10" s="13"/>
      <c r="P10" s="13"/>
      <c r="Q10" s="13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19</v>
      </c>
      <c r="B11" s="2"/>
      <c r="C11" s="2"/>
      <c r="D11" s="2"/>
      <c r="E11" s="2"/>
      <c r="F11" s="2"/>
      <c r="G11" s="2"/>
      <c r="H11" s="2"/>
      <c r="I11" s="2">
        <f t="shared" si="1"/>
        <v>1</v>
      </c>
      <c r="J11" s="2"/>
      <c r="K11" s="2"/>
      <c r="L11" s="2"/>
      <c r="M11" s="13"/>
      <c r="N11" s="13"/>
      <c r="O11" s="13"/>
      <c r="P11" s="13"/>
      <c r="Q11" s="13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3"/>
      <c r="N12" s="13"/>
      <c r="O12" s="13"/>
      <c r="P12" s="13"/>
      <c r="Q12" s="13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>
        <f t="shared" ref="B13:F13" si="2">B3</f>
        <v>1</v>
      </c>
      <c r="C13" s="2">
        <f t="shared" si="2"/>
        <v>1</v>
      </c>
      <c r="D13" s="2">
        <f t="shared" si="2"/>
        <v>1</v>
      </c>
      <c r="E13" s="2">
        <f t="shared" si="2"/>
        <v>0.5</v>
      </c>
      <c r="F13" s="2">
        <f t="shared" si="2"/>
        <v>0.7</v>
      </c>
      <c r="G13" s="2"/>
      <c r="H13" s="2"/>
      <c r="I13" s="2">
        <v>168</v>
      </c>
      <c r="J13" s="2"/>
      <c r="K13" s="2"/>
      <c r="L13" s="2"/>
      <c r="M13" s="13"/>
      <c r="N13" s="13"/>
      <c r="O13" s="13"/>
      <c r="P13" s="13"/>
      <c r="Q13" s="13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>
        <f t="shared" ref="B14:F14" si="3">B4</f>
        <v>0.5</v>
      </c>
      <c r="C14" s="2">
        <f t="shared" si="3"/>
        <v>1</v>
      </c>
      <c r="D14" s="2">
        <f t="shared" si="3"/>
        <v>0.7</v>
      </c>
      <c r="E14" s="2">
        <f t="shared" si="3"/>
        <v>0.7</v>
      </c>
      <c r="F14" s="2">
        <f t="shared" si="3"/>
        <v>0.8</v>
      </c>
      <c r="G14" s="2"/>
      <c r="H14" s="2"/>
      <c r="I14" s="2">
        <f>IF(I13&gt;=0,1,2)</f>
        <v>1</v>
      </c>
      <c r="J14" s="2"/>
      <c r="K14" s="2"/>
      <c r="L14" s="2"/>
      <c r="M14" s="13"/>
      <c r="N14" s="13"/>
      <c r="O14" s="13"/>
      <c r="P14" s="13"/>
      <c r="Q14" s="13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20</v>
      </c>
      <c r="B15" s="2">
        <f t="shared" ref="B15:F15" si="4">B5</f>
        <v>0.8</v>
      </c>
      <c r="C15" s="2">
        <f t="shared" si="4"/>
        <v>0.7</v>
      </c>
      <c r="D15" s="2">
        <f t="shared" si="4"/>
        <v>1</v>
      </c>
      <c r="E15" s="2">
        <f t="shared" si="4"/>
        <v>0.5</v>
      </c>
      <c r="F15" s="2">
        <f t="shared" si="4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>
        <f t="shared" ref="B16:F16" si="5">B6</f>
        <v>1</v>
      </c>
      <c r="C16" s="2">
        <f t="shared" si="5"/>
        <v>0.3</v>
      </c>
      <c r="D16" s="2">
        <f t="shared" si="5"/>
        <v>0.4</v>
      </c>
      <c r="E16" s="2">
        <f t="shared" si="5"/>
        <v>0.7</v>
      </c>
      <c r="F16" s="2">
        <f t="shared" si="5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>
        <f t="shared" ref="B17:F17" si="6">B7</f>
        <v>0.2</v>
      </c>
      <c r="C17" s="2">
        <f t="shared" si="6"/>
        <v>1</v>
      </c>
      <c r="D17" s="2">
        <f t="shared" si="6"/>
        <v>0.5</v>
      </c>
      <c r="E17" s="2">
        <f t="shared" si="6"/>
        <v>0.9</v>
      </c>
      <c r="F17" s="2">
        <f t="shared" si="6"/>
        <v>0.7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>
        <f t="shared" ref="B18:F18" si="7">B8</f>
        <v>1</v>
      </c>
      <c r="C18" s="2">
        <f t="shared" si="7"/>
        <v>0.7</v>
      </c>
      <c r="D18" s="2">
        <f t="shared" si="7"/>
        <v>0.4</v>
      </c>
      <c r="E18" s="2">
        <f t="shared" si="7"/>
        <v>0.7</v>
      </c>
      <c r="F18" s="2">
        <f t="shared" si="7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>
        <f t="shared" ref="B19:F19" si="8">SUM(B13:B18)</f>
        <v>4.5</v>
      </c>
      <c r="C19" s="2">
        <f t="shared" si="8"/>
        <v>4.7</v>
      </c>
      <c r="D19" s="2">
        <f t="shared" si="8"/>
        <v>4</v>
      </c>
      <c r="E19" s="2">
        <f t="shared" si="8"/>
        <v>4</v>
      </c>
      <c r="F19" s="2">
        <f t="shared" si="8"/>
        <v>5.2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 t="s">
        <v>21</v>
      </c>
      <c r="B20" s="2"/>
      <c r="C20" s="2"/>
      <c r="D20" s="2"/>
      <c r="E20" s="2"/>
      <c r="F20" s="2"/>
      <c r="G20" s="2"/>
      <c r="H20" s="1" t="s">
        <v>22</v>
      </c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2"/>
      <c r="H21" s="1" t="s">
        <v>5</v>
      </c>
      <c r="I21" s="1" t="s">
        <v>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9</v>
      </c>
      <c r="B22" s="7">
        <f t="shared" ref="B22:B27" si="9">B13/SUM($B$13:$B$18)</f>
        <v>0.22222222222222221</v>
      </c>
      <c r="C22" s="7">
        <f t="shared" ref="C22:C27" si="10">C13/SUM($C$13:$C$18)</f>
        <v>0.21276595744680851</v>
      </c>
      <c r="D22" s="7">
        <f t="shared" ref="D22:D27" si="11">D13/SUM($D$13:$D$18)</f>
        <v>0.25</v>
      </c>
      <c r="E22" s="7">
        <f t="shared" ref="E22:E27" si="12">H22/SUM($H$22:$H$27)</f>
        <v>0.21283783783783783</v>
      </c>
      <c r="F22" s="7">
        <f t="shared" ref="F22:F27" si="13">I22/SUM($I$22:$I$27)</f>
        <v>0.20100502512562812</v>
      </c>
      <c r="G22" s="2"/>
      <c r="H22" s="8">
        <f t="shared" ref="H22:I22" si="14">1/E13</f>
        <v>2</v>
      </c>
      <c r="I22" s="8">
        <f t="shared" si="14"/>
        <v>1.4285714285714286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10</v>
      </c>
      <c r="B23" s="7">
        <f t="shared" si="9"/>
        <v>0.1111111111111111</v>
      </c>
      <c r="C23" s="7">
        <f t="shared" si="10"/>
        <v>0.21276595744680851</v>
      </c>
      <c r="D23" s="7">
        <f t="shared" si="11"/>
        <v>0.17499999999999999</v>
      </c>
      <c r="E23" s="7">
        <f t="shared" si="12"/>
        <v>0.15202702702702703</v>
      </c>
      <c r="F23" s="7">
        <f t="shared" si="13"/>
        <v>0.17587939698492461</v>
      </c>
      <c r="G23" s="2"/>
      <c r="H23" s="8">
        <f t="shared" ref="H23:I23" si="15">1/E14</f>
        <v>1.4285714285714286</v>
      </c>
      <c r="I23" s="8">
        <f t="shared" si="15"/>
        <v>1.25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12</v>
      </c>
      <c r="B24" s="7">
        <f t="shared" si="9"/>
        <v>0.17777777777777778</v>
      </c>
      <c r="C24" s="7">
        <f t="shared" si="10"/>
        <v>0.14893617021276595</v>
      </c>
      <c r="D24" s="7">
        <f t="shared" si="11"/>
        <v>0.25</v>
      </c>
      <c r="E24" s="7">
        <f t="shared" si="12"/>
        <v>0.21283783783783783</v>
      </c>
      <c r="F24" s="7">
        <f t="shared" si="13"/>
        <v>0.1407035175879397</v>
      </c>
      <c r="G24" s="2"/>
      <c r="H24" s="8">
        <f t="shared" ref="H24:I24" si="16">1/E15</f>
        <v>2</v>
      </c>
      <c r="I24" s="8">
        <f t="shared" si="16"/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14</v>
      </c>
      <c r="B25" s="7">
        <f t="shared" si="9"/>
        <v>0.22222222222222221</v>
      </c>
      <c r="C25" s="7">
        <f t="shared" si="10"/>
        <v>6.3829787234042548E-2</v>
      </c>
      <c r="D25" s="7">
        <f t="shared" si="11"/>
        <v>0.1</v>
      </c>
      <c r="E25" s="7">
        <f t="shared" si="12"/>
        <v>0.15202702702702703</v>
      </c>
      <c r="F25" s="7">
        <f t="shared" si="13"/>
        <v>0.1407035175879397</v>
      </c>
      <c r="G25" s="2"/>
      <c r="H25" s="8">
        <f t="shared" ref="H25:I25" si="17">1/E16</f>
        <v>1.4285714285714286</v>
      </c>
      <c r="I25" s="8">
        <f t="shared" si="17"/>
        <v>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15</v>
      </c>
      <c r="B26" s="7">
        <f t="shared" si="9"/>
        <v>4.4444444444444446E-2</v>
      </c>
      <c r="C26" s="7">
        <f t="shared" si="10"/>
        <v>0.21276595744680851</v>
      </c>
      <c r="D26" s="7">
        <f t="shared" si="11"/>
        <v>0.125</v>
      </c>
      <c r="E26" s="7">
        <f t="shared" si="12"/>
        <v>0.11824324324324324</v>
      </c>
      <c r="F26" s="7">
        <f t="shared" si="13"/>
        <v>0.20100502512562812</v>
      </c>
      <c r="G26" s="2"/>
      <c r="H26" s="8">
        <f t="shared" ref="H26:I26" si="18">1/E17</f>
        <v>1.1111111111111112</v>
      </c>
      <c r="I26" s="8">
        <f t="shared" si="18"/>
        <v>1.4285714285714286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16</v>
      </c>
      <c r="B27" s="7">
        <f t="shared" si="9"/>
        <v>0.22222222222222221</v>
      </c>
      <c r="C27" s="7">
        <f t="shared" si="10"/>
        <v>0.14893617021276595</v>
      </c>
      <c r="D27" s="7">
        <f t="shared" si="11"/>
        <v>0.1</v>
      </c>
      <c r="E27" s="7">
        <f t="shared" si="12"/>
        <v>0.15202702702702703</v>
      </c>
      <c r="F27" s="7">
        <f t="shared" si="13"/>
        <v>0.1407035175879397</v>
      </c>
      <c r="G27" s="2"/>
      <c r="H27" s="8">
        <f t="shared" ref="H27:I27" si="19">1/E18</f>
        <v>1.4285714285714286</v>
      </c>
      <c r="I27" s="8">
        <f t="shared" si="19"/>
        <v>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 t="s">
        <v>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8">
        <f t="shared" ref="B30:F30" si="20">B22</f>
        <v>0.22222222222222221</v>
      </c>
      <c r="C30" s="8">
        <f t="shared" si="20"/>
        <v>0.21276595744680851</v>
      </c>
      <c r="D30" s="8">
        <f t="shared" si="20"/>
        <v>0.25</v>
      </c>
      <c r="E30" s="8">
        <f t="shared" si="20"/>
        <v>0.21283783783783783</v>
      </c>
      <c r="F30" s="8">
        <f t="shared" si="20"/>
        <v>0.20100502512562812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8">
        <f t="shared" ref="B31:F31" si="21">B23</f>
        <v>0.1111111111111111</v>
      </c>
      <c r="C31" s="8">
        <f t="shared" si="21"/>
        <v>0.21276595744680851</v>
      </c>
      <c r="D31" s="8">
        <f t="shared" si="21"/>
        <v>0.17499999999999999</v>
      </c>
      <c r="E31" s="8">
        <f t="shared" si="21"/>
        <v>0.15202702702702703</v>
      </c>
      <c r="F31" s="8">
        <f t="shared" si="21"/>
        <v>0.17587939698492461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20</v>
      </c>
      <c r="B32" s="8">
        <f t="shared" ref="B32:F32" si="22">B24</f>
        <v>0.17777777777777778</v>
      </c>
      <c r="C32" s="8">
        <f t="shared" si="22"/>
        <v>0.14893617021276595</v>
      </c>
      <c r="D32" s="8">
        <f t="shared" si="22"/>
        <v>0.25</v>
      </c>
      <c r="E32" s="8">
        <f t="shared" si="22"/>
        <v>0.21283783783783783</v>
      </c>
      <c r="F32" s="8">
        <f t="shared" si="22"/>
        <v>0.1407035175879397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8">
        <f t="shared" ref="B33:F33" si="23">B25</f>
        <v>0.22222222222222221</v>
      </c>
      <c r="C33" s="8">
        <f t="shared" si="23"/>
        <v>6.3829787234042548E-2</v>
      </c>
      <c r="D33" s="8">
        <f t="shared" si="23"/>
        <v>0.1</v>
      </c>
      <c r="E33" s="8">
        <f t="shared" si="23"/>
        <v>0.15202702702702703</v>
      </c>
      <c r="F33" s="8">
        <f t="shared" si="23"/>
        <v>0.1407035175879397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8">
        <f t="shared" ref="B34:F34" si="24">B26</f>
        <v>4.4444444444444446E-2</v>
      </c>
      <c r="C34" s="8">
        <f t="shared" si="24"/>
        <v>0.21276595744680851</v>
      </c>
      <c r="D34" s="8">
        <f t="shared" si="24"/>
        <v>0.125</v>
      </c>
      <c r="E34" s="8">
        <f t="shared" si="24"/>
        <v>0.11824324324324324</v>
      </c>
      <c r="F34" s="8">
        <f t="shared" si="24"/>
        <v>0.20100502512562812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8">
        <f t="shared" ref="B35:F35" si="25">B27</f>
        <v>0.22222222222222221</v>
      </c>
      <c r="C35" s="8">
        <f t="shared" si="25"/>
        <v>0.14893617021276595</v>
      </c>
      <c r="D35" s="8">
        <f t="shared" si="25"/>
        <v>0.1</v>
      </c>
      <c r="E35" s="8">
        <f t="shared" si="25"/>
        <v>0.15202702702702703</v>
      </c>
      <c r="F35" s="8">
        <f t="shared" si="25"/>
        <v>0.1407035175879397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">
        <f t="shared" ref="B38:B43" si="26">B30*$I$3</f>
        <v>6.6666666666666666E-2</v>
      </c>
      <c r="C38" s="8">
        <f t="shared" ref="C38:C43" si="27">C30*$I$4</f>
        <v>4.2553191489361708E-2</v>
      </c>
      <c r="D38" s="8">
        <f t="shared" ref="D38:D43" si="28">D30*$I$5</f>
        <v>0.05</v>
      </c>
      <c r="E38" s="8">
        <f t="shared" ref="E38:E43" si="29">E30*$I$6</f>
        <v>3.1925675675675676E-2</v>
      </c>
      <c r="F38" s="8">
        <f t="shared" ref="F38:F43" si="30">F30*$I$7</f>
        <v>3.0150753768844216E-2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8">
        <f t="shared" si="26"/>
        <v>3.3333333333333333E-2</v>
      </c>
      <c r="C39" s="8">
        <f t="shared" si="27"/>
        <v>4.2553191489361708E-2</v>
      </c>
      <c r="D39" s="8">
        <f t="shared" si="28"/>
        <v>3.4999999999999996E-2</v>
      </c>
      <c r="E39" s="8">
        <f t="shared" si="29"/>
        <v>2.2804054054054054E-2</v>
      </c>
      <c r="F39" s="8">
        <f t="shared" si="30"/>
        <v>2.638190954773869E-2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25</v>
      </c>
      <c r="B40" s="8">
        <f t="shared" si="26"/>
        <v>5.3333333333333337E-2</v>
      </c>
      <c r="C40" s="8">
        <f t="shared" si="27"/>
        <v>2.9787234042553193E-2</v>
      </c>
      <c r="D40" s="8">
        <f t="shared" si="28"/>
        <v>0.05</v>
      </c>
      <c r="E40" s="8">
        <f t="shared" si="29"/>
        <v>3.1925675675675676E-2</v>
      </c>
      <c r="F40" s="8">
        <f t="shared" si="30"/>
        <v>2.1105527638190954E-2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8">
        <f t="shared" si="26"/>
        <v>6.6666666666666666E-2</v>
      </c>
      <c r="C41" s="8">
        <f t="shared" si="27"/>
        <v>1.276595744680851E-2</v>
      </c>
      <c r="D41" s="8">
        <f t="shared" si="28"/>
        <v>2.0000000000000004E-2</v>
      </c>
      <c r="E41" s="8">
        <f t="shared" si="29"/>
        <v>2.2804054054054054E-2</v>
      </c>
      <c r="F41" s="8">
        <f t="shared" si="30"/>
        <v>2.1105527638190954E-2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8">
        <f t="shared" si="26"/>
        <v>1.3333333333333334E-2</v>
      </c>
      <c r="C42" s="8">
        <f t="shared" si="27"/>
        <v>4.2553191489361708E-2</v>
      </c>
      <c r="D42" s="8">
        <f t="shared" si="28"/>
        <v>2.5000000000000001E-2</v>
      </c>
      <c r="E42" s="8">
        <f t="shared" si="29"/>
        <v>1.7736486486486486E-2</v>
      </c>
      <c r="F42" s="8">
        <f t="shared" si="30"/>
        <v>3.0150753768844216E-2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8">
        <f t="shared" si="26"/>
        <v>6.6666666666666666E-2</v>
      </c>
      <c r="C43" s="8">
        <f t="shared" si="27"/>
        <v>2.9787234042553193E-2</v>
      </c>
      <c r="D43" s="8">
        <f t="shared" si="28"/>
        <v>2.0000000000000004E-2</v>
      </c>
      <c r="E43" s="8">
        <f t="shared" si="29"/>
        <v>2.2804054054054054E-2</v>
      </c>
      <c r="F43" s="8">
        <f t="shared" si="30"/>
        <v>2.1105527638190954E-2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" t="s">
        <v>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" t="s">
        <v>27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3" t="s">
        <v>8</v>
      </c>
      <c r="B47" s="3"/>
      <c r="C47" s="9">
        <v>0.3</v>
      </c>
      <c r="D47" s="9">
        <v>0.2</v>
      </c>
      <c r="E47" s="9">
        <v>0.2</v>
      </c>
      <c r="F47" s="9">
        <v>0.15</v>
      </c>
      <c r="G47" s="9">
        <v>0.15</v>
      </c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3" t="s">
        <v>28</v>
      </c>
      <c r="B48" s="3" t="s">
        <v>29</v>
      </c>
      <c r="C48" s="3" t="s">
        <v>2</v>
      </c>
      <c r="D48" s="3" t="s">
        <v>3</v>
      </c>
      <c r="E48" s="3" t="s">
        <v>4</v>
      </c>
      <c r="F48" s="3" t="s">
        <v>5</v>
      </c>
      <c r="G48" s="3" t="s">
        <v>6</v>
      </c>
      <c r="H48" s="3" t="s">
        <v>30</v>
      </c>
      <c r="I48" s="3" t="s">
        <v>31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0">
        <v>0</v>
      </c>
      <c r="B49" s="3" t="s">
        <v>9</v>
      </c>
      <c r="C49" s="7">
        <f t="shared" ref="C49:G49" si="31">B38</f>
        <v>6.6666666666666666E-2</v>
      </c>
      <c r="D49" s="7">
        <f t="shared" si="31"/>
        <v>4.2553191489361708E-2</v>
      </c>
      <c r="E49" s="7">
        <f t="shared" si="31"/>
        <v>0.05</v>
      </c>
      <c r="F49" s="7">
        <f t="shared" si="31"/>
        <v>3.1925675675675676E-2</v>
      </c>
      <c r="G49" s="7">
        <f t="shared" si="31"/>
        <v>3.0150753768844216E-2</v>
      </c>
      <c r="H49" s="7">
        <f t="shared" ref="H49:H54" si="32">SUM(C49:G49)</f>
        <v>0.22129628760054826</v>
      </c>
      <c r="I49" s="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0">
        <v>1</v>
      </c>
      <c r="B50" s="3" t="s">
        <v>10</v>
      </c>
      <c r="C50" s="7">
        <f t="shared" ref="C50:G50" si="33">B39</f>
        <v>3.3333333333333333E-2</v>
      </c>
      <c r="D50" s="7">
        <f t="shared" si="33"/>
        <v>4.2553191489361708E-2</v>
      </c>
      <c r="E50" s="7">
        <f t="shared" si="33"/>
        <v>3.4999999999999996E-2</v>
      </c>
      <c r="F50" s="7">
        <f t="shared" si="33"/>
        <v>2.2804054054054054E-2</v>
      </c>
      <c r="G50" s="7">
        <f t="shared" si="33"/>
        <v>2.638190954773869E-2</v>
      </c>
      <c r="H50" s="7">
        <f t="shared" si="32"/>
        <v>0.16007248842448779</v>
      </c>
      <c r="I50" s="7">
        <f t="shared" ref="I50:I54" si="34">H50/$H$49</f>
        <v>0.72334014347961983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0">
        <v>2</v>
      </c>
      <c r="B51" s="3" t="s">
        <v>12</v>
      </c>
      <c r="C51" s="7">
        <f t="shared" ref="C51:G51" si="35">B40</f>
        <v>5.3333333333333337E-2</v>
      </c>
      <c r="D51" s="7">
        <f t="shared" si="35"/>
        <v>2.9787234042553193E-2</v>
      </c>
      <c r="E51" s="7">
        <f t="shared" si="35"/>
        <v>0.05</v>
      </c>
      <c r="F51" s="7">
        <f t="shared" si="35"/>
        <v>3.1925675675675676E-2</v>
      </c>
      <c r="G51" s="7">
        <f t="shared" si="35"/>
        <v>2.1105527638190954E-2</v>
      </c>
      <c r="H51" s="7">
        <f t="shared" si="32"/>
        <v>0.18615177068975314</v>
      </c>
      <c r="I51" s="7">
        <f t="shared" si="34"/>
        <v>0.84118795081536624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0">
        <v>3</v>
      </c>
      <c r="B52" s="3" t="s">
        <v>14</v>
      </c>
      <c r="C52" s="7">
        <f t="shared" ref="C52:G52" si="36">B41</f>
        <v>6.6666666666666666E-2</v>
      </c>
      <c r="D52" s="7">
        <f t="shared" si="36"/>
        <v>1.276595744680851E-2</v>
      </c>
      <c r="E52" s="7">
        <f t="shared" si="36"/>
        <v>2.0000000000000004E-2</v>
      </c>
      <c r="F52" s="7">
        <f t="shared" si="36"/>
        <v>2.2804054054054054E-2</v>
      </c>
      <c r="G52" s="7">
        <f t="shared" si="36"/>
        <v>2.1105527638190954E-2</v>
      </c>
      <c r="H52" s="7">
        <f t="shared" si="32"/>
        <v>0.14334220580572019</v>
      </c>
      <c r="I52" s="7">
        <f t="shared" si="34"/>
        <v>0.64773886340317011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0">
        <v>4</v>
      </c>
      <c r="B53" s="3" t="s">
        <v>15</v>
      </c>
      <c r="C53" s="7">
        <f t="shared" ref="C53:G53" si="37">B42</f>
        <v>1.3333333333333334E-2</v>
      </c>
      <c r="D53" s="7">
        <f t="shared" si="37"/>
        <v>4.2553191489361708E-2</v>
      </c>
      <c r="E53" s="7">
        <f t="shared" si="37"/>
        <v>2.5000000000000001E-2</v>
      </c>
      <c r="F53" s="7">
        <f t="shared" si="37"/>
        <v>1.7736486486486486E-2</v>
      </c>
      <c r="G53" s="7">
        <f t="shared" si="37"/>
        <v>3.0150753768844216E-2</v>
      </c>
      <c r="H53" s="7">
        <f t="shared" si="32"/>
        <v>0.12877376507802574</v>
      </c>
      <c r="I53" s="7">
        <f t="shared" si="34"/>
        <v>0.58190657635644272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>
        <v>5</v>
      </c>
      <c r="B54" s="3" t="s">
        <v>16</v>
      </c>
      <c r="C54" s="7">
        <f t="shared" ref="C54:G54" si="38">B43</f>
        <v>6.6666666666666666E-2</v>
      </c>
      <c r="D54" s="7">
        <f t="shared" si="38"/>
        <v>2.9787234042553193E-2</v>
      </c>
      <c r="E54" s="7">
        <f t="shared" si="38"/>
        <v>2.0000000000000004E-2</v>
      </c>
      <c r="F54" s="7">
        <f t="shared" si="38"/>
        <v>2.2804054054054054E-2</v>
      </c>
      <c r="G54" s="7">
        <f t="shared" si="38"/>
        <v>2.1105527638190954E-2</v>
      </c>
      <c r="H54" s="7">
        <f t="shared" si="32"/>
        <v>0.16036348240146486</v>
      </c>
      <c r="I54" s="7">
        <f t="shared" si="34"/>
        <v>0.72465509539378081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" t="s">
        <v>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3" t="s">
        <v>28</v>
      </c>
      <c r="B57" s="3" t="s">
        <v>29</v>
      </c>
      <c r="C57" s="3" t="s">
        <v>31</v>
      </c>
      <c r="D57" s="3" t="s">
        <v>33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0">
        <v>1</v>
      </c>
      <c r="B58" s="3" t="s">
        <v>10</v>
      </c>
      <c r="C58" s="7">
        <f t="shared" ref="C58:C62" si="39">I50</f>
        <v>0.72334014347961983</v>
      </c>
      <c r="D58" s="11">
        <f t="shared" ref="D58:D62" si="40">RANK(C58,$C$58:$C$62,0)</f>
        <v>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0">
        <v>2</v>
      </c>
      <c r="B59" s="3" t="s">
        <v>12</v>
      </c>
      <c r="C59" s="7">
        <f t="shared" si="39"/>
        <v>0.84118795081536624</v>
      </c>
      <c r="D59" s="11">
        <f t="shared" si="40"/>
        <v>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0">
        <v>3</v>
      </c>
      <c r="B60" s="3" t="s">
        <v>14</v>
      </c>
      <c r="C60" s="7">
        <f t="shared" si="39"/>
        <v>0.64773886340317011</v>
      </c>
      <c r="D60" s="11">
        <f t="shared" si="40"/>
        <v>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0">
        <v>4</v>
      </c>
      <c r="B61" s="3" t="s">
        <v>15</v>
      </c>
      <c r="C61" s="7">
        <f t="shared" si="39"/>
        <v>0.58190657635644272</v>
      </c>
      <c r="D61" s="11">
        <f t="shared" si="40"/>
        <v>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>
        <v>5</v>
      </c>
      <c r="B62" s="3" t="s">
        <v>16</v>
      </c>
      <c r="C62" s="7">
        <f t="shared" si="39"/>
        <v>0.72465509539378081</v>
      </c>
      <c r="D62" s="11">
        <f t="shared" si="40"/>
        <v>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M10:Q1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3" t="s">
        <v>7</v>
      </c>
      <c r="I2" s="3" t="s">
        <v>8</v>
      </c>
    </row>
    <row r="3" spans="1:11" x14ac:dyDescent="0.25">
      <c r="A3" s="3" t="s">
        <v>9</v>
      </c>
      <c r="B3" s="4">
        <f t="shared" ref="B3:F3" si="0">IF(B9="benefit",MAX(B4:B8),MIN(B4:B8))</f>
        <v>1</v>
      </c>
      <c r="C3" s="4">
        <f t="shared" si="0"/>
        <v>0.3</v>
      </c>
      <c r="D3" s="4">
        <f t="shared" si="0"/>
        <v>0.4</v>
      </c>
      <c r="E3" s="4">
        <f t="shared" si="0"/>
        <v>0.9</v>
      </c>
      <c r="F3" s="4">
        <f t="shared" si="0"/>
        <v>1</v>
      </c>
      <c r="G3" s="2"/>
      <c r="H3" s="4" t="s">
        <v>2</v>
      </c>
      <c r="I3" s="4">
        <v>0.8</v>
      </c>
    </row>
    <row r="4" spans="1:11" ht="18.75" x14ac:dyDescent="0.3">
      <c r="A4" s="3" t="s">
        <v>10</v>
      </c>
      <c r="B4" s="4">
        <v>0.6</v>
      </c>
      <c r="C4" s="4">
        <v>1</v>
      </c>
      <c r="D4" s="4">
        <v>0.8</v>
      </c>
      <c r="E4" s="4">
        <v>0.7</v>
      </c>
      <c r="F4" s="4">
        <v>0.8</v>
      </c>
      <c r="G4" s="2"/>
      <c r="H4" s="4" t="s">
        <v>3</v>
      </c>
      <c r="I4" s="4">
        <v>0.4</v>
      </c>
      <c r="K4" s="12" t="s">
        <v>11</v>
      </c>
    </row>
    <row r="5" spans="1:11" ht="18.75" x14ac:dyDescent="0.3">
      <c r="A5" s="3" t="s">
        <v>12</v>
      </c>
      <c r="B5" s="4">
        <v>0.8</v>
      </c>
      <c r="C5" s="4">
        <v>0.7</v>
      </c>
      <c r="D5" s="4">
        <v>1</v>
      </c>
      <c r="E5" s="4">
        <v>0.5</v>
      </c>
      <c r="F5" s="4">
        <v>1</v>
      </c>
      <c r="G5" s="2"/>
      <c r="H5" s="4" t="s">
        <v>4</v>
      </c>
      <c r="I5" s="4">
        <v>0.7</v>
      </c>
      <c r="K5" s="12" t="s">
        <v>13</v>
      </c>
    </row>
    <row r="6" spans="1:11" x14ac:dyDescent="0.25">
      <c r="A6" s="3" t="s">
        <v>14</v>
      </c>
      <c r="B6" s="4">
        <v>1</v>
      </c>
      <c r="C6" s="4">
        <v>0.3</v>
      </c>
      <c r="D6" s="4">
        <v>1</v>
      </c>
      <c r="E6" s="4">
        <v>0.9</v>
      </c>
      <c r="F6" s="4">
        <v>1</v>
      </c>
      <c r="G6" s="2"/>
      <c r="H6" s="4" t="s">
        <v>5</v>
      </c>
      <c r="I6" s="4">
        <v>0.15</v>
      </c>
    </row>
    <row r="7" spans="1:11" x14ac:dyDescent="0.25">
      <c r="A7" s="3" t="s">
        <v>15</v>
      </c>
      <c r="B7" s="4">
        <v>0.2</v>
      </c>
      <c r="C7" s="4">
        <v>1</v>
      </c>
      <c r="D7" s="4">
        <v>0.5</v>
      </c>
      <c r="E7" s="4">
        <v>0.9</v>
      </c>
      <c r="F7" s="4">
        <v>1</v>
      </c>
      <c r="G7" s="2"/>
      <c r="H7" s="4" t="s">
        <v>6</v>
      </c>
      <c r="I7" s="4">
        <v>0.15</v>
      </c>
    </row>
    <row r="8" spans="1:11" x14ac:dyDescent="0.25">
      <c r="A8" s="3" t="s">
        <v>16</v>
      </c>
      <c r="B8" s="4">
        <v>1</v>
      </c>
      <c r="C8" s="4">
        <v>1</v>
      </c>
      <c r="D8" s="4">
        <v>0.4</v>
      </c>
      <c r="E8" s="4">
        <v>0.7</v>
      </c>
      <c r="F8" s="4">
        <v>1</v>
      </c>
      <c r="G8" s="2"/>
      <c r="H8" s="2"/>
      <c r="I8" s="2"/>
    </row>
    <row r="9" spans="1:11" x14ac:dyDescent="0.25">
      <c r="A9" s="2"/>
      <c r="B9" s="2" t="s">
        <v>17</v>
      </c>
      <c r="C9" s="2" t="s">
        <v>18</v>
      </c>
      <c r="D9" s="2" t="s">
        <v>18</v>
      </c>
      <c r="E9" s="2" t="s">
        <v>17</v>
      </c>
      <c r="F9" s="2" t="s">
        <v>17</v>
      </c>
      <c r="G9" s="2"/>
      <c r="H9" s="2"/>
      <c r="I9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>
        <f t="shared" ref="I11:I12" si="1">IF(D4&gt;=0,1,IF(D4&gt;=1,2,3))</f>
        <v>1</v>
      </c>
      <c r="J11" s="2"/>
    </row>
    <row r="12" spans="1:11" x14ac:dyDescent="0.25">
      <c r="A12" s="1" t="s">
        <v>19</v>
      </c>
      <c r="B12" s="2"/>
      <c r="C12" s="2"/>
      <c r="D12" s="2"/>
      <c r="E12" s="2"/>
      <c r="F12" s="2"/>
      <c r="G12" s="2"/>
      <c r="H12" s="2"/>
      <c r="I12" s="2">
        <f t="shared" si="1"/>
        <v>1</v>
      </c>
      <c r="J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x14ac:dyDescent="0.25">
      <c r="A14" s="2"/>
      <c r="B14" s="2">
        <f t="shared" ref="B14:F14" si="2">B3</f>
        <v>1</v>
      </c>
      <c r="C14" s="2">
        <f t="shared" si="2"/>
        <v>0.3</v>
      </c>
      <c r="D14" s="2">
        <f t="shared" si="2"/>
        <v>0.4</v>
      </c>
      <c r="E14" s="2">
        <f t="shared" si="2"/>
        <v>0.9</v>
      </c>
      <c r="F14" s="2">
        <f t="shared" si="2"/>
        <v>1</v>
      </c>
      <c r="G14" s="2"/>
      <c r="H14" s="2"/>
      <c r="I14" s="2">
        <v>168</v>
      </c>
      <c r="J14" s="2"/>
    </row>
    <row r="15" spans="1:11" x14ac:dyDescent="0.25">
      <c r="A15" s="2"/>
      <c r="B15" s="2">
        <f t="shared" ref="B15:F15" si="3">B4</f>
        <v>0.6</v>
      </c>
      <c r="C15" s="2">
        <f t="shared" si="3"/>
        <v>1</v>
      </c>
      <c r="D15" s="2">
        <f t="shared" si="3"/>
        <v>0.8</v>
      </c>
      <c r="E15" s="2">
        <f t="shared" si="3"/>
        <v>0.7</v>
      </c>
      <c r="F15" s="2">
        <f t="shared" si="3"/>
        <v>0.8</v>
      </c>
      <c r="G15" s="2"/>
      <c r="H15" s="2"/>
      <c r="I15" s="2">
        <f>IF(I14&gt;=0,1,2)</f>
        <v>1</v>
      </c>
      <c r="J15" s="2"/>
    </row>
    <row r="16" spans="1:11" x14ac:dyDescent="0.25">
      <c r="A16" s="2" t="s">
        <v>20</v>
      </c>
      <c r="B16" s="2">
        <f t="shared" ref="B16:F16" si="4">B5</f>
        <v>0.8</v>
      </c>
      <c r="C16" s="2">
        <f t="shared" si="4"/>
        <v>0.7</v>
      </c>
      <c r="D16" s="2">
        <f t="shared" si="4"/>
        <v>1</v>
      </c>
      <c r="E16" s="2">
        <f t="shared" si="4"/>
        <v>0.5</v>
      </c>
      <c r="F16" s="2">
        <f t="shared" si="4"/>
        <v>1</v>
      </c>
      <c r="G16" s="2"/>
      <c r="H16" s="2"/>
      <c r="I16" s="2"/>
      <c r="J16" s="2"/>
    </row>
    <row r="17" spans="1:10" x14ac:dyDescent="0.25">
      <c r="A17" s="2"/>
      <c r="B17" s="2">
        <f t="shared" ref="B17:F17" si="5">B6</f>
        <v>1</v>
      </c>
      <c r="C17" s="2">
        <f t="shared" si="5"/>
        <v>0.3</v>
      </c>
      <c r="D17" s="2">
        <f t="shared" si="5"/>
        <v>1</v>
      </c>
      <c r="E17" s="2">
        <f t="shared" si="5"/>
        <v>0.9</v>
      </c>
      <c r="F17" s="2">
        <f t="shared" si="5"/>
        <v>1</v>
      </c>
      <c r="G17" s="2"/>
      <c r="H17" s="2"/>
      <c r="I17" s="2"/>
      <c r="J17" s="2"/>
    </row>
    <row r="18" spans="1:10" x14ac:dyDescent="0.25">
      <c r="A18" s="2"/>
      <c r="B18" s="2">
        <f t="shared" ref="B18:F18" si="6">B7</f>
        <v>0.2</v>
      </c>
      <c r="C18" s="2">
        <f t="shared" si="6"/>
        <v>1</v>
      </c>
      <c r="D18" s="2">
        <f t="shared" si="6"/>
        <v>0.5</v>
      </c>
      <c r="E18" s="2">
        <f t="shared" si="6"/>
        <v>0.9</v>
      </c>
      <c r="F18" s="2">
        <f t="shared" si="6"/>
        <v>1</v>
      </c>
      <c r="G18" s="2"/>
      <c r="H18" s="2"/>
      <c r="I18" s="2"/>
      <c r="J18" s="2"/>
    </row>
    <row r="19" spans="1:10" x14ac:dyDescent="0.25">
      <c r="A19" s="2"/>
      <c r="B19" s="2">
        <f t="shared" ref="B19:F19" si="7">B8</f>
        <v>1</v>
      </c>
      <c r="C19" s="2">
        <f t="shared" si="7"/>
        <v>1</v>
      </c>
      <c r="D19" s="2">
        <f t="shared" si="7"/>
        <v>0.4</v>
      </c>
      <c r="E19" s="2">
        <f t="shared" si="7"/>
        <v>0.7</v>
      </c>
      <c r="F19" s="2">
        <f t="shared" si="7"/>
        <v>1</v>
      </c>
      <c r="G19" s="2"/>
      <c r="H19" s="2"/>
      <c r="I19" s="2"/>
      <c r="J19" s="2"/>
    </row>
    <row r="20" spans="1:10" x14ac:dyDescent="0.25">
      <c r="A20" s="2"/>
      <c r="B20" s="2">
        <f t="shared" ref="B20:F20" si="8">SUM(B14:B19)</f>
        <v>4.6000000000000005</v>
      </c>
      <c r="C20" s="2">
        <f t="shared" si="8"/>
        <v>4.3</v>
      </c>
      <c r="D20" s="2">
        <f t="shared" si="8"/>
        <v>4.1000000000000005</v>
      </c>
      <c r="E20" s="2">
        <f t="shared" si="8"/>
        <v>4.5999999999999996</v>
      </c>
      <c r="F20" s="2">
        <f t="shared" si="8"/>
        <v>5.8</v>
      </c>
      <c r="G20" s="2"/>
      <c r="H20" s="2"/>
      <c r="I20" s="2"/>
      <c r="J20" s="2"/>
    </row>
    <row r="21" spans="1:10" ht="15.75" customHeight="1" x14ac:dyDescent="0.25">
      <c r="A21" s="1" t="s">
        <v>21</v>
      </c>
      <c r="B21" s="2"/>
      <c r="C21" s="2"/>
      <c r="D21" s="2"/>
      <c r="E21" s="2"/>
      <c r="F21" s="2"/>
      <c r="G21" s="2"/>
      <c r="H21" s="1" t="s">
        <v>22</v>
      </c>
      <c r="I21" s="1"/>
      <c r="J21" s="2"/>
    </row>
    <row r="22" spans="1:10" ht="15.75" customHeight="1" x14ac:dyDescent="0.25">
      <c r="A22" s="1"/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2"/>
      <c r="H22" s="1" t="s">
        <v>5</v>
      </c>
      <c r="I22" s="1" t="s">
        <v>6</v>
      </c>
      <c r="J22" s="2"/>
    </row>
    <row r="23" spans="1:10" ht="15.75" customHeight="1" x14ac:dyDescent="0.25">
      <c r="A23" s="1" t="s">
        <v>9</v>
      </c>
      <c r="B23" s="7">
        <f t="shared" ref="B23:B28" si="9">B14/SUM($B$14:$B$19)</f>
        <v>0.21739130434782605</v>
      </c>
      <c r="C23" s="7">
        <f t="shared" ref="C23:C28" si="10">C14/SUM($C$14:$C$19)</f>
        <v>6.9767441860465115E-2</v>
      </c>
      <c r="D23" s="7">
        <f t="shared" ref="D23:D28" si="11">D14/SUM($D$14:$D$19)</f>
        <v>9.7560975609756087E-2</v>
      </c>
      <c r="E23" s="7">
        <f t="shared" ref="E23:E28" si="12">E14/SUM($E$14:$E$19)</f>
        <v>0.19565217391304349</v>
      </c>
      <c r="F23" s="7">
        <f t="shared" ref="F23:F28" si="13">F14/SUM($F$14:$F$19)</f>
        <v>0.17241379310344829</v>
      </c>
      <c r="G23" s="2"/>
      <c r="H23" s="8"/>
      <c r="I23" s="8"/>
      <c r="J23" s="2"/>
    </row>
    <row r="24" spans="1:10" ht="15.75" customHeight="1" x14ac:dyDescent="0.25">
      <c r="A24" s="1" t="s">
        <v>10</v>
      </c>
      <c r="B24" s="7">
        <f t="shared" si="9"/>
        <v>0.13043478260869562</v>
      </c>
      <c r="C24" s="7">
        <f t="shared" si="10"/>
        <v>0.23255813953488372</v>
      </c>
      <c r="D24" s="7">
        <f t="shared" si="11"/>
        <v>0.19512195121951217</v>
      </c>
      <c r="E24" s="7">
        <f t="shared" si="12"/>
        <v>0.15217391304347827</v>
      </c>
      <c r="F24" s="7">
        <f t="shared" si="13"/>
        <v>0.13793103448275862</v>
      </c>
      <c r="G24" s="2"/>
      <c r="H24" s="8"/>
      <c r="I24" s="8"/>
      <c r="J24" s="2"/>
    </row>
    <row r="25" spans="1:10" ht="15.75" customHeight="1" x14ac:dyDescent="0.25">
      <c r="A25" s="1" t="s">
        <v>12</v>
      </c>
      <c r="B25" s="7">
        <f t="shared" si="9"/>
        <v>0.17391304347826086</v>
      </c>
      <c r="C25" s="7">
        <f t="shared" si="10"/>
        <v>0.16279069767441859</v>
      </c>
      <c r="D25" s="7">
        <f t="shared" si="11"/>
        <v>0.24390243902439021</v>
      </c>
      <c r="E25" s="7">
        <f t="shared" si="12"/>
        <v>0.10869565217391305</v>
      </c>
      <c r="F25" s="7">
        <f t="shared" si="13"/>
        <v>0.17241379310344829</v>
      </c>
      <c r="G25" s="2"/>
      <c r="H25" s="8"/>
      <c r="I25" s="8"/>
      <c r="J25" s="2"/>
    </row>
    <row r="26" spans="1:10" ht="15.75" customHeight="1" x14ac:dyDescent="0.25">
      <c r="A26" s="1" t="s">
        <v>14</v>
      </c>
      <c r="B26" s="7">
        <f t="shared" si="9"/>
        <v>0.21739130434782605</v>
      </c>
      <c r="C26" s="7">
        <f t="shared" si="10"/>
        <v>6.9767441860465115E-2</v>
      </c>
      <c r="D26" s="7">
        <f t="shared" si="11"/>
        <v>0.24390243902439021</v>
      </c>
      <c r="E26" s="7">
        <f t="shared" si="12"/>
        <v>0.19565217391304349</v>
      </c>
      <c r="F26" s="7">
        <f t="shared" si="13"/>
        <v>0.17241379310344829</v>
      </c>
      <c r="G26" s="2"/>
      <c r="H26" s="8"/>
      <c r="I26" s="8"/>
      <c r="J26" s="2"/>
    </row>
    <row r="27" spans="1:10" ht="15.75" customHeight="1" x14ac:dyDescent="0.25">
      <c r="A27" s="1" t="s">
        <v>15</v>
      </c>
      <c r="B27" s="7">
        <f t="shared" si="9"/>
        <v>4.3478260869565216E-2</v>
      </c>
      <c r="C27" s="7">
        <f t="shared" si="10"/>
        <v>0.23255813953488372</v>
      </c>
      <c r="D27" s="7">
        <f t="shared" si="11"/>
        <v>0.12195121951219511</v>
      </c>
      <c r="E27" s="7">
        <f t="shared" si="12"/>
        <v>0.19565217391304349</v>
      </c>
      <c r="F27" s="7">
        <f t="shared" si="13"/>
        <v>0.17241379310344829</v>
      </c>
      <c r="G27" s="2"/>
      <c r="H27" s="8"/>
      <c r="I27" s="8"/>
      <c r="J27" s="2"/>
    </row>
    <row r="28" spans="1:10" ht="15.75" customHeight="1" x14ac:dyDescent="0.25">
      <c r="A28" s="1" t="s">
        <v>16</v>
      </c>
      <c r="B28" s="7">
        <f t="shared" si="9"/>
        <v>0.21739130434782605</v>
      </c>
      <c r="C28" s="7">
        <f t="shared" si="10"/>
        <v>0.23255813953488372</v>
      </c>
      <c r="D28" s="7">
        <f t="shared" si="11"/>
        <v>9.7560975609756087E-2</v>
      </c>
      <c r="E28" s="7">
        <f t="shared" si="12"/>
        <v>0.15217391304347827</v>
      </c>
      <c r="F28" s="7">
        <f t="shared" si="13"/>
        <v>0.17241379310344829</v>
      </c>
      <c r="G28" s="2"/>
      <c r="H28" s="8"/>
      <c r="I28" s="8"/>
      <c r="J28" s="2"/>
    </row>
    <row r="29" spans="1:1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5">
      <c r="A30" s="1" t="s">
        <v>23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5">
      <c r="A31" s="2"/>
      <c r="B31" s="8">
        <f t="shared" ref="B31:F31" si="14">B23</f>
        <v>0.21739130434782605</v>
      </c>
      <c r="C31" s="8">
        <f t="shared" si="14"/>
        <v>6.9767441860465115E-2</v>
      </c>
      <c r="D31" s="8">
        <f t="shared" si="14"/>
        <v>9.7560975609756087E-2</v>
      </c>
      <c r="E31" s="8">
        <f t="shared" si="14"/>
        <v>0.19565217391304349</v>
      </c>
      <c r="F31" s="8">
        <f t="shared" si="14"/>
        <v>0.17241379310344829</v>
      </c>
      <c r="G31" s="2"/>
      <c r="H31" s="2"/>
      <c r="I31" s="2"/>
      <c r="J31" s="2"/>
    </row>
    <row r="32" spans="1:10" ht="15.75" customHeight="1" x14ac:dyDescent="0.25">
      <c r="A32" s="2"/>
      <c r="B32" s="8">
        <f t="shared" ref="B32:F32" si="15">B24</f>
        <v>0.13043478260869562</v>
      </c>
      <c r="C32" s="8">
        <f t="shared" si="15"/>
        <v>0.23255813953488372</v>
      </c>
      <c r="D32" s="8">
        <f t="shared" si="15"/>
        <v>0.19512195121951217</v>
      </c>
      <c r="E32" s="8">
        <f t="shared" si="15"/>
        <v>0.15217391304347827</v>
      </c>
      <c r="F32" s="8">
        <f t="shared" si="15"/>
        <v>0.13793103448275862</v>
      </c>
      <c r="G32" s="2"/>
      <c r="H32" s="2"/>
      <c r="I32" s="2"/>
      <c r="J32" s="2"/>
    </row>
    <row r="33" spans="1:10" ht="15.75" customHeight="1" x14ac:dyDescent="0.25">
      <c r="A33" s="2" t="s">
        <v>20</v>
      </c>
      <c r="B33" s="8">
        <f t="shared" ref="B33:F33" si="16">B25</f>
        <v>0.17391304347826086</v>
      </c>
      <c r="C33" s="8">
        <f t="shared" si="16"/>
        <v>0.16279069767441859</v>
      </c>
      <c r="D33" s="8">
        <f t="shared" si="16"/>
        <v>0.24390243902439021</v>
      </c>
      <c r="E33" s="8">
        <f t="shared" si="16"/>
        <v>0.10869565217391305</v>
      </c>
      <c r="F33" s="8">
        <f t="shared" si="16"/>
        <v>0.17241379310344829</v>
      </c>
      <c r="G33" s="2"/>
      <c r="H33" s="2"/>
      <c r="I33" s="2"/>
      <c r="J33" s="2"/>
    </row>
    <row r="34" spans="1:10" ht="15.75" customHeight="1" x14ac:dyDescent="0.25">
      <c r="A34" s="2"/>
      <c r="B34" s="8">
        <f t="shared" ref="B34:F34" si="17">B26</f>
        <v>0.21739130434782605</v>
      </c>
      <c r="C34" s="8">
        <f t="shared" si="17"/>
        <v>6.9767441860465115E-2</v>
      </c>
      <c r="D34" s="8">
        <f t="shared" si="17"/>
        <v>0.24390243902439021</v>
      </c>
      <c r="E34" s="8">
        <f t="shared" si="17"/>
        <v>0.19565217391304349</v>
      </c>
      <c r="F34" s="8">
        <f t="shared" si="17"/>
        <v>0.17241379310344829</v>
      </c>
      <c r="G34" s="2"/>
      <c r="H34" s="2"/>
      <c r="I34" s="2"/>
      <c r="J34" s="2"/>
    </row>
    <row r="35" spans="1:10" ht="15.75" customHeight="1" x14ac:dyDescent="0.25">
      <c r="A35" s="2"/>
      <c r="B35" s="8">
        <f t="shared" ref="B35:F35" si="18">B27</f>
        <v>4.3478260869565216E-2</v>
      </c>
      <c r="C35" s="8">
        <f t="shared" si="18"/>
        <v>0.23255813953488372</v>
      </c>
      <c r="D35" s="8">
        <f t="shared" si="18"/>
        <v>0.12195121951219511</v>
      </c>
      <c r="E35" s="8">
        <f t="shared" si="18"/>
        <v>0.19565217391304349</v>
      </c>
      <c r="F35" s="8">
        <f t="shared" si="18"/>
        <v>0.17241379310344829</v>
      </c>
      <c r="G35" s="2"/>
      <c r="H35" s="2"/>
      <c r="I35" s="2"/>
      <c r="J35" s="2"/>
    </row>
    <row r="36" spans="1:10" ht="15.75" customHeight="1" x14ac:dyDescent="0.25">
      <c r="A36" s="2"/>
      <c r="B36" s="8">
        <f t="shared" ref="B36:F36" si="19">B28</f>
        <v>0.21739130434782605</v>
      </c>
      <c r="C36" s="8">
        <f t="shared" si="19"/>
        <v>0.23255813953488372</v>
      </c>
      <c r="D36" s="8">
        <f t="shared" si="19"/>
        <v>9.7560975609756087E-2</v>
      </c>
      <c r="E36" s="8">
        <f t="shared" si="19"/>
        <v>0.15217391304347827</v>
      </c>
      <c r="F36" s="8">
        <f t="shared" si="19"/>
        <v>0.17241379310344829</v>
      </c>
      <c r="G36" s="2"/>
      <c r="H36" s="2"/>
      <c r="I36" s="2"/>
      <c r="J36" s="2"/>
    </row>
    <row r="37" spans="1:1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5">
      <c r="A38" s="1" t="s">
        <v>24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5">
      <c r="A39" s="2"/>
      <c r="B39" s="8">
        <f t="shared" ref="B39:B44" si="20">B31*$I$3</f>
        <v>0.17391304347826086</v>
      </c>
      <c r="C39" s="8">
        <f t="shared" ref="C39:C44" si="21">C31*$I$4</f>
        <v>2.7906976744186046E-2</v>
      </c>
      <c r="D39" s="8">
        <f t="shared" ref="D39:D44" si="22">D31*$I$5</f>
        <v>6.829268292682926E-2</v>
      </c>
      <c r="E39" s="8">
        <f t="shared" ref="E39:E44" si="23">E31*$I$6</f>
        <v>2.9347826086956522E-2</v>
      </c>
      <c r="F39" s="8">
        <f t="shared" ref="F39:F44" si="24">F31*$I$7</f>
        <v>2.5862068965517241E-2</v>
      </c>
      <c r="G39" s="2"/>
      <c r="H39" s="2"/>
      <c r="I39" s="2"/>
      <c r="J39" s="2"/>
    </row>
    <row r="40" spans="1:10" ht="15.75" customHeight="1" x14ac:dyDescent="0.25">
      <c r="A40" s="2"/>
      <c r="B40" s="8">
        <f t="shared" si="20"/>
        <v>0.1043478260869565</v>
      </c>
      <c r="C40" s="8">
        <f t="shared" si="21"/>
        <v>9.3023255813953487E-2</v>
      </c>
      <c r="D40" s="8">
        <f t="shared" si="22"/>
        <v>0.13658536585365852</v>
      </c>
      <c r="E40" s="8">
        <f t="shared" si="23"/>
        <v>2.2826086956521739E-2</v>
      </c>
      <c r="F40" s="8">
        <f t="shared" si="24"/>
        <v>2.0689655172413793E-2</v>
      </c>
      <c r="G40" s="2"/>
      <c r="H40" s="2"/>
      <c r="I40" s="2"/>
      <c r="J40" s="2"/>
    </row>
    <row r="41" spans="1:10" ht="15.75" customHeight="1" x14ac:dyDescent="0.25">
      <c r="A41" s="2" t="s">
        <v>25</v>
      </c>
      <c r="B41" s="8">
        <f t="shared" si="20"/>
        <v>0.1391304347826087</v>
      </c>
      <c r="C41" s="8">
        <f t="shared" si="21"/>
        <v>6.5116279069767441E-2</v>
      </c>
      <c r="D41" s="8">
        <f t="shared" si="22"/>
        <v>0.17073170731707313</v>
      </c>
      <c r="E41" s="8">
        <f t="shared" si="23"/>
        <v>1.6304347826086956E-2</v>
      </c>
      <c r="F41" s="8">
        <f t="shared" si="24"/>
        <v>2.5862068965517241E-2</v>
      </c>
      <c r="G41" s="2"/>
      <c r="H41" s="2"/>
      <c r="I41" s="2"/>
      <c r="J41" s="2"/>
    </row>
    <row r="42" spans="1:10" ht="15.75" customHeight="1" x14ac:dyDescent="0.25">
      <c r="A42" s="2"/>
      <c r="B42" s="8">
        <f t="shared" si="20"/>
        <v>0.17391304347826086</v>
      </c>
      <c r="C42" s="8">
        <f t="shared" si="21"/>
        <v>2.7906976744186046E-2</v>
      </c>
      <c r="D42" s="8">
        <f t="shared" si="22"/>
        <v>0.17073170731707313</v>
      </c>
      <c r="E42" s="8">
        <f t="shared" si="23"/>
        <v>2.9347826086956522E-2</v>
      </c>
      <c r="F42" s="8">
        <f t="shared" si="24"/>
        <v>2.5862068965517241E-2</v>
      </c>
      <c r="G42" s="2"/>
      <c r="H42" s="2"/>
      <c r="I42" s="2"/>
      <c r="J42" s="2"/>
    </row>
    <row r="43" spans="1:10" ht="15.75" customHeight="1" x14ac:dyDescent="0.25">
      <c r="A43" s="2"/>
      <c r="B43" s="8">
        <f t="shared" si="20"/>
        <v>3.4782608695652174E-2</v>
      </c>
      <c r="C43" s="8">
        <f t="shared" si="21"/>
        <v>9.3023255813953487E-2</v>
      </c>
      <c r="D43" s="8">
        <f t="shared" si="22"/>
        <v>8.5365853658536564E-2</v>
      </c>
      <c r="E43" s="8">
        <f t="shared" si="23"/>
        <v>2.9347826086956522E-2</v>
      </c>
      <c r="F43" s="8">
        <f t="shared" si="24"/>
        <v>2.5862068965517241E-2</v>
      </c>
      <c r="G43" s="2"/>
      <c r="H43" s="2"/>
      <c r="I43" s="2"/>
      <c r="J43" s="2"/>
    </row>
    <row r="44" spans="1:10" ht="15.75" customHeight="1" x14ac:dyDescent="0.25">
      <c r="A44" s="2"/>
      <c r="B44" s="8">
        <f t="shared" si="20"/>
        <v>0.17391304347826086</v>
      </c>
      <c r="C44" s="8">
        <f t="shared" si="21"/>
        <v>9.3023255813953487E-2</v>
      </c>
      <c r="D44" s="8">
        <f t="shared" si="22"/>
        <v>6.829268292682926E-2</v>
      </c>
      <c r="E44" s="8">
        <f t="shared" si="23"/>
        <v>2.2826086956521739E-2</v>
      </c>
      <c r="F44" s="8">
        <f t="shared" si="24"/>
        <v>2.5862068965517241E-2</v>
      </c>
      <c r="G44" s="2"/>
      <c r="H44" s="2"/>
      <c r="I44" s="2"/>
      <c r="J44" s="2"/>
    </row>
    <row r="45" spans="1:1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5">
      <c r="A46" s="1" t="s">
        <v>26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5">
      <c r="A47" s="1" t="s">
        <v>27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5">
      <c r="A48" s="3" t="s">
        <v>8</v>
      </c>
      <c r="B48" s="3"/>
      <c r="C48" s="9">
        <v>0.3</v>
      </c>
      <c r="D48" s="9">
        <v>0.2</v>
      </c>
      <c r="E48" s="9">
        <v>0.2</v>
      </c>
      <c r="F48" s="9">
        <v>0.15</v>
      </c>
      <c r="G48" s="9">
        <v>0.15</v>
      </c>
      <c r="H48" s="4"/>
      <c r="I48" s="4"/>
      <c r="J48" s="2"/>
    </row>
    <row r="49" spans="1:10" ht="15.75" customHeight="1" x14ac:dyDescent="0.25">
      <c r="A49" s="3" t="s">
        <v>28</v>
      </c>
      <c r="B49" s="3" t="s">
        <v>29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30</v>
      </c>
      <c r="I49" s="3" t="s">
        <v>31</v>
      </c>
      <c r="J49" s="2"/>
    </row>
    <row r="50" spans="1:10" ht="15.75" customHeight="1" x14ac:dyDescent="0.25">
      <c r="A50" s="10">
        <v>0</v>
      </c>
      <c r="B50" s="3" t="s">
        <v>9</v>
      </c>
      <c r="C50" s="7">
        <f t="shared" ref="C50:G50" si="25">B39</f>
        <v>0.17391304347826086</v>
      </c>
      <c r="D50" s="7">
        <f t="shared" si="25"/>
        <v>2.7906976744186046E-2</v>
      </c>
      <c r="E50" s="7">
        <f t="shared" si="25"/>
        <v>6.829268292682926E-2</v>
      </c>
      <c r="F50" s="7">
        <f t="shared" si="25"/>
        <v>2.9347826086956522E-2</v>
      </c>
      <c r="G50" s="7">
        <f t="shared" si="25"/>
        <v>2.5862068965517241E-2</v>
      </c>
      <c r="H50" s="7">
        <f t="shared" ref="H50:H55" si="26">SUM(C50:G50)</f>
        <v>0.32532259820174991</v>
      </c>
      <c r="I50" s="7"/>
      <c r="J50" s="2"/>
    </row>
    <row r="51" spans="1:10" ht="15.75" customHeight="1" x14ac:dyDescent="0.25">
      <c r="A51" s="10">
        <v>1</v>
      </c>
      <c r="B51" s="3" t="s">
        <v>10</v>
      </c>
      <c r="C51" s="7">
        <f t="shared" ref="C51:G51" si="27">B40</f>
        <v>0.1043478260869565</v>
      </c>
      <c r="D51" s="7">
        <f t="shared" si="27"/>
        <v>9.3023255813953487E-2</v>
      </c>
      <c r="E51" s="7">
        <f t="shared" si="27"/>
        <v>0.13658536585365852</v>
      </c>
      <c r="F51" s="7">
        <f t="shared" si="27"/>
        <v>2.2826086956521739E-2</v>
      </c>
      <c r="G51" s="7">
        <f t="shared" si="27"/>
        <v>2.0689655172413793E-2</v>
      </c>
      <c r="H51" s="7">
        <f t="shared" si="26"/>
        <v>0.37747218988350401</v>
      </c>
      <c r="I51" s="7">
        <f t="shared" ref="I51:I55" si="28">H51/$H$50</f>
        <v>1.1603011655815356</v>
      </c>
      <c r="J51" s="2"/>
    </row>
    <row r="52" spans="1:10" ht="15.75" customHeight="1" x14ac:dyDescent="0.25">
      <c r="A52" s="10">
        <v>2</v>
      </c>
      <c r="B52" s="3" t="s">
        <v>12</v>
      </c>
      <c r="C52" s="7">
        <f t="shared" ref="C52:G52" si="29">B41</f>
        <v>0.1391304347826087</v>
      </c>
      <c r="D52" s="7">
        <f t="shared" si="29"/>
        <v>6.5116279069767441E-2</v>
      </c>
      <c r="E52" s="7">
        <f t="shared" si="29"/>
        <v>0.17073170731707313</v>
      </c>
      <c r="F52" s="7">
        <f t="shared" si="29"/>
        <v>1.6304347826086956E-2</v>
      </c>
      <c r="G52" s="7">
        <f t="shared" si="29"/>
        <v>2.5862068965517241E-2</v>
      </c>
      <c r="H52" s="7">
        <f t="shared" si="26"/>
        <v>0.41714483796105345</v>
      </c>
      <c r="I52" s="7">
        <f t="shared" si="28"/>
        <v>1.2822498045535702</v>
      </c>
      <c r="J52" s="2"/>
    </row>
    <row r="53" spans="1:10" ht="15.75" customHeight="1" x14ac:dyDescent="0.25">
      <c r="A53" s="10">
        <v>3</v>
      </c>
      <c r="B53" s="3" t="s">
        <v>14</v>
      </c>
      <c r="C53" s="7">
        <f t="shared" ref="C53:G53" si="30">B42</f>
        <v>0.17391304347826086</v>
      </c>
      <c r="D53" s="7">
        <f t="shared" si="30"/>
        <v>2.7906976744186046E-2</v>
      </c>
      <c r="E53" s="7">
        <f t="shared" si="30"/>
        <v>0.17073170731707313</v>
      </c>
      <c r="F53" s="7">
        <f t="shared" si="30"/>
        <v>2.9347826086956522E-2</v>
      </c>
      <c r="G53" s="7">
        <f t="shared" si="30"/>
        <v>2.5862068965517241E-2</v>
      </c>
      <c r="H53" s="7">
        <f t="shared" si="26"/>
        <v>0.4277616225919938</v>
      </c>
      <c r="I53" s="7">
        <f t="shared" si="28"/>
        <v>1.3148844407258666</v>
      </c>
      <c r="J53" s="2"/>
    </row>
    <row r="54" spans="1:10" ht="15.75" customHeight="1" x14ac:dyDescent="0.25">
      <c r="A54" s="10">
        <v>4</v>
      </c>
      <c r="B54" s="3" t="s">
        <v>15</v>
      </c>
      <c r="C54" s="7">
        <f t="shared" ref="C54:G54" si="31">B43</f>
        <v>3.4782608695652174E-2</v>
      </c>
      <c r="D54" s="7">
        <f t="shared" si="31"/>
        <v>9.3023255813953487E-2</v>
      </c>
      <c r="E54" s="7">
        <f t="shared" si="31"/>
        <v>8.5365853658536564E-2</v>
      </c>
      <c r="F54" s="7">
        <f t="shared" si="31"/>
        <v>2.9347826086956522E-2</v>
      </c>
      <c r="G54" s="7">
        <f t="shared" si="31"/>
        <v>2.5862068965517241E-2</v>
      </c>
      <c r="H54" s="7">
        <f t="shared" si="26"/>
        <v>0.26838161322061599</v>
      </c>
      <c r="I54" s="7">
        <f t="shared" si="28"/>
        <v>0.82497070509125292</v>
      </c>
      <c r="J54" s="2"/>
    </row>
    <row r="55" spans="1:10" ht="15.75" customHeight="1" x14ac:dyDescent="0.25">
      <c r="A55" s="11">
        <v>5</v>
      </c>
      <c r="B55" s="3" t="s">
        <v>16</v>
      </c>
      <c r="C55" s="7">
        <f t="shared" ref="C55:G55" si="32">B44</f>
        <v>0.17391304347826086</v>
      </c>
      <c r="D55" s="7">
        <f t="shared" si="32"/>
        <v>9.3023255813953487E-2</v>
      </c>
      <c r="E55" s="7">
        <f t="shared" si="32"/>
        <v>6.829268292682926E-2</v>
      </c>
      <c r="F55" s="7">
        <f t="shared" si="32"/>
        <v>2.2826086956521739E-2</v>
      </c>
      <c r="G55" s="7">
        <f t="shared" si="32"/>
        <v>2.5862068965517241E-2</v>
      </c>
      <c r="H55" s="7">
        <f t="shared" si="26"/>
        <v>0.38391713814108258</v>
      </c>
      <c r="I55" s="7">
        <f t="shared" si="28"/>
        <v>1.1801121110651989</v>
      </c>
      <c r="J55" s="2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1" t="s">
        <v>32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3" t="s">
        <v>28</v>
      </c>
      <c r="B58" s="3" t="s">
        <v>29</v>
      </c>
      <c r="C58" s="3" t="s">
        <v>31</v>
      </c>
      <c r="D58" s="3" t="s">
        <v>33</v>
      </c>
      <c r="E58" s="2"/>
      <c r="F58" s="2"/>
      <c r="G58" s="2"/>
      <c r="H58" s="2"/>
      <c r="I58" s="2"/>
      <c r="J58" s="2"/>
    </row>
    <row r="59" spans="1:10" ht="15.75" customHeight="1" x14ac:dyDescent="0.25">
      <c r="A59" s="10">
        <v>1</v>
      </c>
      <c r="B59" s="3" t="s">
        <v>10</v>
      </c>
      <c r="C59" s="7">
        <f t="shared" ref="C59:C63" si="33">I51</f>
        <v>1.1603011655815356</v>
      </c>
      <c r="D59" s="11">
        <f t="shared" ref="D59:D63" si="34">RANK(C59,$C$59:$C$63,0)</f>
        <v>4</v>
      </c>
      <c r="E59" s="2"/>
      <c r="F59" s="2"/>
      <c r="G59" s="2"/>
      <c r="H59" s="2"/>
      <c r="I59" s="2"/>
      <c r="J59" s="2"/>
    </row>
    <row r="60" spans="1:10" ht="15.75" customHeight="1" x14ac:dyDescent="0.25">
      <c r="A60" s="10">
        <v>2</v>
      </c>
      <c r="B60" s="3" t="s">
        <v>12</v>
      </c>
      <c r="C60" s="7">
        <f t="shared" si="33"/>
        <v>1.2822498045535702</v>
      </c>
      <c r="D60" s="11">
        <f t="shared" si="34"/>
        <v>2</v>
      </c>
      <c r="E60" s="2"/>
      <c r="F60" s="2"/>
      <c r="G60" s="2"/>
      <c r="H60" s="2"/>
      <c r="I60" s="2"/>
      <c r="J60" s="2"/>
    </row>
    <row r="61" spans="1:10" ht="15.75" customHeight="1" x14ac:dyDescent="0.25">
      <c r="A61" s="10">
        <v>3</v>
      </c>
      <c r="B61" s="3" t="s">
        <v>14</v>
      </c>
      <c r="C61" s="7">
        <f t="shared" si="33"/>
        <v>1.3148844407258666</v>
      </c>
      <c r="D61" s="11">
        <f t="shared" si="34"/>
        <v>1</v>
      </c>
      <c r="E61" s="2"/>
      <c r="F61" s="2"/>
      <c r="G61" s="2"/>
      <c r="H61" s="2"/>
      <c r="I61" s="2"/>
      <c r="J61" s="2"/>
    </row>
    <row r="62" spans="1:10" ht="15.75" customHeight="1" x14ac:dyDescent="0.25">
      <c r="A62" s="10">
        <v>4</v>
      </c>
      <c r="B62" s="3" t="s">
        <v>15</v>
      </c>
      <c r="C62" s="7">
        <f t="shared" si="33"/>
        <v>0.82497070509125292</v>
      </c>
      <c r="D62" s="11">
        <f t="shared" si="34"/>
        <v>5</v>
      </c>
      <c r="E62" s="2"/>
      <c r="F62" s="2"/>
      <c r="G62" s="2"/>
      <c r="H62" s="2"/>
      <c r="I62" s="2"/>
      <c r="J62" s="2"/>
    </row>
    <row r="63" spans="1:10" ht="15.75" customHeight="1" x14ac:dyDescent="0.25">
      <c r="A63" s="11">
        <v>5</v>
      </c>
      <c r="B63" s="3" t="s">
        <v>16</v>
      </c>
      <c r="C63" s="7">
        <f t="shared" si="33"/>
        <v>1.1801121110651989</v>
      </c>
      <c r="D63" s="11">
        <f t="shared" si="34"/>
        <v>3</v>
      </c>
      <c r="E63" s="2"/>
      <c r="F63" s="2"/>
      <c r="G63" s="2"/>
      <c r="H63" s="2"/>
      <c r="I63" s="2"/>
      <c r="J63" s="2"/>
    </row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Aras1</vt:lpstr>
      <vt:lpstr>Aras2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M21-PC</dc:creator>
  <cp:lastModifiedBy>Arie</cp:lastModifiedBy>
  <dcterms:created xsi:type="dcterms:W3CDTF">2019-05-29T10:29:06Z</dcterms:created>
  <dcterms:modified xsi:type="dcterms:W3CDTF">2025-05-14T08:47:38Z</dcterms:modified>
</cp:coreProperties>
</file>