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tailed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<sst xmlns="http://schemas.openxmlformats.org/spreadsheetml/2006/main" uniqueCount="162">
  <si>
    <t>Lay Bare Franchising Corporation</t>
  </si>
  <si>
    <t xml:space="preserve">PAYROLL SHEET </t>
  </si>
  <si>
    <t xml:space="preserve"> </t>
  </si>
  <si>
    <t>May 16-31, 2018</t>
  </si>
  <si>
    <t>TARDINESS</t>
  </si>
  <si>
    <t>OVERTIMES</t>
  </si>
  <si>
    <t>Legal Holiday</t>
  </si>
  <si>
    <t>Special Holiday</t>
  </si>
  <si>
    <t>DEDUCTIONS</t>
  </si>
  <si>
    <t>NO.</t>
  </si>
  <si>
    <t>EMPLOYEES NAME</t>
  </si>
  <si>
    <t>ATM Account No.</t>
  </si>
  <si>
    <t>Monthly Rate</t>
  </si>
  <si>
    <t>This Period</t>
  </si>
  <si>
    <t xml:space="preserve">Leave </t>
  </si>
  <si>
    <t>Daily Rate</t>
  </si>
  <si>
    <t>ECOLA</t>
  </si>
  <si>
    <t>Late</t>
  </si>
  <si>
    <t>Lates</t>
  </si>
  <si>
    <t>Undertime</t>
  </si>
  <si>
    <t>No. of</t>
  </si>
  <si>
    <t>Absent</t>
  </si>
  <si>
    <t>Regular</t>
  </si>
  <si>
    <t xml:space="preserve">Regular </t>
  </si>
  <si>
    <t>RD OT</t>
  </si>
  <si>
    <t>ND</t>
  </si>
  <si>
    <t>RD beyond 8hrs</t>
  </si>
  <si>
    <t>Legal</t>
  </si>
  <si>
    <t>OT Legal</t>
  </si>
  <si>
    <t>RD Legal</t>
  </si>
  <si>
    <t>RD beyond 8rs</t>
  </si>
  <si>
    <t>ND Legal</t>
  </si>
  <si>
    <t xml:space="preserve">Special </t>
  </si>
  <si>
    <t xml:space="preserve">OT Special </t>
  </si>
  <si>
    <t xml:space="preserve">RD Special </t>
  </si>
  <si>
    <t xml:space="preserve">ND Special </t>
  </si>
  <si>
    <t>Total</t>
  </si>
  <si>
    <t>Allowance</t>
  </si>
  <si>
    <t>Adjustments</t>
  </si>
  <si>
    <t>13th month Adj,</t>
  </si>
  <si>
    <t>SSS</t>
  </si>
  <si>
    <t>PagIbig</t>
  </si>
  <si>
    <t>Philhealth</t>
  </si>
  <si>
    <t xml:space="preserve">Withholding  </t>
  </si>
  <si>
    <t xml:space="preserve">SSS  </t>
  </si>
  <si>
    <t xml:space="preserve">PagIbig  </t>
  </si>
  <si>
    <t>EO</t>
  </si>
  <si>
    <t xml:space="preserve">Supplies </t>
  </si>
  <si>
    <t>LB Salary</t>
  </si>
  <si>
    <t>Uniform</t>
  </si>
  <si>
    <t xml:space="preserve">Other </t>
  </si>
  <si>
    <t>Receivables</t>
  </si>
  <si>
    <t>Penalty</t>
  </si>
  <si>
    <t>Deposit Shortage/</t>
  </si>
  <si>
    <t xml:space="preserve">Net Pay </t>
  </si>
  <si>
    <t>Remarks</t>
  </si>
  <si>
    <t>TIN</t>
  </si>
  <si>
    <t>Days</t>
  </si>
  <si>
    <t>Credits</t>
  </si>
  <si>
    <t>hrs</t>
  </si>
  <si>
    <t>Amount</t>
  </si>
  <si>
    <t>Hrs</t>
  </si>
  <si>
    <t>Absents</t>
  </si>
  <si>
    <t>OT hrs</t>
  </si>
  <si>
    <t xml:space="preserve"> OT Pay</t>
  </si>
  <si>
    <t>Pay</t>
  </si>
  <si>
    <t>OT Hrs</t>
  </si>
  <si>
    <t>OT Pay</t>
  </si>
  <si>
    <t>Holidays hrs</t>
  </si>
  <si>
    <t>Holiday Pay</t>
  </si>
  <si>
    <t>Holiday hrs</t>
  </si>
  <si>
    <t xml:space="preserve"> Holiday hrs</t>
  </si>
  <si>
    <t>Legal Holiday hrs</t>
  </si>
  <si>
    <t>Legal HolidayPay</t>
  </si>
  <si>
    <t>Holiday pay</t>
  </si>
  <si>
    <t>Special Holiday hrs</t>
  </si>
  <si>
    <t>Special  HolidayPay</t>
  </si>
  <si>
    <t xml:space="preserve"> Gross Pay</t>
  </si>
  <si>
    <t>Tax</t>
  </si>
  <si>
    <t>LOAN</t>
  </si>
  <si>
    <t>Loan</t>
  </si>
  <si>
    <t>Deduction</t>
  </si>
  <si>
    <t>Deductions</t>
  </si>
  <si>
    <t xml:space="preserve"> From Employee</t>
  </si>
  <si>
    <t>Charges</t>
  </si>
  <si>
    <t xml:space="preserve"> Overage</t>
  </si>
  <si>
    <t>Alejandro, Dale</t>
  </si>
  <si>
    <t>0611573814089</t>
  </si>
  <si>
    <t xml:space="preserve"> 321-564-418-000 </t>
  </si>
  <si>
    <t>Angeles, Joanne</t>
  </si>
  <si>
    <t>0611573814182</t>
  </si>
  <si>
    <t>233-295-724-000</t>
  </si>
  <si>
    <t>Brusola, Donato</t>
  </si>
  <si>
    <t>0611573814392</t>
  </si>
  <si>
    <t>241-440-802-000</t>
  </si>
  <si>
    <t xml:space="preserve">Carbonell, Joannafe </t>
  </si>
  <si>
    <t>0000017466889</t>
  </si>
  <si>
    <t>271-790-175-000</t>
  </si>
  <si>
    <t>Chavez, Zobelita</t>
  </si>
  <si>
    <t>0000016168753</t>
  </si>
  <si>
    <t>240-238-768-000</t>
  </si>
  <si>
    <t>Claros, Mark Joseph</t>
  </si>
  <si>
    <t>0611573814105</t>
  </si>
  <si>
    <t>490-689-394-000</t>
  </si>
  <si>
    <t>Decena, Nemi Aechyllus</t>
  </si>
  <si>
    <t>0611573814019</t>
  </si>
  <si>
    <t>253-714-006-000</t>
  </si>
  <si>
    <t>Fajardo, Sherwin</t>
  </si>
  <si>
    <t>0611573814188</t>
  </si>
  <si>
    <t>297-257-512-000</t>
  </si>
  <si>
    <t>Garcia, Aireen</t>
  </si>
  <si>
    <t>0611573814112</t>
  </si>
  <si>
    <t>720-536-170-000</t>
  </si>
  <si>
    <t>Garcia, Diane</t>
  </si>
  <si>
    <t>0611573814144</t>
  </si>
  <si>
    <t>438-231-775-000</t>
  </si>
  <si>
    <t>Gutierrez, Mary Ann</t>
  </si>
  <si>
    <t>0611573814320</t>
  </si>
  <si>
    <t>202-944-429-000</t>
  </si>
  <si>
    <t>Ilagan, Mariah Kim</t>
  </si>
  <si>
    <t>0611573814018</t>
  </si>
  <si>
    <t>442-129-674-000</t>
  </si>
  <si>
    <t>Ishihara, Julie Anne</t>
  </si>
  <si>
    <t>00000</t>
  </si>
  <si>
    <t>445-564-352-000</t>
  </si>
  <si>
    <t>Nomorosa, Rodora Marie</t>
  </si>
  <si>
    <t>436-223-149-000</t>
  </si>
  <si>
    <t>Panagsagan, Lyrah</t>
  </si>
  <si>
    <t>0611573814305</t>
  </si>
  <si>
    <t>301-351-176-000</t>
  </si>
  <si>
    <t>Pasagui, Romeo</t>
  </si>
  <si>
    <t>0611573814173</t>
  </si>
  <si>
    <t>219-010-862-000</t>
  </si>
  <si>
    <t>Pe Benito, Annaliza</t>
  </si>
  <si>
    <t>0611573814172</t>
  </si>
  <si>
    <t>146-755-481-000</t>
  </si>
  <si>
    <t>Publico, Katherine Kay</t>
  </si>
  <si>
    <t>0611573814064</t>
  </si>
  <si>
    <t>294-129-027-000</t>
  </si>
  <si>
    <t>Quiroquiro, Andecrita</t>
  </si>
  <si>
    <t>0611573814303</t>
  </si>
  <si>
    <t>-</t>
  </si>
  <si>
    <t>Raymundo, Rainier</t>
  </si>
  <si>
    <t>0000017467104</t>
  </si>
  <si>
    <t>296-016-236-000</t>
  </si>
  <si>
    <t>Realica, Angela Mae</t>
  </si>
  <si>
    <t>0000016067599</t>
  </si>
  <si>
    <t>313-533-287-000</t>
  </si>
  <si>
    <t>Rebato, Judy</t>
  </si>
  <si>
    <t>0000017467171</t>
  </si>
  <si>
    <t>294-916-396-000</t>
  </si>
  <si>
    <t>Sardan, Albert</t>
  </si>
  <si>
    <t>331-205-226-000</t>
  </si>
  <si>
    <t>Savilla, Liezl</t>
  </si>
  <si>
    <t>0611573814248</t>
  </si>
  <si>
    <t>271-288-174-000</t>
  </si>
  <si>
    <t>Sobrevega, Ava Katrina</t>
  </si>
  <si>
    <t>0611573814417</t>
  </si>
  <si>
    <t>460-564-304-000</t>
  </si>
  <si>
    <t>Tee, Danalice</t>
  </si>
  <si>
    <t>0000017467239</t>
  </si>
  <si>
    <t>708-880-906-000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</si>
</sst>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Bookman Old Style"/>
    </font>
    <font>
      <b val="0"/>
      <i val="0"/>
      <strike val="0"/>
      <u val="none"/>
      <sz val="10"/>
      <color rgb="FF000000"/>
      <name val="Bookman Old Style"/>
    </font>
    <font>
      <b val="0"/>
      <i val="0"/>
      <strike val="0"/>
      <u val="none"/>
      <sz val="9"/>
      <color rgb="FF000000"/>
      <name val="Bookman Old Style"/>
    </font>
    <font>
      <b val="1"/>
      <i val="0"/>
      <strike val="0"/>
      <u val="none"/>
      <sz val="9"/>
      <color rgb="FF000000"/>
      <name val="Bookman Old Style"/>
    </font>
    <font>
      <b val="1"/>
      <i val="1"/>
      <strike val="0"/>
      <u val="none"/>
      <sz val="10"/>
      <color rgb="FF000000"/>
      <name val="Bookman Old Style"/>
    </font>
    <font>
      <b val="0"/>
      <i val="1"/>
      <strike val="0"/>
      <u val="none"/>
      <sz val="10"/>
      <color rgb="FFFF0000"/>
      <name val="Bookman Old Style"/>
    </font>
    <font>
      <b val="1"/>
      <i val="0"/>
      <strike val="0"/>
      <u val="none"/>
      <sz val="8"/>
      <color rgb="FF000000"/>
      <name val="Bookman Old Styl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2EEDA"/>
        <bgColor rgb="FFFFFFFF"/>
      </patternFill>
    </fill>
    <fill>
      <patternFill patternType="solid">
        <fgColor rgb="FFFBE4D5"/>
        <bgColor rgb="FFFFFFFF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" fillId="2" borderId="0" applyFont="1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5" numFmtId="2" fillId="2" borderId="0" applyFont="1" applyNumberFormat="1" applyFill="0" applyBorder="0" applyAlignment="0">
      <alignment horizontal="general" vertical="bottom" textRotation="0" wrapText="false" shrinkToFit="false"/>
    </xf>
    <xf xfId="0" fontId="6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4" numFmtId="2" fillId="2" borderId="1" applyFont="1" applyNumberFormat="1" applyFill="0" applyBorder="1" applyAlignment="1">
      <alignment horizontal="center" vertical="bottom" textRotation="0" wrapText="false" shrinkToFit="false"/>
    </xf>
    <xf xfId="0" fontId="4" numFmtId="2" fillId="2" borderId="1" applyFont="1" applyNumberFormat="1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4" numFmtId="2" fillId="2" borderId="3" applyFont="1" applyNumberFormat="1" applyFill="0" applyBorder="1" applyAlignment="1">
      <alignment horizontal="center" vertical="center" textRotation="0" wrapText="false" shrinkToFit="false"/>
    </xf>
    <xf xfId="0" fontId="4" numFmtId="2" fillId="2" borderId="4" applyFont="1" applyNumberFormat="1" applyFill="0" applyBorder="1" applyAlignment="1">
      <alignment horizontal="center" vertical="bottom" textRotation="0" wrapText="false" shrinkToFit="false"/>
    </xf>
    <xf xfId="0" fontId="4" numFmtId="2" fillId="2" borderId="4" applyFont="1" applyNumberFormat="1" applyFill="0" applyBorder="1" applyAlignment="1">
      <alignment horizontal="center" vertical="bottom" textRotation="0" wrapText="false" shrinkToFit="false"/>
    </xf>
    <xf xfId="0" fontId="4" numFmtId="2" fillId="2" borderId="5" applyFont="1" applyNumberFormat="1" applyFill="0" applyBorder="1" applyAlignment="1">
      <alignment horizontal="center" vertical="bottom" textRotation="0" wrapText="false" shrinkToFit="false"/>
    </xf>
    <xf xfId="0" fontId="4" numFmtId="2" fillId="2" borderId="6" applyFont="1" applyNumberFormat="1" applyFill="0" applyBorder="1" applyAlignment="1">
      <alignment horizontal="center" vertical="bottom" textRotation="0" wrapText="false" shrinkToFit="false"/>
    </xf>
    <xf xfId="0" fontId="4" numFmtId="2" fillId="3" borderId="1" applyFont="1" applyNumberFormat="1" applyFill="1" applyBorder="1" applyAlignment="1">
      <alignment horizontal="center" vertical="bottom" textRotation="0" wrapText="false" shrinkToFit="false"/>
    </xf>
    <xf xfId="0" fontId="4" numFmtId="2" fillId="3" borderId="4" applyFont="1" applyNumberFormat="1" applyFill="1" applyBorder="1" applyAlignment="1">
      <alignment horizontal="center" vertical="bottom" textRotation="0" wrapText="false" shrinkToFit="true"/>
    </xf>
    <xf xfId="0" fontId="4" numFmtId="2" fillId="3" borderId="4" applyFont="1" applyNumberFormat="1" applyFill="1" applyBorder="1" applyAlignment="1">
      <alignment horizontal="center" vertical="bottom" textRotation="0" wrapText="false" shrinkToFit="false"/>
    </xf>
    <xf xfId="0" fontId="4" numFmtId="2" fillId="4" borderId="1" applyFont="1" applyNumberFormat="1" applyFill="1" applyBorder="1" applyAlignment="1">
      <alignment horizontal="center" vertical="bottom" textRotation="0" wrapText="false" shrinkToFit="false"/>
    </xf>
    <xf xfId="0" fontId="4" numFmtId="2" fillId="4" borderId="4" applyFont="1" applyNumberFormat="1" applyFill="1" applyBorder="1" applyAlignment="1">
      <alignment horizontal="center" vertical="bottom" textRotation="0" wrapText="false" shrinkToFit="false"/>
    </xf>
    <xf xfId="0" fontId="4" numFmtId="2" fillId="4" borderId="3" applyFont="1" applyNumberFormat="1" applyFill="1" applyBorder="1" applyAlignment="1">
      <alignment horizontal="center" vertical="bottom" textRotation="0" wrapText="false" shrinkToFit="false"/>
    </xf>
    <xf xfId="0" fontId="4" numFmtId="2" fillId="4" borderId="6" applyFont="1" applyNumberFormat="1" applyFill="1" applyBorder="1" applyAlignment="1">
      <alignment horizontal="center" vertical="bottom" textRotation="0" wrapText="false" shrinkToFit="false"/>
    </xf>
    <xf xfId="0" fontId="4" numFmtId="2" fillId="3" borderId="3" applyFont="1" applyNumberFormat="1" applyFill="1" applyBorder="1" applyAlignment="1">
      <alignment horizontal="center" vertical="bottom" textRotation="0" wrapText="false" shrinkToFit="false"/>
    </xf>
    <xf xfId="0" fontId="4" numFmtId="2" fillId="3" borderId="6" applyFont="1" applyNumberFormat="1" applyFill="1" applyBorder="1" applyAlignment="1">
      <alignment horizontal="center" vertical="bottom" textRotation="0" wrapText="false" shrinkToFit="false"/>
    </xf>
    <xf xfId="0" fontId="4" numFmtId="2" fillId="3" borderId="5" applyFont="1" applyNumberFormat="1" applyFill="1" applyBorder="1" applyAlignment="1">
      <alignment horizontal="center" vertical="bottom" textRotation="0" wrapText="false" shrinkToFit="false"/>
    </xf>
    <xf xfId="0" fontId="4" numFmtId="2" fillId="4" borderId="2" applyFont="1" applyNumberFormat="1" applyFill="1" applyBorder="1" applyAlignment="1">
      <alignment horizontal="center" vertical="bottom" textRotation="0" wrapText="false" shrinkToFit="false"/>
    </xf>
    <xf xfId="0" fontId="4" numFmtId="2" fillId="4" borderId="5" applyFont="1" applyNumberFormat="1" applyFill="1" applyBorder="1" applyAlignment="1">
      <alignment horizontal="center" vertical="bottom" textRotation="0" wrapText="false" shrinkToFit="false"/>
    </xf>
    <xf xfId="0" fontId="4" numFmtId="2" fillId="2" borderId="1" applyFont="1" applyNumberFormat="1" applyFill="0" applyBorder="1" applyAlignment="1">
      <alignment horizontal="center" vertical="center" textRotation="0" wrapText="true" shrinkToFit="false"/>
    </xf>
    <xf xfId="0" fontId="4" numFmtId="2" fillId="2" borderId="4" applyFont="1" applyNumberFormat="1" applyFill="0" applyBorder="1" applyAlignment="1">
      <alignment horizontal="center" vertical="center" textRotation="0" wrapText="true" shrinkToFit="false"/>
    </xf>
    <xf xfId="0" fontId="1" numFmtId="2" fillId="2" borderId="0" applyFont="1" applyNumberFormat="1" applyFill="0" applyBorder="0" applyAlignment="1">
      <alignment horizontal="center" vertical="center" textRotation="0" wrapText="false" shrinkToFit="false"/>
    </xf>
    <xf xfId="0" fontId="7" numFmtId="2" fillId="2" borderId="4" applyFont="1" applyNumberFormat="1" applyFill="0" applyBorder="1" applyAlignment="1">
      <alignment horizontal="center" vertical="bottom" textRotation="0" wrapText="false" shrinkToFit="false"/>
    </xf>
    <xf xfId="0" fontId="7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2" fillId="2" borderId="8" applyFont="1" applyNumberFormat="1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4" numFmtId="2" fillId="2" borderId="1" applyFont="1" applyNumberFormat="1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2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O33"/>
  <sheetViews>
    <sheetView tabSelected="1" workbookViewId="0" zoomScale="85" zoomScaleNormal="85" showGridLines="true" showRowColHeaders="1">
      <selection activeCell="AU5" sqref="AU5"/>
    </sheetView>
  </sheetViews>
  <sheetFormatPr defaultRowHeight="14.4" outlineLevelRow="0" outlineLevelCol="0"/>
  <cols>
    <col min="1" max="1" width="6" customWidth="true" style="0"/>
    <col min="2" max="2" width="26.140625" customWidth="true" style="0"/>
    <col min="3" max="3" width="17.140625" customWidth="true" style="0"/>
    <col min="4" max="4" width="11.28515625" customWidth="true" style="7"/>
    <col min="5" max="5" width="12.140625" customWidth="true" style="7"/>
    <col min="6" max="6" width="11.42578125" customWidth="true" style="7"/>
    <col min="7" max="7" width="11.42578125" customWidth="true" style="7"/>
    <col min="8" max="8" width="11.42578125" customWidth="true" style="7"/>
    <col min="9" max="9" width="9.85546875" customWidth="true" style="7"/>
    <col min="10" max="10" width="8.5703125" customWidth="true" style="7"/>
    <col min="11" max="11" width="11.28515625" customWidth="true" style="7"/>
    <col min="12" max="12" width="10.7109375" customWidth="true" style="7"/>
    <col min="13" max="13" width="12.5703125" customWidth="true" style="7"/>
    <col min="14" max="14" width="10.85546875" customWidth="true" style="7"/>
    <col min="15" max="15" width="11.7109375" customWidth="true" style="7"/>
    <col min="16" max="16" width="9.7109375" customWidth="true" style="7"/>
    <col min="17" max="17" width="8.7109375" customWidth="true" style="7"/>
    <col min="18" max="18" width="8.7109375" customWidth="true" style="7"/>
    <col min="19" max="19" width="8.140625" customWidth="true" style="7"/>
    <col min="20" max="20" width="8.5703125" customWidth="true" style="7"/>
    <col min="21" max="21" width="8.7109375" customWidth="true" style="7"/>
    <col min="22" max="22" width="14.85546875" customWidth="true" style="7"/>
    <col min="23" max="23" width="16.140625" customWidth="true" style="7"/>
    <col min="24" max="24" width="12.7109375" customWidth="true" style="7"/>
    <col min="25" max="25" width="11.7109375" customWidth="true" style="7"/>
    <col min="26" max="26" width="11.7109375" customWidth="true" style="7"/>
    <col min="27" max="27" width="12.5703125" customWidth="true" style="7"/>
    <col min="28" max="28" width="12.5703125" customWidth="true" style="7"/>
    <col min="29" max="29" width="13.140625" customWidth="true" style="7"/>
    <col min="30" max="30" width="16.42578125" customWidth="true" style="7"/>
    <col min="31" max="31" width="16.85546875" customWidth="true" style="7"/>
    <col min="32" max="32" width="13" customWidth="true" style="7"/>
    <col min="33" max="33" width="16.85546875" customWidth="true" style="7"/>
    <col min="34" max="34" width="12.7109375" customWidth="true" style="7"/>
    <col min="35" max="35" width="11.7109375" customWidth="true" style="7"/>
    <col min="36" max="36" width="11.7109375" customWidth="true" style="7"/>
    <col min="37" max="37" width="12.5703125" customWidth="true" style="7"/>
    <col min="38" max="38" width="12.5703125" customWidth="true" style="7"/>
    <col min="39" max="39" width="12.28515625" customWidth="true" style="7"/>
    <col min="40" max="40" width="17.5703125" customWidth="true" style="7"/>
    <col min="41" max="41" width="16.85546875" customWidth="true" style="7"/>
    <col min="42" max="42" width="12.5703125" customWidth="true" style="7"/>
    <col min="43" max="43" width="12.5703125" customWidth="true" style="7"/>
    <col min="44" max="44" width="12.42578125" customWidth="true" style="7"/>
    <col min="45" max="45" width="12.42578125" customWidth="true" style="7"/>
    <col min="46" max="46" width="16.140625" customWidth="true" style="7"/>
    <col min="47" max="47" width="16.140625" customWidth="true" style="7"/>
    <col min="48" max="48" width="9.140625" customWidth="true" style="7"/>
    <col min="49" max="49" width="9.140625" customWidth="true" style="7"/>
    <col min="50" max="50" width="9.140625" customWidth="true" style="7"/>
    <col min="51" max="51" width="11.5703125" customWidth="true" style="7"/>
    <col min="52" max="52" width="11.5703125" customWidth="true" style="7"/>
    <col min="53" max="53" width="10.7109375" customWidth="true" style="7"/>
    <col min="54" max="54" width="11" customWidth="true" style="7"/>
    <col min="55" max="55" width="9.140625" customWidth="true" style="7"/>
    <col min="56" max="56" width="11.42578125" customWidth="true" style="7"/>
    <col min="57" max="57" width="11.140625" customWidth="true" style="7"/>
    <col min="58" max="58" width="11.140625" customWidth="true" style="7"/>
    <col min="59" max="59" width="12.28515625" customWidth="true" style="7"/>
    <col min="60" max="60" width="17.140625" customWidth="true" style="7"/>
    <col min="61" max="61" width="12.28515625" customWidth="true" style="7"/>
    <col min="62" max="62" width="17" customWidth="true" style="7"/>
    <col min="63" max="63" width="12" customWidth="true" style="7"/>
    <col min="64" max="64" width="51.7109375" customWidth="true" style="0"/>
    <col min="65" max="65" width="17" customWidth="true" style="7"/>
    <col min="66" max="66" width="11.140625" customWidth="true" style="0"/>
  </cols>
  <sheetData>
    <row r="1" spans="1:67" s="2" customFormat="1">
      <c r="A1" s="1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9"/>
      <c r="P1" s="8"/>
      <c r="Q1" s="9"/>
      <c r="R1" s="9"/>
      <c r="S1" s="9"/>
      <c r="T1" s="8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  <c r="AS1" s="10"/>
      <c r="AT1" s="11"/>
      <c r="AU1" s="11"/>
      <c r="AV1" s="10"/>
      <c r="AW1" s="12"/>
      <c r="AX1" s="12"/>
      <c r="AY1" s="12"/>
      <c r="AZ1" s="12"/>
      <c r="BA1" s="12"/>
      <c r="BB1" s="12"/>
      <c r="BC1" s="12"/>
      <c r="BD1" s="12"/>
      <c r="BE1" s="9"/>
      <c r="BF1" s="9"/>
      <c r="BG1" s="9"/>
      <c r="BH1" s="9"/>
      <c r="BI1" s="9"/>
      <c r="BJ1" s="9"/>
      <c r="BK1" s="12"/>
      <c r="BM1" s="12"/>
    </row>
    <row r="2" spans="1:67" s="2" customFormat="1">
      <c r="A2" s="1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9"/>
      <c r="P2" s="8"/>
      <c r="Q2" s="9" t="s">
        <v>2</v>
      </c>
      <c r="R2" s="9"/>
      <c r="S2" s="9"/>
      <c r="T2" s="8"/>
      <c r="U2" s="9" t="s">
        <v>2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0"/>
      <c r="AS2" s="10"/>
      <c r="AT2" s="11"/>
      <c r="AU2" s="11"/>
      <c r="AV2" s="10"/>
      <c r="AW2" s="12"/>
      <c r="AX2" s="12"/>
      <c r="AY2" s="12"/>
      <c r="AZ2" s="12"/>
      <c r="BA2" s="12"/>
      <c r="BB2" s="12"/>
      <c r="BC2" s="12"/>
      <c r="BD2" s="12"/>
      <c r="BE2" s="9"/>
      <c r="BF2" s="9"/>
      <c r="BG2" s="9"/>
      <c r="BH2" s="9"/>
      <c r="BI2" s="9"/>
      <c r="BJ2" s="9"/>
      <c r="BK2" s="12"/>
      <c r="BM2" s="12"/>
    </row>
    <row r="3" spans="1:67" customHeight="1" ht="15.75" s="2" customFormat="1">
      <c r="A3" s="3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8"/>
      <c r="O3" s="9"/>
      <c r="P3" s="8"/>
      <c r="Q3" s="9"/>
      <c r="R3" s="9"/>
      <c r="S3" s="9"/>
      <c r="T3" s="8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  <c r="AS3" s="10"/>
      <c r="AT3" s="11"/>
      <c r="AU3" s="11"/>
      <c r="AV3" s="10"/>
      <c r="AW3" s="12"/>
      <c r="AX3" s="12"/>
      <c r="AY3" s="12"/>
      <c r="AZ3" s="12"/>
      <c r="BA3" s="12"/>
      <c r="BB3" s="12"/>
      <c r="BC3" s="12"/>
      <c r="BD3" s="12"/>
      <c r="BE3" s="9"/>
      <c r="BF3" s="9"/>
      <c r="BG3" s="9"/>
      <c r="BH3" s="9"/>
      <c r="BI3" s="9"/>
      <c r="BJ3" s="9"/>
      <c r="BK3" s="12"/>
      <c r="BM3" s="12"/>
    </row>
    <row r="4" spans="1:67" customHeight="1" ht="16.5" s="2" customFormat="1">
      <c r="A4" s="3"/>
      <c r="D4" s="6"/>
      <c r="E4" s="6"/>
      <c r="F4" s="6"/>
      <c r="G4" s="6"/>
      <c r="H4" s="6"/>
      <c r="I4" s="6"/>
      <c r="J4" s="38" t="s">
        <v>4</v>
      </c>
      <c r="K4" s="38"/>
      <c r="L4" s="38"/>
      <c r="M4" s="38"/>
      <c r="N4" s="38"/>
      <c r="O4" s="38"/>
      <c r="P4" s="40" t="s">
        <v>5</v>
      </c>
      <c r="Q4" s="40"/>
      <c r="R4" s="40"/>
      <c r="S4" s="40"/>
      <c r="T4" s="40"/>
      <c r="U4" s="40"/>
      <c r="V4" s="40"/>
      <c r="W4" s="40"/>
      <c r="X4" s="40" t="s">
        <v>6</v>
      </c>
      <c r="Y4" s="40"/>
      <c r="Z4" s="40"/>
      <c r="AA4" s="40"/>
      <c r="AB4" s="40"/>
      <c r="AC4" s="40"/>
      <c r="AD4" s="40"/>
      <c r="AE4" s="40"/>
      <c r="AF4" s="40"/>
      <c r="AG4" s="40"/>
      <c r="AH4" s="40" t="s">
        <v>7</v>
      </c>
      <c r="AI4" s="40"/>
      <c r="AJ4" s="40"/>
      <c r="AK4" s="40"/>
      <c r="AL4" s="40"/>
      <c r="AM4" s="40"/>
      <c r="AN4" s="40"/>
      <c r="AO4" s="40"/>
      <c r="AP4" s="40"/>
      <c r="AQ4" s="40"/>
      <c r="AR4" s="10"/>
      <c r="AS4" s="10"/>
      <c r="AT4" s="11"/>
      <c r="AU4" s="11"/>
      <c r="AV4" s="10"/>
      <c r="AW4" s="43" t="s">
        <v>8</v>
      </c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35"/>
      <c r="BI4" s="35"/>
      <c r="BJ4" s="35"/>
      <c r="BK4" s="12"/>
      <c r="BM4" s="12"/>
    </row>
    <row r="5" spans="1:67" customHeight="1" ht="13.5" s="4" customFormat="1">
      <c r="A5" s="44" t="s">
        <v>9</v>
      </c>
      <c r="B5" s="44" t="s">
        <v>10</v>
      </c>
      <c r="C5" s="44" t="s">
        <v>11</v>
      </c>
      <c r="D5" s="33" t="s">
        <v>12</v>
      </c>
      <c r="E5" s="33" t="s">
        <v>13</v>
      </c>
      <c r="F5" s="33" t="s">
        <v>14</v>
      </c>
      <c r="G5" s="33" t="s">
        <v>14</v>
      </c>
      <c r="H5" s="33" t="s">
        <v>15</v>
      </c>
      <c r="I5" s="33" t="s">
        <v>16</v>
      </c>
      <c r="J5" s="13" t="s">
        <v>17</v>
      </c>
      <c r="K5" s="13" t="s">
        <v>18</v>
      </c>
      <c r="L5" s="13" t="s">
        <v>19</v>
      </c>
      <c r="M5" s="13" t="s">
        <v>19</v>
      </c>
      <c r="N5" s="13" t="s">
        <v>20</v>
      </c>
      <c r="O5" s="13" t="s">
        <v>21</v>
      </c>
      <c r="P5" s="21" t="s">
        <v>22</v>
      </c>
      <c r="Q5" s="21" t="s">
        <v>23</v>
      </c>
      <c r="R5" s="24" t="s">
        <v>24</v>
      </c>
      <c r="S5" s="24" t="s">
        <v>24</v>
      </c>
      <c r="T5" s="21" t="s">
        <v>25</v>
      </c>
      <c r="U5" s="21" t="s">
        <v>25</v>
      </c>
      <c r="V5" s="24" t="s">
        <v>26</v>
      </c>
      <c r="W5" s="24" t="s">
        <v>26</v>
      </c>
      <c r="X5" s="28" t="s">
        <v>27</v>
      </c>
      <c r="Y5" s="21" t="s">
        <v>27</v>
      </c>
      <c r="Z5" s="26" t="s">
        <v>28</v>
      </c>
      <c r="AA5" s="31" t="s">
        <v>28</v>
      </c>
      <c r="AB5" s="21" t="s">
        <v>29</v>
      </c>
      <c r="AC5" s="21" t="s">
        <v>29</v>
      </c>
      <c r="AD5" s="24" t="s">
        <v>30</v>
      </c>
      <c r="AE5" s="24" t="s">
        <v>30</v>
      </c>
      <c r="AF5" s="21" t="s">
        <v>31</v>
      </c>
      <c r="AG5" s="21" t="s">
        <v>31</v>
      </c>
      <c r="AH5" s="28" t="s">
        <v>32</v>
      </c>
      <c r="AI5" s="21" t="s">
        <v>32</v>
      </c>
      <c r="AJ5" s="26" t="s">
        <v>33</v>
      </c>
      <c r="AK5" s="31" t="s">
        <v>33</v>
      </c>
      <c r="AL5" s="21" t="s">
        <v>34</v>
      </c>
      <c r="AM5" s="21" t="s">
        <v>34</v>
      </c>
      <c r="AN5" s="24" t="s">
        <v>30</v>
      </c>
      <c r="AO5" s="24" t="s">
        <v>30</v>
      </c>
      <c r="AP5" s="21" t="s">
        <v>35</v>
      </c>
      <c r="AQ5" s="21" t="s">
        <v>35</v>
      </c>
      <c r="AR5" s="14" t="s">
        <v>36</v>
      </c>
      <c r="AS5" s="41" t="s">
        <v>37</v>
      </c>
      <c r="AT5" s="41" t="s">
        <v>38</v>
      </c>
      <c r="AU5" s="41" t="s">
        <v>39</v>
      </c>
      <c r="AV5" s="15" t="s">
        <v>36</v>
      </c>
      <c r="AW5" s="45" t="s">
        <v>40</v>
      </c>
      <c r="AX5" s="41" t="s">
        <v>41</v>
      </c>
      <c r="AY5" s="41" t="s">
        <v>42</v>
      </c>
      <c r="AZ5" s="16" t="s">
        <v>43</v>
      </c>
      <c r="BA5" s="14" t="s">
        <v>44</v>
      </c>
      <c r="BB5" s="14" t="s">
        <v>45</v>
      </c>
      <c r="BC5" s="41" t="s">
        <v>46</v>
      </c>
      <c r="BD5" s="14" t="s">
        <v>47</v>
      </c>
      <c r="BE5" s="13" t="s">
        <v>48</v>
      </c>
      <c r="BF5" s="13" t="s">
        <v>49</v>
      </c>
      <c r="BG5" s="13" t="s">
        <v>50</v>
      </c>
      <c r="BH5" s="13" t="s">
        <v>51</v>
      </c>
      <c r="BI5" s="13" t="s">
        <v>52</v>
      </c>
      <c r="BJ5" s="37" t="s">
        <v>53</v>
      </c>
      <c r="BK5" s="41" t="s">
        <v>54</v>
      </c>
      <c r="BL5" s="42" t="s">
        <v>55</v>
      </c>
      <c r="BM5" s="39" t="s">
        <v>56</v>
      </c>
    </row>
    <row r="6" spans="1:67" customHeight="1" ht="18.75" s="5" customFormat="1">
      <c r="A6" s="44"/>
      <c r="B6" s="44"/>
      <c r="C6" s="44"/>
      <c r="D6" s="33"/>
      <c r="E6" s="33"/>
      <c r="F6" s="34" t="s">
        <v>57</v>
      </c>
      <c r="G6" s="34" t="s">
        <v>58</v>
      </c>
      <c r="H6" s="33"/>
      <c r="I6" s="33"/>
      <c r="J6" s="17" t="s">
        <v>59</v>
      </c>
      <c r="K6" s="17" t="s">
        <v>60</v>
      </c>
      <c r="L6" s="17" t="s">
        <v>61</v>
      </c>
      <c r="M6" s="17" t="s">
        <v>60</v>
      </c>
      <c r="N6" s="17" t="s">
        <v>62</v>
      </c>
      <c r="O6" s="17" t="s">
        <v>60</v>
      </c>
      <c r="P6" s="22" t="s">
        <v>63</v>
      </c>
      <c r="Q6" s="23" t="s">
        <v>64</v>
      </c>
      <c r="R6" s="25" t="s">
        <v>59</v>
      </c>
      <c r="S6" s="25" t="s">
        <v>65</v>
      </c>
      <c r="T6" s="23" t="s">
        <v>59</v>
      </c>
      <c r="U6" s="23" t="s">
        <v>65</v>
      </c>
      <c r="V6" s="25" t="s">
        <v>66</v>
      </c>
      <c r="W6" s="25" t="s">
        <v>67</v>
      </c>
      <c r="X6" s="29" t="s">
        <v>68</v>
      </c>
      <c r="Y6" s="23" t="s">
        <v>69</v>
      </c>
      <c r="Z6" s="27" t="s">
        <v>70</v>
      </c>
      <c r="AA6" s="32" t="s">
        <v>69</v>
      </c>
      <c r="AB6" s="23" t="s">
        <v>71</v>
      </c>
      <c r="AC6" s="30" t="s">
        <v>69</v>
      </c>
      <c r="AD6" s="25" t="s">
        <v>72</v>
      </c>
      <c r="AE6" s="25" t="s">
        <v>73</v>
      </c>
      <c r="AF6" s="23" t="s">
        <v>70</v>
      </c>
      <c r="AG6" s="23" t="s">
        <v>74</v>
      </c>
      <c r="AH6" s="29" t="s">
        <v>68</v>
      </c>
      <c r="AI6" s="23" t="s">
        <v>69</v>
      </c>
      <c r="AJ6" s="27" t="s">
        <v>70</v>
      </c>
      <c r="AK6" s="32" t="s">
        <v>69</v>
      </c>
      <c r="AL6" s="23" t="s">
        <v>71</v>
      </c>
      <c r="AM6" s="30" t="s">
        <v>69</v>
      </c>
      <c r="AN6" s="25" t="s">
        <v>75</v>
      </c>
      <c r="AO6" s="25" t="s">
        <v>76</v>
      </c>
      <c r="AP6" s="23" t="s">
        <v>70</v>
      </c>
      <c r="AQ6" s="23" t="s">
        <v>74</v>
      </c>
      <c r="AR6" s="18" t="s">
        <v>77</v>
      </c>
      <c r="AS6" s="41"/>
      <c r="AT6" s="41"/>
      <c r="AU6" s="41"/>
      <c r="AV6" s="19" t="s">
        <v>65</v>
      </c>
      <c r="AW6" s="45"/>
      <c r="AX6" s="41"/>
      <c r="AY6" s="41"/>
      <c r="AZ6" s="20" t="s">
        <v>78</v>
      </c>
      <c r="BA6" s="18" t="s">
        <v>79</v>
      </c>
      <c r="BB6" s="18" t="s">
        <v>80</v>
      </c>
      <c r="BC6" s="41"/>
      <c r="BD6" s="18" t="s">
        <v>81</v>
      </c>
      <c r="BE6" s="18" t="s">
        <v>80</v>
      </c>
      <c r="BF6" s="18" t="s">
        <v>82</v>
      </c>
      <c r="BG6" s="18" t="s">
        <v>82</v>
      </c>
      <c r="BH6" s="18" t="s">
        <v>83</v>
      </c>
      <c r="BI6" s="18" t="s">
        <v>84</v>
      </c>
      <c r="BJ6" s="36" t="s">
        <v>85</v>
      </c>
      <c r="BK6" s="41"/>
      <c r="BL6" s="42"/>
      <c r="BM6" s="39"/>
    </row>
    <row r="7" spans="1:67">
      <c r="A7">
        <v>1</v>
      </c>
      <c r="B7" t="s">
        <v>86</v>
      </c>
      <c r="C7" t="s">
        <v>87</v>
      </c>
      <c r="D7" s="7">
        <v>19137.5</v>
      </c>
      <c r="E7" s="7" t="str">
        <f>D7/2</f>
        <v>0</v>
      </c>
      <c r="F7" s="7">
        <v>0</v>
      </c>
      <c r="G7" s="7">
        <v>0</v>
      </c>
      <c r="H7" s="7" t="str">
        <f>SUM((D7/261)*12)</f>
        <v>0</v>
      </c>
      <c r="I7" s="7">
        <v>0</v>
      </c>
      <c r="J7" s="7">
        <v>0</v>
      </c>
      <c r="K7" s="7" t="str">
        <f>(H7/8)*J7</f>
        <v>0</v>
      </c>
      <c r="L7" s="7">
        <v>0</v>
      </c>
      <c r="M7" s="7" t="str">
        <f>(H7/8)*L7</f>
        <v>0</v>
      </c>
      <c r="N7" s="7">
        <v>0</v>
      </c>
      <c r="O7" s="7" t="str">
        <f>H7*N7</f>
        <v>0</v>
      </c>
      <c r="P7" s="7">
        <v>0</v>
      </c>
      <c r="Q7" s="7" t="str">
        <f>P7*(1.25)*(H7/8)</f>
        <v>0</v>
      </c>
      <c r="R7" s="7">
        <v>0</v>
      </c>
      <c r="S7" s="7" t="str">
        <f>R7*(1.69)*(H7/8)</f>
        <v>0</v>
      </c>
      <c r="T7" s="7">
        <v>0</v>
      </c>
      <c r="U7" s="7" t="str">
        <f>T7*(0.10)*(H7/8)</f>
        <v>0</v>
      </c>
      <c r="V7" s="7">
        <v>0</v>
      </c>
      <c r="W7" s="7" t="str">
        <f>V7*(1.69)*(H7/8)</f>
        <v>0</v>
      </c>
      <c r="X7" s="7">
        <v>0</v>
      </c>
      <c r="Y7" s="7" t="str">
        <f>X7*(0)*(H7/8)</f>
        <v>0</v>
      </c>
      <c r="Z7" s="7">
        <v>0</v>
      </c>
      <c r="AA7" s="7" t="str">
        <f>Z7*(0)*(H7/8)</f>
        <v>0</v>
      </c>
      <c r="AB7" s="7">
        <v>0</v>
      </c>
      <c r="AC7" s="7" t="str">
        <f>AB7*(1)*(H7/8)</f>
        <v>0</v>
      </c>
      <c r="AD7" s="7">
        <v>0</v>
      </c>
      <c r="AE7" s="7" t="str">
        <f>AD7*(0)*(H7/8)</f>
        <v>0</v>
      </c>
      <c r="AF7" s="7">
        <v>0</v>
      </c>
      <c r="AG7" s="7" t="str">
        <f>AF7*(0)*(H7/8)</f>
        <v>0</v>
      </c>
      <c r="AH7" s="7">
        <v>0</v>
      </c>
      <c r="AI7" s="7" t="str">
        <f>AH7*(0)*(H7/8)</f>
        <v>0</v>
      </c>
      <c r="AJ7" s="7">
        <v>0</v>
      </c>
      <c r="AK7" s="7" t="str">
        <f>AJ7*(0)*(H7/8)</f>
        <v>0</v>
      </c>
      <c r="AL7" s="7">
        <v>0</v>
      </c>
      <c r="AM7" s="7" t="str">
        <f>AL7*(1)*(H7/8)</f>
        <v>0</v>
      </c>
      <c r="AN7" s="7">
        <v>0</v>
      </c>
      <c r="AO7" s="7" t="str">
        <f>AN7*(0)*(H7/8)</f>
        <v>0</v>
      </c>
      <c r="AP7" s="7">
        <v>0</v>
      </c>
      <c r="AQ7" s="7" t="str">
        <f>AP7*(0)*(H7/8)</f>
        <v>0</v>
      </c>
      <c r="AR7" s="7" t="str">
        <f>(E7-O7+I7-SUM(O7,K7,M7)) + O7+Q7+S7+U7+W7+Y7+AA7+AC7+AE7+AG7+AI7+AK7+AM7+AO7+AQ7</f>
        <v>0</v>
      </c>
      <c r="AS7" s="7">
        <v>0</v>
      </c>
      <c r="AT7" s="7">
        <v>568.75</v>
      </c>
      <c r="AU7" s="7">
        <v>0</v>
      </c>
      <c r="AV7" s="7" t="str">
        <f>AR7+AS7+AT7+AU7</f>
        <v>0</v>
      </c>
      <c r="AW7" s="7">
        <v>163.5</v>
      </c>
      <c r="AX7" s="7">
        <v>0</v>
      </c>
      <c r="AY7" s="7">
        <v>131.57031249999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441.67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 t="str">
        <f>AV7-SUM(AW7:BJ7)</f>
        <v>0</v>
      </c>
      <c r="BL7">
        <v>9400.7596875</v>
      </c>
      <c r="BM7" s="7" t="s">
        <v>88</v>
      </c>
      <c r="BN7"/>
      <c r="BO7"/>
    </row>
    <row r="8" spans="1:67">
      <c r="A8">
        <v>2</v>
      </c>
      <c r="B8" t="s">
        <v>89</v>
      </c>
      <c r="C8" t="s">
        <v>90</v>
      </c>
      <c r="D8" s="7">
        <v>20000</v>
      </c>
      <c r="E8" s="7" t="str">
        <f>D8/2</f>
        <v>0</v>
      </c>
      <c r="F8" s="7">
        <v>0</v>
      </c>
      <c r="G8" s="7">
        <v>0</v>
      </c>
      <c r="H8" s="7" t="str">
        <f>SUM((D8/261)*12)</f>
        <v>0</v>
      </c>
      <c r="I8" s="7">
        <v>0</v>
      </c>
      <c r="J8" s="7">
        <v>0</v>
      </c>
      <c r="K8" s="7" t="str">
        <f>(H8/8)*J8</f>
        <v>0</v>
      </c>
      <c r="L8" s="7">
        <v>0</v>
      </c>
      <c r="M8" s="7" t="str">
        <f>(H8/8)*L8</f>
        <v>0</v>
      </c>
      <c r="N8" s="7">
        <v>0</v>
      </c>
      <c r="O8" s="7" t="str">
        <f>H8*N8</f>
        <v>0</v>
      </c>
      <c r="P8" s="7">
        <v>0</v>
      </c>
      <c r="Q8" s="7" t="str">
        <f>P8*(1.25)*(H8/8)</f>
        <v>0</v>
      </c>
      <c r="R8" s="7">
        <v>0</v>
      </c>
      <c r="S8" s="7" t="str">
        <f>R8*(1.69)*(H8/8)</f>
        <v>0</v>
      </c>
      <c r="T8" s="7">
        <v>0</v>
      </c>
      <c r="U8" s="7" t="str">
        <f>T8*(0.10)*(H8/8)</f>
        <v>0</v>
      </c>
      <c r="V8" s="7">
        <v>0</v>
      </c>
      <c r="W8" s="7" t="str">
        <f>V8*(1.69)*(H8/8)</f>
        <v>0</v>
      </c>
      <c r="X8" s="7">
        <v>0</v>
      </c>
      <c r="Y8" s="7" t="str">
        <f>X8*(0)*(H8/8)</f>
        <v>0</v>
      </c>
      <c r="Z8" s="7">
        <v>0</v>
      </c>
      <c r="AA8" s="7" t="str">
        <f>Z8*(0)*(H8/8)</f>
        <v>0</v>
      </c>
      <c r="AB8" s="7">
        <v>0</v>
      </c>
      <c r="AC8" s="7" t="str">
        <f>AB8*(1)*(H8/8)</f>
        <v>0</v>
      </c>
      <c r="AD8" s="7">
        <v>0</v>
      </c>
      <c r="AE8" s="7" t="str">
        <f>AD8*(0)*(H8/8)</f>
        <v>0</v>
      </c>
      <c r="AF8" s="7">
        <v>0</v>
      </c>
      <c r="AG8" s="7" t="str">
        <f>AF8*(0)*(H8/8)</f>
        <v>0</v>
      </c>
      <c r="AH8" s="7">
        <v>0</v>
      </c>
      <c r="AI8" s="7" t="str">
        <f>AH8*(0)*(H8/8)</f>
        <v>0</v>
      </c>
      <c r="AJ8" s="7">
        <v>0</v>
      </c>
      <c r="AK8" s="7" t="str">
        <f>AJ8*(0)*(H8/8)</f>
        <v>0</v>
      </c>
      <c r="AL8" s="7">
        <v>0</v>
      </c>
      <c r="AM8" s="7" t="str">
        <f>AL8*(1)*(H8/8)</f>
        <v>0</v>
      </c>
      <c r="AN8" s="7">
        <v>0</v>
      </c>
      <c r="AO8" s="7" t="str">
        <f>AN8*(0)*(H8/8)</f>
        <v>0</v>
      </c>
      <c r="AP8" s="7">
        <v>0</v>
      </c>
      <c r="AQ8" s="7" t="str">
        <f>AP8*(0)*(H8/8)</f>
        <v>0</v>
      </c>
      <c r="AR8" s="7" t="str">
        <f>(E8-O8+I8-SUM(O8,K8,M8)) + O8+Q8+S8+U8+W8+Y8+AA8+AC8+AE8+AG8+AI8+AK8+AM8+AO8+AQ8</f>
        <v>0</v>
      </c>
      <c r="AS8" s="7">
        <v>0</v>
      </c>
      <c r="AT8" s="7">
        <v>0</v>
      </c>
      <c r="AU8" s="7">
        <v>0</v>
      </c>
      <c r="AV8" s="7" t="str">
        <f>AR8+AS8+AT8+AU8</f>
        <v>0</v>
      </c>
      <c r="AW8" s="7">
        <v>218</v>
      </c>
      <c r="AX8" s="7">
        <v>0</v>
      </c>
      <c r="AY8" s="7">
        <v>137.5</v>
      </c>
      <c r="AZ8" s="7">
        <v>0</v>
      </c>
      <c r="BA8" s="7">
        <v>0</v>
      </c>
      <c r="BB8" s="7">
        <v>479.81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 t="str">
        <f>AV8-SUM(AW8:BJ8)</f>
        <v>0</v>
      </c>
      <c r="BL8">
        <v>9164.690000000001</v>
      </c>
      <c r="BM8" s="7" t="s">
        <v>91</v>
      </c>
      <c r="BN8"/>
      <c r="BO8"/>
    </row>
    <row r="9" spans="1:67">
      <c r="A9">
        <v>3</v>
      </c>
      <c r="B9" t="s">
        <v>92</v>
      </c>
      <c r="C9" t="s">
        <v>93</v>
      </c>
      <c r="D9" s="7">
        <v>15625.66</v>
      </c>
      <c r="E9" s="7" t="str">
        <f>D9/2</f>
        <v>0</v>
      </c>
      <c r="F9" s="7">
        <v>0</v>
      </c>
      <c r="G9" s="7">
        <v>0</v>
      </c>
      <c r="H9" s="7" t="str">
        <f>SUM((D9/261)*12)</f>
        <v>0</v>
      </c>
      <c r="I9" s="7">
        <v>0</v>
      </c>
      <c r="J9" s="7">
        <v>0</v>
      </c>
      <c r="K9" s="7" t="str">
        <f>(H9/8)*J9</f>
        <v>0</v>
      </c>
      <c r="L9" s="7">
        <v>0</v>
      </c>
      <c r="M9" s="7" t="str">
        <f>(H9/8)*L9</f>
        <v>0</v>
      </c>
      <c r="N9" s="7">
        <v>0</v>
      </c>
      <c r="O9" s="7" t="str">
        <f>H9*N9</f>
        <v>0</v>
      </c>
      <c r="P9" s="7">
        <v>65.5</v>
      </c>
      <c r="Q9" s="7" t="str">
        <f>P9*(1.25)*(H9/8)</f>
        <v>0</v>
      </c>
      <c r="R9" s="7">
        <v>0</v>
      </c>
      <c r="S9" s="7" t="str">
        <f>R9*(1.69)*(H9/8)</f>
        <v>0</v>
      </c>
      <c r="T9" s="7">
        <v>5.5</v>
      </c>
      <c r="U9" s="7" t="str">
        <f>T9*(0.10)*(H9/8)</f>
        <v>0</v>
      </c>
      <c r="V9" s="7">
        <v>0</v>
      </c>
      <c r="W9" s="7" t="str">
        <f>V9*(1.69)*(H9/8)</f>
        <v>0</v>
      </c>
      <c r="X9" s="7">
        <v>0</v>
      </c>
      <c r="Y9" s="7" t="str">
        <f>X9*(0)*(H9/8)</f>
        <v>0</v>
      </c>
      <c r="Z9" s="7">
        <v>0</v>
      </c>
      <c r="AA9" s="7" t="str">
        <f>Z9*(0)*(H9/8)</f>
        <v>0</v>
      </c>
      <c r="AB9" s="7">
        <v>0</v>
      </c>
      <c r="AC9" s="7" t="str">
        <f>AB9*(1)*(H9/8)</f>
        <v>0</v>
      </c>
      <c r="AD9" s="7">
        <v>0</v>
      </c>
      <c r="AE9" s="7" t="str">
        <f>AD9*(0)*(H9/8)</f>
        <v>0</v>
      </c>
      <c r="AF9" s="7">
        <v>0</v>
      </c>
      <c r="AG9" s="7" t="str">
        <f>AF9*(0)*(H9/8)</f>
        <v>0</v>
      </c>
      <c r="AH9" s="7">
        <v>0</v>
      </c>
      <c r="AI9" s="7" t="str">
        <f>AH9*(0)*(H9/8)</f>
        <v>0</v>
      </c>
      <c r="AJ9" s="7">
        <v>0</v>
      </c>
      <c r="AK9" s="7" t="str">
        <f>AJ9*(0)*(H9/8)</f>
        <v>0</v>
      </c>
      <c r="AL9" s="7">
        <v>0</v>
      </c>
      <c r="AM9" s="7" t="str">
        <f>AL9*(1)*(H9/8)</f>
        <v>0</v>
      </c>
      <c r="AN9" s="7">
        <v>0</v>
      </c>
      <c r="AO9" s="7" t="str">
        <f>AN9*(0)*(H9/8)</f>
        <v>0</v>
      </c>
      <c r="AP9" s="7">
        <v>0</v>
      </c>
      <c r="AQ9" s="7" t="str">
        <f>AP9*(0)*(H9/8)</f>
        <v>0</v>
      </c>
      <c r="AR9" s="7" t="str">
        <f>(E9-O9+I9-SUM(O9,K9,M9)) + O9+Q9+S9+U9+W9+Y9+AA9+AC9+AE9+AG9+AI9+AK9+AM9+AO9+AQ9</f>
        <v>0</v>
      </c>
      <c r="AS9" s="7">
        <v>0</v>
      </c>
      <c r="AT9" s="7">
        <v>372.04</v>
      </c>
      <c r="AU9" s="7">
        <v>0</v>
      </c>
      <c r="AV9" s="7" t="str">
        <f>AR9+AS9+AT9+AU9</f>
        <v>0</v>
      </c>
      <c r="AW9" s="7">
        <v>0</v>
      </c>
      <c r="AX9" s="7">
        <v>0</v>
      </c>
      <c r="AY9" s="7">
        <v>209.20367744612</v>
      </c>
      <c r="AZ9" s="7">
        <v>992.12984554526</v>
      </c>
      <c r="BA9" s="7">
        <v>0</v>
      </c>
      <c r="BB9" s="7">
        <v>399.62</v>
      </c>
      <c r="BC9" s="7">
        <v>0</v>
      </c>
      <c r="BD9" s="7">
        <v>0</v>
      </c>
      <c r="BE9" s="7">
        <v>618.33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 t="str">
        <f>AV9-SUM(AW9:BJ9)</f>
        <v>0</v>
      </c>
      <c r="BL9">
        <v>13367.569382181</v>
      </c>
      <c r="BM9" s="7" t="s">
        <v>94</v>
      </c>
      <c r="BN9"/>
      <c r="BO9"/>
    </row>
    <row r="10" spans="1:67">
      <c r="A10">
        <v>4</v>
      </c>
      <c r="B10" t="s">
        <v>95</v>
      </c>
      <c r="C10" t="s">
        <v>96</v>
      </c>
      <c r="D10" s="7">
        <v>15131.79</v>
      </c>
      <c r="E10" s="7" t="str">
        <f>D10/2</f>
        <v>0</v>
      </c>
      <c r="F10" s="7">
        <v>0</v>
      </c>
      <c r="G10" s="7">
        <v>0</v>
      </c>
      <c r="H10" s="7" t="str">
        <f>SUM((D10/261)*12)</f>
        <v>0</v>
      </c>
      <c r="I10" s="7">
        <v>0</v>
      </c>
      <c r="J10" s="7">
        <v>0</v>
      </c>
      <c r="K10" s="7" t="str">
        <f>(H10/8)*J10</f>
        <v>0</v>
      </c>
      <c r="L10" s="7">
        <v>0</v>
      </c>
      <c r="M10" s="7" t="str">
        <f>(H10/8)*L10</f>
        <v>0</v>
      </c>
      <c r="N10" s="7">
        <v>0</v>
      </c>
      <c r="O10" s="7" t="str">
        <f>H10*N10</f>
        <v>0</v>
      </c>
      <c r="P10" s="7">
        <v>0</v>
      </c>
      <c r="Q10" s="7" t="str">
        <f>P10*(1.25)*(H10/8)</f>
        <v>0</v>
      </c>
      <c r="R10" s="7">
        <v>0</v>
      </c>
      <c r="S10" s="7" t="str">
        <f>R10*(1.69)*(H10/8)</f>
        <v>0</v>
      </c>
      <c r="T10" s="7">
        <v>0</v>
      </c>
      <c r="U10" s="7" t="str">
        <f>T10*(0.10)*(H10/8)</f>
        <v>0</v>
      </c>
      <c r="V10" s="7">
        <v>0</v>
      </c>
      <c r="W10" s="7" t="str">
        <f>V10*(1.69)*(H10/8)</f>
        <v>0</v>
      </c>
      <c r="X10" s="7">
        <v>0</v>
      </c>
      <c r="Y10" s="7" t="str">
        <f>X10*(0)*(H10/8)</f>
        <v>0</v>
      </c>
      <c r="Z10" s="7">
        <v>0</v>
      </c>
      <c r="AA10" s="7" t="str">
        <f>Z10*(0)*(H10/8)</f>
        <v>0</v>
      </c>
      <c r="AB10" s="7">
        <v>0</v>
      </c>
      <c r="AC10" s="7" t="str">
        <f>AB10*(1)*(H10/8)</f>
        <v>0</v>
      </c>
      <c r="AD10" s="7">
        <v>0</v>
      </c>
      <c r="AE10" s="7" t="str">
        <f>AD10*(0)*(H10/8)</f>
        <v>0</v>
      </c>
      <c r="AF10" s="7">
        <v>0</v>
      </c>
      <c r="AG10" s="7" t="str">
        <f>AF10*(0)*(H10/8)</f>
        <v>0</v>
      </c>
      <c r="AH10" s="7">
        <v>0</v>
      </c>
      <c r="AI10" s="7" t="str">
        <f>AH10*(0)*(H10/8)</f>
        <v>0</v>
      </c>
      <c r="AJ10" s="7">
        <v>0</v>
      </c>
      <c r="AK10" s="7" t="str">
        <f>AJ10*(0)*(H10/8)</f>
        <v>0</v>
      </c>
      <c r="AL10" s="7">
        <v>0</v>
      </c>
      <c r="AM10" s="7" t="str">
        <f>AL10*(1)*(H10/8)</f>
        <v>0</v>
      </c>
      <c r="AN10" s="7">
        <v>0</v>
      </c>
      <c r="AO10" s="7" t="str">
        <f>AN10*(0)*(H10/8)</f>
        <v>0</v>
      </c>
      <c r="AP10" s="7">
        <v>0</v>
      </c>
      <c r="AQ10" s="7" t="str">
        <f>AP10*(0)*(H10/8)</f>
        <v>0</v>
      </c>
      <c r="AR10" s="7" t="str">
        <f>(E10-O10+I10-SUM(O10,K10,M10)) + O10+Q10+S10+U10+W10+Y10+AA10+AC10+AE10+AG10+AI10+AK10+AM10+AO10+AQ10</f>
        <v>0</v>
      </c>
      <c r="AS10" s="7">
        <v>0</v>
      </c>
      <c r="AT10" s="7">
        <v>148.35</v>
      </c>
      <c r="AU10" s="7">
        <v>0</v>
      </c>
      <c r="AV10" s="7" t="str">
        <f>AR10+AS10+AT10+AU10</f>
        <v>0</v>
      </c>
      <c r="AW10" s="7">
        <v>272.5</v>
      </c>
      <c r="AX10" s="7">
        <v>0</v>
      </c>
      <c r="AY10" s="7">
        <v>68.5223</v>
      </c>
      <c r="AZ10" s="7">
        <v>0</v>
      </c>
      <c r="BA10" s="7">
        <v>299.94</v>
      </c>
      <c r="BB10" s="7">
        <v>344.39</v>
      </c>
      <c r="BC10" s="7">
        <v>0</v>
      </c>
      <c r="BD10" s="7">
        <v>0</v>
      </c>
      <c r="BE10" s="7">
        <v>0</v>
      </c>
      <c r="BF10" s="7">
        <v>0</v>
      </c>
      <c r="BG10" s="7">
        <v>325</v>
      </c>
      <c r="BH10" s="7">
        <v>0</v>
      </c>
      <c r="BI10" s="7">
        <v>0</v>
      </c>
      <c r="BJ10" s="7">
        <v>0</v>
      </c>
      <c r="BK10" s="7" t="str">
        <f>AV10-SUM(AW10:BJ10)</f>
        <v>0</v>
      </c>
      <c r="BL10">
        <v>6403.8927</v>
      </c>
      <c r="BM10" s="7" t="s">
        <v>97</v>
      </c>
      <c r="BN10"/>
      <c r="BO10"/>
    </row>
    <row r="11" spans="1:67">
      <c r="A11">
        <v>5</v>
      </c>
      <c r="B11" t="s">
        <v>98</v>
      </c>
      <c r="C11" t="s">
        <v>99</v>
      </c>
      <c r="D11" s="7">
        <v>19500</v>
      </c>
      <c r="E11" s="7" t="str">
        <f>D11/2</f>
        <v>0</v>
      </c>
      <c r="F11" s="7">
        <v>0</v>
      </c>
      <c r="G11" s="7">
        <v>0</v>
      </c>
      <c r="H11" s="7" t="str">
        <f>SUM((D11/261)*12)</f>
        <v>0</v>
      </c>
      <c r="I11" s="7">
        <v>0</v>
      </c>
      <c r="J11" s="7">
        <v>0</v>
      </c>
      <c r="K11" s="7" t="str">
        <f>(H11/8)*J11</f>
        <v>0</v>
      </c>
      <c r="L11" s="7">
        <v>0.08333333333333333</v>
      </c>
      <c r="M11" s="7" t="str">
        <f>(H11/8)*L11</f>
        <v>0</v>
      </c>
      <c r="N11" s="7">
        <v>8</v>
      </c>
      <c r="O11" s="7" t="str">
        <f>H11*N11</f>
        <v>0</v>
      </c>
      <c r="P11" s="7">
        <v>0</v>
      </c>
      <c r="Q11" s="7" t="str">
        <f>P11*(1.25)*(H11/8)</f>
        <v>0</v>
      </c>
      <c r="R11" s="7">
        <v>0</v>
      </c>
      <c r="S11" s="7" t="str">
        <f>R11*(1.69)*(H11/8)</f>
        <v>0</v>
      </c>
      <c r="T11" s="7">
        <v>0</v>
      </c>
      <c r="U11" s="7" t="str">
        <f>T11*(0.10)*(H11/8)</f>
        <v>0</v>
      </c>
      <c r="V11" s="7">
        <v>0</v>
      </c>
      <c r="W11" s="7" t="str">
        <f>V11*(1.69)*(H11/8)</f>
        <v>0</v>
      </c>
      <c r="X11" s="7">
        <v>0</v>
      </c>
      <c r="Y11" s="7" t="str">
        <f>X11*(0)*(H11/8)</f>
        <v>0</v>
      </c>
      <c r="Z11" s="7">
        <v>0</v>
      </c>
      <c r="AA11" s="7" t="str">
        <f>Z11*(0)*(H11/8)</f>
        <v>0</v>
      </c>
      <c r="AB11" s="7">
        <v>0</v>
      </c>
      <c r="AC11" s="7" t="str">
        <f>AB11*(1)*(H11/8)</f>
        <v>0</v>
      </c>
      <c r="AD11" s="7">
        <v>0</v>
      </c>
      <c r="AE11" s="7" t="str">
        <f>AD11*(0)*(H11/8)</f>
        <v>0</v>
      </c>
      <c r="AF11" s="7">
        <v>0</v>
      </c>
      <c r="AG11" s="7" t="str">
        <f>AF11*(0)*(H11/8)</f>
        <v>0</v>
      </c>
      <c r="AH11" s="7">
        <v>0</v>
      </c>
      <c r="AI11" s="7" t="str">
        <f>AH11*(0)*(H11/8)</f>
        <v>0</v>
      </c>
      <c r="AJ11" s="7">
        <v>0</v>
      </c>
      <c r="AK11" s="7" t="str">
        <f>AJ11*(0)*(H11/8)</f>
        <v>0</v>
      </c>
      <c r="AL11" s="7">
        <v>0</v>
      </c>
      <c r="AM11" s="7" t="str">
        <f>AL11*(1)*(H11/8)</f>
        <v>0</v>
      </c>
      <c r="AN11" s="7">
        <v>0</v>
      </c>
      <c r="AO11" s="7" t="str">
        <f>AN11*(0)*(H11/8)</f>
        <v>0</v>
      </c>
      <c r="AP11" s="7">
        <v>0</v>
      </c>
      <c r="AQ11" s="7" t="str">
        <f>AP11*(0)*(H11/8)</f>
        <v>0</v>
      </c>
      <c r="AR11" s="7" t="str">
        <f>(E11-O11+I11-SUM(O11,K11,M11)) + O11+Q11+S11+U11+W11+Y11+AA11+AC11+AE11+AG11+AI11+AK11+AM11+AO11+AQ11</f>
        <v>0</v>
      </c>
      <c r="AS11" s="7">
        <v>0</v>
      </c>
      <c r="AT11" s="7">
        <v>0</v>
      </c>
      <c r="AU11" s="7">
        <v>0</v>
      </c>
      <c r="AV11" s="7" t="str">
        <f>AR11+AS11+AT11+AU11</f>
        <v>0</v>
      </c>
      <c r="AW11" s="7">
        <v>90.8</v>
      </c>
      <c r="AX11" s="7">
        <v>0</v>
      </c>
      <c r="AY11" s="7">
        <v>1.0569324712648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 t="str">
        <f>AV11-SUM(AW11:BJ11)</f>
        <v>0</v>
      </c>
      <c r="BL11">
        <v>2476.3901939655</v>
      </c>
      <c r="BM11" s="7" t="s">
        <v>100</v>
      </c>
      <c r="BN11"/>
      <c r="BO11"/>
    </row>
    <row r="12" spans="1:67">
      <c r="A12">
        <v>6</v>
      </c>
      <c r="B12" t="s">
        <v>101</v>
      </c>
      <c r="C12" t="s">
        <v>102</v>
      </c>
      <c r="D12" s="7">
        <v>16320</v>
      </c>
      <c r="E12" s="7" t="str">
        <f>D12/2</f>
        <v>0</v>
      </c>
      <c r="F12" s="7">
        <v>0</v>
      </c>
      <c r="G12" s="7">
        <v>0</v>
      </c>
      <c r="H12" s="7" t="str">
        <f>SUM((D12/261)*12)</f>
        <v>0</v>
      </c>
      <c r="I12" s="7">
        <v>0</v>
      </c>
      <c r="J12" s="7">
        <v>0</v>
      </c>
      <c r="K12" s="7" t="str">
        <f>(H12/8)*J12</f>
        <v>0</v>
      </c>
      <c r="L12" s="7">
        <v>0</v>
      </c>
      <c r="M12" s="7" t="str">
        <f>(H12/8)*L12</f>
        <v>0</v>
      </c>
      <c r="N12" s="7">
        <v>0</v>
      </c>
      <c r="O12" s="7" t="str">
        <f>H12*N12</f>
        <v>0</v>
      </c>
      <c r="P12" s="7">
        <v>0</v>
      </c>
      <c r="Q12" s="7" t="str">
        <f>P12*(1.25)*(H12/8)</f>
        <v>0</v>
      </c>
      <c r="R12" s="7">
        <v>0</v>
      </c>
      <c r="S12" s="7" t="str">
        <f>R12*(1.69)*(H12/8)</f>
        <v>0</v>
      </c>
      <c r="T12" s="7">
        <v>0</v>
      </c>
      <c r="U12" s="7" t="str">
        <f>T12*(0.10)*(H12/8)</f>
        <v>0</v>
      </c>
      <c r="V12" s="7">
        <v>0</v>
      </c>
      <c r="W12" s="7" t="str">
        <f>V12*(1.69)*(H12/8)</f>
        <v>0</v>
      </c>
      <c r="X12" s="7">
        <v>0</v>
      </c>
      <c r="Y12" s="7" t="str">
        <f>X12*(0)*(H12/8)</f>
        <v>0</v>
      </c>
      <c r="Z12" s="7">
        <v>0</v>
      </c>
      <c r="AA12" s="7" t="str">
        <f>Z12*(0)*(H12/8)</f>
        <v>0</v>
      </c>
      <c r="AB12" s="7">
        <v>0</v>
      </c>
      <c r="AC12" s="7" t="str">
        <f>AB12*(1)*(H12/8)</f>
        <v>0</v>
      </c>
      <c r="AD12" s="7">
        <v>0</v>
      </c>
      <c r="AE12" s="7" t="str">
        <f>AD12*(0)*(H12/8)</f>
        <v>0</v>
      </c>
      <c r="AF12" s="7">
        <v>0</v>
      </c>
      <c r="AG12" s="7" t="str">
        <f>AF12*(0)*(H12/8)</f>
        <v>0</v>
      </c>
      <c r="AH12" s="7">
        <v>0</v>
      </c>
      <c r="AI12" s="7" t="str">
        <f>AH12*(0)*(H12/8)</f>
        <v>0</v>
      </c>
      <c r="AJ12" s="7">
        <v>0</v>
      </c>
      <c r="AK12" s="7" t="str">
        <f>AJ12*(0)*(H12/8)</f>
        <v>0</v>
      </c>
      <c r="AL12" s="7">
        <v>0</v>
      </c>
      <c r="AM12" s="7" t="str">
        <f>AL12*(1)*(H12/8)</f>
        <v>0</v>
      </c>
      <c r="AN12" s="7">
        <v>0</v>
      </c>
      <c r="AO12" s="7" t="str">
        <f>AN12*(0)*(H12/8)</f>
        <v>0</v>
      </c>
      <c r="AP12" s="7">
        <v>0</v>
      </c>
      <c r="AQ12" s="7" t="str">
        <f>AP12*(0)*(H12/8)</f>
        <v>0</v>
      </c>
      <c r="AR12" s="7" t="str">
        <f>(E12-O12+I12-SUM(O12,K12,M12)) + O12+Q12+S12+U12+W12+Y12+AA12+AC12+AE12+AG12+AI12+AK12+AM12+AO12+AQ12</f>
        <v>0</v>
      </c>
      <c r="AS12" s="7">
        <v>0</v>
      </c>
      <c r="AT12" s="7">
        <v>160</v>
      </c>
      <c r="AU12" s="7">
        <v>0</v>
      </c>
      <c r="AV12" s="7" t="str">
        <f>AR12+AS12+AT12+AU12</f>
        <v>0</v>
      </c>
      <c r="AW12" s="7">
        <v>199.8</v>
      </c>
      <c r="AX12" s="7">
        <v>0</v>
      </c>
      <c r="AY12" s="7">
        <v>112.2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 t="str">
        <f>AV12-SUM(AW12:BJ12)</f>
        <v>0</v>
      </c>
      <c r="BL12">
        <v>8008</v>
      </c>
      <c r="BM12" s="7" t="s">
        <v>103</v>
      </c>
      <c r="BN12"/>
      <c r="BO12"/>
    </row>
    <row r="13" spans="1:67">
      <c r="A13">
        <v>7</v>
      </c>
      <c r="B13" t="s">
        <v>104</v>
      </c>
      <c r="C13" t="s">
        <v>105</v>
      </c>
      <c r="D13" s="7">
        <v>26552.37</v>
      </c>
      <c r="E13" s="7" t="str">
        <f>D13/2</f>
        <v>0</v>
      </c>
      <c r="F13" s="7">
        <v>0</v>
      </c>
      <c r="G13" s="7">
        <v>0</v>
      </c>
      <c r="H13" s="7" t="str">
        <f>SUM((D13/261)*12)</f>
        <v>0</v>
      </c>
      <c r="I13" s="7">
        <v>0</v>
      </c>
      <c r="J13" s="7">
        <v>0</v>
      </c>
      <c r="K13" s="7" t="str">
        <f>(H13/8)*J13</f>
        <v>0</v>
      </c>
      <c r="L13" s="7">
        <v>1.933333333333333</v>
      </c>
      <c r="M13" s="7" t="str">
        <f>(H13/8)*L13</f>
        <v>0</v>
      </c>
      <c r="N13" s="7">
        <v>0</v>
      </c>
      <c r="O13" s="7" t="str">
        <f>H13*N13</f>
        <v>0</v>
      </c>
      <c r="P13" s="7">
        <v>0</v>
      </c>
      <c r="Q13" s="7" t="str">
        <f>P13*(1.25)*(H13/8)</f>
        <v>0</v>
      </c>
      <c r="R13" s="7">
        <v>0</v>
      </c>
      <c r="S13" s="7" t="str">
        <f>R13*(1.69)*(H13/8)</f>
        <v>0</v>
      </c>
      <c r="T13" s="7">
        <v>0</v>
      </c>
      <c r="U13" s="7" t="str">
        <f>T13*(0.10)*(H13/8)</f>
        <v>0</v>
      </c>
      <c r="V13" s="7">
        <v>0</v>
      </c>
      <c r="W13" s="7" t="str">
        <f>V13*(1.69)*(H13/8)</f>
        <v>0</v>
      </c>
      <c r="X13" s="7">
        <v>0</v>
      </c>
      <c r="Y13" s="7" t="str">
        <f>X13*(0)*(H13/8)</f>
        <v>0</v>
      </c>
      <c r="Z13" s="7">
        <v>0</v>
      </c>
      <c r="AA13" s="7" t="str">
        <f>Z13*(0)*(H13/8)</f>
        <v>0</v>
      </c>
      <c r="AB13" s="7">
        <v>0</v>
      </c>
      <c r="AC13" s="7" t="str">
        <f>AB13*(1)*(H13/8)</f>
        <v>0</v>
      </c>
      <c r="AD13" s="7">
        <v>0</v>
      </c>
      <c r="AE13" s="7" t="str">
        <f>AD13*(0)*(H13/8)</f>
        <v>0</v>
      </c>
      <c r="AF13" s="7">
        <v>0</v>
      </c>
      <c r="AG13" s="7" t="str">
        <f>AF13*(0)*(H13/8)</f>
        <v>0</v>
      </c>
      <c r="AH13" s="7">
        <v>0</v>
      </c>
      <c r="AI13" s="7" t="str">
        <f>AH13*(0)*(H13/8)</f>
        <v>0</v>
      </c>
      <c r="AJ13" s="7">
        <v>0</v>
      </c>
      <c r="AK13" s="7" t="str">
        <f>AJ13*(0)*(H13/8)</f>
        <v>0</v>
      </c>
      <c r="AL13" s="7">
        <v>0</v>
      </c>
      <c r="AM13" s="7" t="str">
        <f>AL13*(1)*(H13/8)</f>
        <v>0</v>
      </c>
      <c r="AN13" s="7">
        <v>0</v>
      </c>
      <c r="AO13" s="7" t="str">
        <f>AN13*(0)*(H13/8)</f>
        <v>0</v>
      </c>
      <c r="AP13" s="7">
        <v>0</v>
      </c>
      <c r="AQ13" s="7" t="str">
        <f>AP13*(0)*(H13/8)</f>
        <v>0</v>
      </c>
      <c r="AR13" s="7" t="str">
        <f>(E13-O13+I13-SUM(O13,K13,M13)) + O13+Q13+S13+U13+W13+Y13+AA13+AC13+AE13+AG13+AI13+AK13+AM13+AO13+AQ13</f>
        <v>0</v>
      </c>
      <c r="AS13" s="7">
        <v>0</v>
      </c>
      <c r="AT13" s="7">
        <v>776.1900000000001</v>
      </c>
      <c r="AU13" s="7">
        <v>0</v>
      </c>
      <c r="AV13" s="7" t="str">
        <f>AR13+AS13+AT13+AU13</f>
        <v>0</v>
      </c>
      <c r="AW13" s="7">
        <v>90.8</v>
      </c>
      <c r="AX13" s="7">
        <v>0</v>
      </c>
      <c r="AY13" s="7">
        <v>178.49093166667</v>
      </c>
      <c r="AZ13" s="7">
        <v>614.211547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 t="str">
        <f>AV13-SUM(AW13:BJ13)</f>
        <v>0</v>
      </c>
      <c r="BL13">
        <v>12873.846188</v>
      </c>
      <c r="BM13" s="7" t="s">
        <v>106</v>
      </c>
      <c r="BN13"/>
      <c r="BO13"/>
    </row>
    <row r="14" spans="1:67">
      <c r="A14">
        <v>8</v>
      </c>
      <c r="B14" t="s">
        <v>107</v>
      </c>
      <c r="C14" t="s">
        <v>108</v>
      </c>
      <c r="D14" s="7">
        <v>13500</v>
      </c>
      <c r="E14" s="7" t="str">
        <f>D14/2</f>
        <v>0</v>
      </c>
      <c r="F14" s="7">
        <v>0</v>
      </c>
      <c r="G14" s="7">
        <v>0</v>
      </c>
      <c r="H14" s="7" t="str">
        <f>SUM((D14/261)*12)</f>
        <v>0</v>
      </c>
      <c r="I14" s="7">
        <v>0</v>
      </c>
      <c r="J14" s="7">
        <v>1.3</v>
      </c>
      <c r="K14" s="7" t="str">
        <f>(H14/8)*J14</f>
        <v>0</v>
      </c>
      <c r="L14" s="7">
        <v>1.116666666666667</v>
      </c>
      <c r="M14" s="7" t="str">
        <f>(H14/8)*L14</f>
        <v>0</v>
      </c>
      <c r="N14" s="7">
        <v>0</v>
      </c>
      <c r="O14" s="7" t="str">
        <f>H14*N14</f>
        <v>0</v>
      </c>
      <c r="P14" s="7">
        <v>31</v>
      </c>
      <c r="Q14" s="7" t="str">
        <f>P14*(1.25)*(H14/8)</f>
        <v>0</v>
      </c>
      <c r="R14" s="7">
        <v>0</v>
      </c>
      <c r="S14" s="7" t="str">
        <f>R14*(1.69)*(H14/8)</f>
        <v>0</v>
      </c>
      <c r="T14" s="7">
        <v>18</v>
      </c>
      <c r="U14" s="7" t="str">
        <f>T14*(0.10)*(H14/8)</f>
        <v>0</v>
      </c>
      <c r="V14" s="7">
        <v>0</v>
      </c>
      <c r="W14" s="7" t="str">
        <f>V14*(1.69)*(H14/8)</f>
        <v>0</v>
      </c>
      <c r="X14" s="7">
        <v>0</v>
      </c>
      <c r="Y14" s="7" t="str">
        <f>X14*(0)*(H14/8)</f>
        <v>0</v>
      </c>
      <c r="Z14" s="7">
        <v>0</v>
      </c>
      <c r="AA14" s="7" t="str">
        <f>Z14*(0)*(H14/8)</f>
        <v>0</v>
      </c>
      <c r="AB14" s="7">
        <v>0</v>
      </c>
      <c r="AC14" s="7" t="str">
        <f>AB14*(1)*(H14/8)</f>
        <v>0</v>
      </c>
      <c r="AD14" s="7">
        <v>0</v>
      </c>
      <c r="AE14" s="7" t="str">
        <f>AD14*(0)*(H14/8)</f>
        <v>0</v>
      </c>
      <c r="AF14" s="7">
        <v>0</v>
      </c>
      <c r="AG14" s="7" t="str">
        <f>AF14*(0)*(H14/8)</f>
        <v>0</v>
      </c>
      <c r="AH14" s="7">
        <v>0</v>
      </c>
      <c r="AI14" s="7" t="str">
        <f>AH14*(0)*(H14/8)</f>
        <v>0</v>
      </c>
      <c r="AJ14" s="7">
        <v>0</v>
      </c>
      <c r="AK14" s="7" t="str">
        <f>AJ14*(0)*(H14/8)</f>
        <v>0</v>
      </c>
      <c r="AL14" s="7">
        <v>0</v>
      </c>
      <c r="AM14" s="7" t="str">
        <f>AL14*(1)*(H14/8)</f>
        <v>0</v>
      </c>
      <c r="AN14" s="7">
        <v>0</v>
      </c>
      <c r="AO14" s="7" t="str">
        <f>AN14*(0)*(H14/8)</f>
        <v>0</v>
      </c>
      <c r="AP14" s="7">
        <v>0</v>
      </c>
      <c r="AQ14" s="7" t="str">
        <f>AP14*(0)*(H14/8)</f>
        <v>0</v>
      </c>
      <c r="AR14" s="7" t="str">
        <f>(E14-O14+I14-SUM(O14,K14,M14)) + O14+Q14+S14+U14+W14+Y14+AA14+AC14+AE14+AG14+AI14+AK14+AM14+AO14+AQ14</f>
        <v>0</v>
      </c>
      <c r="AS14" s="7">
        <v>0</v>
      </c>
      <c r="AT14" s="7">
        <v>0</v>
      </c>
      <c r="AU14" s="7">
        <v>0</v>
      </c>
      <c r="AV14" s="7" t="str">
        <f>AR14+AS14+AT14+AU14</f>
        <v>0</v>
      </c>
      <c r="AW14" s="7">
        <v>345.1</v>
      </c>
      <c r="AX14" s="7">
        <v>0</v>
      </c>
      <c r="AY14" s="7">
        <v>87.899245689655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 t="str">
        <f>AV14-SUM(AW14:BJ14)</f>
        <v>0</v>
      </c>
      <c r="BL14">
        <v>9275.6214439655</v>
      </c>
      <c r="BM14" s="7" t="s">
        <v>109</v>
      </c>
      <c r="BN14"/>
      <c r="BO14"/>
    </row>
    <row r="15" spans="1:67">
      <c r="A15">
        <v>9</v>
      </c>
      <c r="B15" t="s">
        <v>110</v>
      </c>
      <c r="C15" t="s">
        <v>111</v>
      </c>
      <c r="D15" s="7">
        <v>15300</v>
      </c>
      <c r="E15" s="7" t="str">
        <f>D15/2</f>
        <v>0</v>
      </c>
      <c r="F15" s="7">
        <v>0</v>
      </c>
      <c r="G15" s="7">
        <v>0</v>
      </c>
      <c r="H15" s="7" t="str">
        <f>SUM((D15/261)*12)</f>
        <v>0</v>
      </c>
      <c r="I15" s="7">
        <v>0</v>
      </c>
      <c r="J15" s="7">
        <v>0</v>
      </c>
      <c r="K15" s="7" t="str">
        <f>(H15/8)*J15</f>
        <v>0</v>
      </c>
      <c r="L15" s="7">
        <v>0.01666666666666667</v>
      </c>
      <c r="M15" s="7" t="str">
        <f>(H15/8)*L15</f>
        <v>0</v>
      </c>
      <c r="N15" s="7">
        <v>0</v>
      </c>
      <c r="O15" s="7" t="str">
        <f>H15*N15</f>
        <v>0</v>
      </c>
      <c r="P15" s="7">
        <v>0</v>
      </c>
      <c r="Q15" s="7" t="str">
        <f>P15*(1.25)*(H15/8)</f>
        <v>0</v>
      </c>
      <c r="R15" s="7">
        <v>0</v>
      </c>
      <c r="S15" s="7" t="str">
        <f>R15*(1.69)*(H15/8)</f>
        <v>0</v>
      </c>
      <c r="T15" s="7">
        <v>0</v>
      </c>
      <c r="U15" s="7" t="str">
        <f>T15*(0.10)*(H15/8)</f>
        <v>0</v>
      </c>
      <c r="V15" s="7">
        <v>0</v>
      </c>
      <c r="W15" s="7" t="str">
        <f>V15*(1.69)*(H15/8)</f>
        <v>0</v>
      </c>
      <c r="X15" s="7">
        <v>0</v>
      </c>
      <c r="Y15" s="7" t="str">
        <f>X15*(0)*(H15/8)</f>
        <v>0</v>
      </c>
      <c r="Z15" s="7">
        <v>0</v>
      </c>
      <c r="AA15" s="7" t="str">
        <f>Z15*(0)*(H15/8)</f>
        <v>0</v>
      </c>
      <c r="AB15" s="7">
        <v>0</v>
      </c>
      <c r="AC15" s="7" t="str">
        <f>AB15*(1)*(H15/8)</f>
        <v>0</v>
      </c>
      <c r="AD15" s="7">
        <v>0</v>
      </c>
      <c r="AE15" s="7" t="str">
        <f>AD15*(0)*(H15/8)</f>
        <v>0</v>
      </c>
      <c r="AF15" s="7">
        <v>0</v>
      </c>
      <c r="AG15" s="7" t="str">
        <f>AF15*(0)*(H15/8)</f>
        <v>0</v>
      </c>
      <c r="AH15" s="7">
        <v>0</v>
      </c>
      <c r="AI15" s="7" t="str">
        <f>AH15*(0)*(H15/8)</f>
        <v>0</v>
      </c>
      <c r="AJ15" s="7">
        <v>0</v>
      </c>
      <c r="AK15" s="7" t="str">
        <f>AJ15*(0)*(H15/8)</f>
        <v>0</v>
      </c>
      <c r="AL15" s="7">
        <v>0</v>
      </c>
      <c r="AM15" s="7" t="str">
        <f>AL15*(1)*(H15/8)</f>
        <v>0</v>
      </c>
      <c r="AN15" s="7">
        <v>0</v>
      </c>
      <c r="AO15" s="7" t="str">
        <f>AN15*(0)*(H15/8)</f>
        <v>0</v>
      </c>
      <c r="AP15" s="7">
        <v>0</v>
      </c>
      <c r="AQ15" s="7" t="str">
        <f>AP15*(0)*(H15/8)</f>
        <v>0</v>
      </c>
      <c r="AR15" s="7" t="str">
        <f>(E15-O15+I15-SUM(O15,K15,M15)) + O15+Q15+S15+U15+W15+Y15+AA15+AC15+AE15+AG15+AI15+AK15+AM15+AO15+AQ15</f>
        <v>0</v>
      </c>
      <c r="AS15" s="7">
        <v>0</v>
      </c>
      <c r="AT15" s="7">
        <v>150</v>
      </c>
      <c r="AU15" s="7">
        <v>0</v>
      </c>
      <c r="AV15" s="7" t="str">
        <f>AR15+AS15+AT15+AU15</f>
        <v>0</v>
      </c>
      <c r="AW15" s="7">
        <v>272.5</v>
      </c>
      <c r="AX15" s="7">
        <v>0</v>
      </c>
      <c r="AY15" s="7">
        <v>70.792349137931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 t="str">
        <f>AV15-SUM(AW15:BJ15)</f>
        <v>0</v>
      </c>
      <c r="BL15">
        <v>7455.2421336207</v>
      </c>
      <c r="BM15" s="7" t="s">
        <v>112</v>
      </c>
      <c r="BN15"/>
      <c r="BO15"/>
    </row>
    <row r="16" spans="1:67">
      <c r="A16">
        <v>10</v>
      </c>
      <c r="B16" t="s">
        <v>113</v>
      </c>
      <c r="C16" t="s">
        <v>114</v>
      </c>
      <c r="D16" s="7">
        <v>13621.76</v>
      </c>
      <c r="E16" s="7" t="str">
        <f>D16/2</f>
        <v>0</v>
      </c>
      <c r="F16" s="7">
        <v>0</v>
      </c>
      <c r="G16" s="7">
        <v>0</v>
      </c>
      <c r="H16" s="7" t="str">
        <f>SUM((D16/313)*12)</f>
        <v>0</v>
      </c>
      <c r="I16" s="7">
        <v>0</v>
      </c>
      <c r="J16" s="7">
        <v>0.8833333333333333</v>
      </c>
      <c r="K16" s="7" t="str">
        <f>(H16/8)*J16</f>
        <v>0</v>
      </c>
      <c r="L16" s="7">
        <v>0</v>
      </c>
      <c r="M16" s="7" t="str">
        <f>(H16/8)*L16</f>
        <v>0</v>
      </c>
      <c r="N16" s="7">
        <v>0</v>
      </c>
      <c r="O16" s="7" t="str">
        <f>H16*N16</f>
        <v>0</v>
      </c>
      <c r="P16" s="7">
        <v>0</v>
      </c>
      <c r="Q16" s="7" t="str">
        <f>P16*(1.25)*(H16/8)</f>
        <v>0</v>
      </c>
      <c r="R16" s="7">
        <v>0</v>
      </c>
      <c r="S16" s="7" t="str">
        <f>R16*(1.69)*(H16/8)</f>
        <v>0</v>
      </c>
      <c r="T16" s="7">
        <v>0</v>
      </c>
      <c r="U16" s="7" t="str">
        <f>T16*(0.10)*(H16/8)</f>
        <v>0</v>
      </c>
      <c r="V16" s="7">
        <v>0</v>
      </c>
      <c r="W16" s="7" t="str">
        <f>V16*(1.69)*(H16/8)</f>
        <v>0</v>
      </c>
      <c r="X16" s="7">
        <v>0</v>
      </c>
      <c r="Y16" s="7" t="str">
        <f>X16*(0)*(H16/8)</f>
        <v>0</v>
      </c>
      <c r="Z16" s="7">
        <v>0</v>
      </c>
      <c r="AA16" s="7" t="str">
        <f>Z16*(0)*(H16/8)</f>
        <v>0</v>
      </c>
      <c r="AB16" s="7">
        <v>0</v>
      </c>
      <c r="AC16" s="7" t="str">
        <f>AB16*(1)*(H16/8)</f>
        <v>0</v>
      </c>
      <c r="AD16" s="7">
        <v>0</v>
      </c>
      <c r="AE16" s="7" t="str">
        <f>AD16*(0)*(H16/8)</f>
        <v>0</v>
      </c>
      <c r="AF16" s="7">
        <v>0</v>
      </c>
      <c r="AG16" s="7" t="str">
        <f>AF16*(0)*(H16/8)</f>
        <v>0</v>
      </c>
      <c r="AH16" s="7">
        <v>0</v>
      </c>
      <c r="AI16" s="7" t="str">
        <f>AH16*(0)*(H16/8)</f>
        <v>0</v>
      </c>
      <c r="AJ16" s="7">
        <v>0</v>
      </c>
      <c r="AK16" s="7" t="str">
        <f>AJ16*(0)*(H16/8)</f>
        <v>0</v>
      </c>
      <c r="AL16" s="7">
        <v>0</v>
      </c>
      <c r="AM16" s="7" t="str">
        <f>AL16*(1)*(H16/8)</f>
        <v>0</v>
      </c>
      <c r="AN16" s="7">
        <v>0</v>
      </c>
      <c r="AO16" s="7" t="str">
        <f>AN16*(0)*(H16/8)</f>
        <v>0</v>
      </c>
      <c r="AP16" s="7">
        <v>0</v>
      </c>
      <c r="AQ16" s="7" t="str">
        <f>AP16*(0)*(H16/8)</f>
        <v>0</v>
      </c>
      <c r="AR16" s="7" t="str">
        <f>(E16-O16+I16-SUM(O16,K16,M16)) + O16+Q16+S16+U16+W16+Y16+AA16+AC16+AE16+AG16+AI16+AK16+AM16+AO16+AQ16</f>
        <v>0</v>
      </c>
      <c r="AS16" s="7">
        <v>0</v>
      </c>
      <c r="AT16" s="7">
        <v>133.55</v>
      </c>
      <c r="AU16" s="7">
        <v>0</v>
      </c>
      <c r="AV16" s="7" t="str">
        <f>AR16+AS16+AT16+AU16</f>
        <v>0</v>
      </c>
      <c r="AW16" s="7">
        <v>254.3</v>
      </c>
      <c r="AX16" s="7">
        <v>0</v>
      </c>
      <c r="AY16" s="7">
        <v>47.17007625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 t="str">
        <f>AV16-SUM(AW16:BJ16)</f>
        <v>0</v>
      </c>
      <c r="BL16">
        <v>6585.29592375</v>
      </c>
      <c r="BM16" s="7" t="s">
        <v>115</v>
      </c>
      <c r="BN16"/>
      <c r="BO16"/>
    </row>
    <row r="17" spans="1:67">
      <c r="A17">
        <v>11</v>
      </c>
      <c r="B17" t="s">
        <v>116</v>
      </c>
      <c r="C17" t="s">
        <v>117</v>
      </c>
      <c r="D17" s="7">
        <v>33650.31</v>
      </c>
      <c r="E17" s="7" t="str">
        <f>D17/2</f>
        <v>0</v>
      </c>
      <c r="F17" s="7">
        <v>0</v>
      </c>
      <c r="G17" s="7">
        <v>0</v>
      </c>
      <c r="H17" s="7" t="str">
        <f>SUM((D17/261)*12)</f>
        <v>0</v>
      </c>
      <c r="I17" s="7">
        <v>0</v>
      </c>
      <c r="J17" s="7">
        <v>0</v>
      </c>
      <c r="K17" s="7" t="str">
        <f>(H17/8)*J17</f>
        <v>0</v>
      </c>
      <c r="L17" s="7">
        <v>6</v>
      </c>
      <c r="M17" s="7" t="str">
        <f>(H17/8)*L17</f>
        <v>0</v>
      </c>
      <c r="N17" s="7">
        <v>0</v>
      </c>
      <c r="O17" s="7" t="str">
        <f>H17*N17</f>
        <v>0</v>
      </c>
      <c r="P17" s="7">
        <v>0</v>
      </c>
      <c r="Q17" s="7" t="str">
        <f>P17*(1.25)*(H17/8)</f>
        <v>0</v>
      </c>
      <c r="R17" s="7">
        <v>0</v>
      </c>
      <c r="S17" s="7" t="str">
        <f>R17*(1.69)*(H17/8)</f>
        <v>0</v>
      </c>
      <c r="T17" s="7">
        <v>0</v>
      </c>
      <c r="U17" s="7" t="str">
        <f>T17*(0.10)*(H17/8)</f>
        <v>0</v>
      </c>
      <c r="V17" s="7">
        <v>0</v>
      </c>
      <c r="W17" s="7" t="str">
        <f>V17*(1.69)*(H17/8)</f>
        <v>0</v>
      </c>
      <c r="X17" s="7">
        <v>0</v>
      </c>
      <c r="Y17" s="7" t="str">
        <f>X17*(0)*(H17/8)</f>
        <v>0</v>
      </c>
      <c r="Z17" s="7">
        <v>0</v>
      </c>
      <c r="AA17" s="7" t="str">
        <f>Z17*(0)*(H17/8)</f>
        <v>0</v>
      </c>
      <c r="AB17" s="7">
        <v>0</v>
      </c>
      <c r="AC17" s="7" t="str">
        <f>AB17*(1)*(H17/8)</f>
        <v>0</v>
      </c>
      <c r="AD17" s="7">
        <v>0</v>
      </c>
      <c r="AE17" s="7" t="str">
        <f>AD17*(0)*(H17/8)</f>
        <v>0</v>
      </c>
      <c r="AF17" s="7">
        <v>0</v>
      </c>
      <c r="AG17" s="7" t="str">
        <f>AF17*(0)*(H17/8)</f>
        <v>0</v>
      </c>
      <c r="AH17" s="7">
        <v>0</v>
      </c>
      <c r="AI17" s="7" t="str">
        <f>AH17*(0)*(H17/8)</f>
        <v>0</v>
      </c>
      <c r="AJ17" s="7">
        <v>0</v>
      </c>
      <c r="AK17" s="7" t="str">
        <f>AJ17*(0)*(H17/8)</f>
        <v>0</v>
      </c>
      <c r="AL17" s="7">
        <v>0</v>
      </c>
      <c r="AM17" s="7" t="str">
        <f>AL17*(1)*(H17/8)</f>
        <v>0</v>
      </c>
      <c r="AN17" s="7">
        <v>0</v>
      </c>
      <c r="AO17" s="7" t="str">
        <f>AN17*(0)*(H17/8)</f>
        <v>0</v>
      </c>
      <c r="AP17" s="7">
        <v>0</v>
      </c>
      <c r="AQ17" s="7" t="str">
        <f>AP17*(0)*(H17/8)</f>
        <v>0</v>
      </c>
      <c r="AR17" s="7" t="str">
        <f>(E17-O17+I17-SUM(O17,K17,M17)) + O17+Q17+S17+U17+W17+Y17+AA17+AC17+AE17+AG17+AI17+AK17+AM17+AO17+AQ17</f>
        <v>0</v>
      </c>
      <c r="AS17" s="7">
        <v>6099.12</v>
      </c>
      <c r="AT17" s="7">
        <v>1892.83</v>
      </c>
      <c r="AU17" s="7">
        <v>0</v>
      </c>
      <c r="AV17" s="7" t="str">
        <f>AR17+AS17+AT17+AU17</f>
        <v>0</v>
      </c>
      <c r="AW17" s="7">
        <v>0</v>
      </c>
      <c r="AX17" s="7">
        <v>0</v>
      </c>
      <c r="AY17" s="7">
        <v>215.39099288793</v>
      </c>
      <c r="AZ17" s="7">
        <v>1418.8096224677</v>
      </c>
      <c r="BA17" s="7">
        <v>0</v>
      </c>
      <c r="BB17" s="7">
        <v>0</v>
      </c>
      <c r="BC17" s="7">
        <v>0</v>
      </c>
      <c r="BD17" s="7">
        <v>0</v>
      </c>
      <c r="BE17" s="7">
        <v>1766.67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 t="str">
        <f>AV17-SUM(AW17:BJ17)</f>
        <v>0</v>
      </c>
      <c r="BL17">
        <v>20255.878867403</v>
      </c>
      <c r="BM17" s="7" t="s">
        <v>118</v>
      </c>
      <c r="BN17"/>
      <c r="BO17"/>
    </row>
    <row r="18" spans="1:67">
      <c r="A18">
        <v>12</v>
      </c>
      <c r="B18" t="s">
        <v>119</v>
      </c>
      <c r="C18" t="s">
        <v>120</v>
      </c>
      <c r="D18" s="7">
        <v>30262.75</v>
      </c>
      <c r="E18" s="7" t="str">
        <f>D18/2</f>
        <v>0</v>
      </c>
      <c r="F18" s="7">
        <v>0</v>
      </c>
      <c r="G18" s="7">
        <v>0</v>
      </c>
      <c r="H18" s="7" t="str">
        <f>SUM((D18/261)*12)</f>
        <v>0</v>
      </c>
      <c r="I18" s="7">
        <v>0</v>
      </c>
      <c r="J18" s="7">
        <v>0</v>
      </c>
      <c r="K18" s="7" t="str">
        <f>(H18/8)*J18</f>
        <v>0</v>
      </c>
      <c r="L18" s="7">
        <v>0</v>
      </c>
      <c r="M18" s="7" t="str">
        <f>(H18/8)*L18</f>
        <v>0</v>
      </c>
      <c r="N18" s="7">
        <v>0</v>
      </c>
      <c r="O18" s="7" t="str">
        <f>H18*N18</f>
        <v>0</v>
      </c>
      <c r="P18" s="7">
        <v>0</v>
      </c>
      <c r="Q18" s="7" t="str">
        <f>P18*(1.25)*(H18/8)</f>
        <v>0</v>
      </c>
      <c r="R18" s="7">
        <v>0</v>
      </c>
      <c r="S18" s="7" t="str">
        <f>R18*(1.69)*(H18/8)</f>
        <v>0</v>
      </c>
      <c r="T18" s="7">
        <v>0</v>
      </c>
      <c r="U18" s="7" t="str">
        <f>T18*(0.10)*(H18/8)</f>
        <v>0</v>
      </c>
      <c r="V18" s="7">
        <v>0</v>
      </c>
      <c r="W18" s="7" t="str">
        <f>V18*(1.69)*(H18/8)</f>
        <v>0</v>
      </c>
      <c r="X18" s="7">
        <v>0</v>
      </c>
      <c r="Y18" s="7" t="str">
        <f>X18*(0)*(H18/8)</f>
        <v>0</v>
      </c>
      <c r="Z18" s="7">
        <v>0</v>
      </c>
      <c r="AA18" s="7" t="str">
        <f>Z18*(0)*(H18/8)</f>
        <v>0</v>
      </c>
      <c r="AB18" s="7">
        <v>0</v>
      </c>
      <c r="AC18" s="7" t="str">
        <f>AB18*(1)*(H18/8)</f>
        <v>0</v>
      </c>
      <c r="AD18" s="7">
        <v>0</v>
      </c>
      <c r="AE18" s="7" t="str">
        <f>AD18*(0)*(H18/8)</f>
        <v>0</v>
      </c>
      <c r="AF18" s="7">
        <v>0</v>
      </c>
      <c r="AG18" s="7" t="str">
        <f>AF18*(0)*(H18/8)</f>
        <v>0</v>
      </c>
      <c r="AH18" s="7">
        <v>0</v>
      </c>
      <c r="AI18" s="7" t="str">
        <f>AH18*(0)*(H18/8)</f>
        <v>0</v>
      </c>
      <c r="AJ18" s="7">
        <v>0</v>
      </c>
      <c r="AK18" s="7" t="str">
        <f>AJ18*(0)*(H18/8)</f>
        <v>0</v>
      </c>
      <c r="AL18" s="7">
        <v>0</v>
      </c>
      <c r="AM18" s="7" t="str">
        <f>AL18*(1)*(H18/8)</f>
        <v>0</v>
      </c>
      <c r="AN18" s="7">
        <v>0</v>
      </c>
      <c r="AO18" s="7" t="str">
        <f>AN18*(0)*(H18/8)</f>
        <v>0</v>
      </c>
      <c r="AP18" s="7">
        <v>0</v>
      </c>
      <c r="AQ18" s="7" t="str">
        <f>AP18*(0)*(H18/8)</f>
        <v>0</v>
      </c>
      <c r="AR18" s="7" t="str">
        <f>(E18-O18+I18-SUM(O18,K18,M18)) + O18+Q18+S18+U18+W18+Y18+AA18+AC18+AE18+AG18+AI18+AK18+AM18+AO18+AQ18</f>
        <v>0</v>
      </c>
      <c r="AS18" s="7">
        <v>3782.849999999999</v>
      </c>
      <c r="AT18" s="7">
        <v>1414.22</v>
      </c>
      <c r="AU18" s="7">
        <v>0</v>
      </c>
      <c r="AV18" s="7" t="str">
        <f>AR18+AS18+AT18+AU18</f>
        <v>0</v>
      </c>
      <c r="AW18" s="7">
        <v>72.59999999999999</v>
      </c>
      <c r="AX18" s="7">
        <v>0</v>
      </c>
      <c r="AY18" s="7">
        <v>208.05640625</v>
      </c>
      <c r="AZ18" s="7">
        <v>917.40771875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1260.9</v>
      </c>
      <c r="BI18" s="7">
        <v>0</v>
      </c>
      <c r="BJ18" s="7">
        <v>0</v>
      </c>
      <c r="BK18" s="7" t="str">
        <f>AV18-SUM(AW18:BJ18)</f>
        <v>0</v>
      </c>
      <c r="BL18">
        <v>17869.480875</v>
      </c>
      <c r="BM18" s="7" t="s">
        <v>121</v>
      </c>
      <c r="BN18"/>
      <c r="BO18"/>
    </row>
    <row r="19" spans="1:67">
      <c r="A19">
        <v>13</v>
      </c>
      <c r="B19" t="s">
        <v>122</v>
      </c>
      <c r="C19" t="s">
        <v>123</v>
      </c>
      <c r="D19" s="7">
        <v>35000</v>
      </c>
      <c r="E19" s="7" t="str">
        <f>D19/2</f>
        <v>0</v>
      </c>
      <c r="F19" s="7">
        <v>0</v>
      </c>
      <c r="G19" s="7">
        <v>0</v>
      </c>
      <c r="H19" s="7" t="str">
        <f>SUM((D19/261)*12)</f>
        <v>0</v>
      </c>
      <c r="I19" s="7">
        <v>0</v>
      </c>
      <c r="J19" s="7">
        <v>0.3166666666666667</v>
      </c>
      <c r="K19" s="7" t="str">
        <f>(H19/8)*J19</f>
        <v>0</v>
      </c>
      <c r="L19" s="7">
        <v>0.15</v>
      </c>
      <c r="M19" s="7" t="str">
        <f>(H19/8)*L19</f>
        <v>0</v>
      </c>
      <c r="N19" s="7">
        <v>0</v>
      </c>
      <c r="O19" s="7" t="str">
        <f>H19*N19</f>
        <v>0</v>
      </c>
      <c r="P19" s="7">
        <v>0</v>
      </c>
      <c r="Q19" s="7" t="str">
        <f>P19*(1.25)*(H19/8)</f>
        <v>0</v>
      </c>
      <c r="R19" s="7">
        <v>0</v>
      </c>
      <c r="S19" s="7" t="str">
        <f>R19*(1.69)*(H19/8)</f>
        <v>0</v>
      </c>
      <c r="T19" s="7">
        <v>0</v>
      </c>
      <c r="U19" s="7" t="str">
        <f>T19*(0.10)*(H19/8)</f>
        <v>0</v>
      </c>
      <c r="V19" s="7">
        <v>0</v>
      </c>
      <c r="W19" s="7" t="str">
        <f>V19*(1.69)*(H19/8)</f>
        <v>0</v>
      </c>
      <c r="X19" s="7">
        <v>0</v>
      </c>
      <c r="Y19" s="7" t="str">
        <f>X19*(0)*(H19/8)</f>
        <v>0</v>
      </c>
      <c r="Z19" s="7">
        <v>0</v>
      </c>
      <c r="AA19" s="7" t="str">
        <f>Z19*(0)*(H19/8)</f>
        <v>0</v>
      </c>
      <c r="AB19" s="7">
        <v>0</v>
      </c>
      <c r="AC19" s="7" t="str">
        <f>AB19*(1)*(H19/8)</f>
        <v>0</v>
      </c>
      <c r="AD19" s="7">
        <v>0</v>
      </c>
      <c r="AE19" s="7" t="str">
        <f>AD19*(0)*(H19/8)</f>
        <v>0</v>
      </c>
      <c r="AF19" s="7">
        <v>0</v>
      </c>
      <c r="AG19" s="7" t="str">
        <f>AF19*(0)*(H19/8)</f>
        <v>0</v>
      </c>
      <c r="AH19" s="7">
        <v>0</v>
      </c>
      <c r="AI19" s="7" t="str">
        <f>AH19*(0)*(H19/8)</f>
        <v>0</v>
      </c>
      <c r="AJ19" s="7">
        <v>0</v>
      </c>
      <c r="AK19" s="7" t="str">
        <f>AJ19*(0)*(H19/8)</f>
        <v>0</v>
      </c>
      <c r="AL19" s="7">
        <v>0</v>
      </c>
      <c r="AM19" s="7" t="str">
        <f>AL19*(1)*(H19/8)</f>
        <v>0</v>
      </c>
      <c r="AN19" s="7">
        <v>0</v>
      </c>
      <c r="AO19" s="7" t="str">
        <f>AN19*(0)*(H19/8)</f>
        <v>0</v>
      </c>
      <c r="AP19" s="7">
        <v>0</v>
      </c>
      <c r="AQ19" s="7" t="str">
        <f>AP19*(0)*(H19/8)</f>
        <v>0</v>
      </c>
      <c r="AR19" s="7" t="str">
        <f>(E19-O19+I19-SUM(O19,K19,M19)) + O19+Q19+S19+U19+W19+Y19+AA19+AC19+AE19+AG19+AI19+AK19+AM19+AO19+AQ19</f>
        <v>0</v>
      </c>
      <c r="AS19" s="7">
        <v>0</v>
      </c>
      <c r="AT19" s="7">
        <v>3218.4</v>
      </c>
      <c r="AU19" s="7">
        <v>0</v>
      </c>
      <c r="AV19" s="7" t="str">
        <f>AR19+AS19+AT19+AU19</f>
        <v>0</v>
      </c>
      <c r="AW19" s="7">
        <v>36.3</v>
      </c>
      <c r="AX19" s="7">
        <v>0</v>
      </c>
      <c r="AY19" s="7">
        <v>239.33429118774</v>
      </c>
      <c r="AZ19" s="7">
        <v>2170.4739942529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 t="str">
        <f>AV19-SUM(AW19:BJ19)</f>
        <v>0</v>
      </c>
      <c r="BL19">
        <v>18178.421982759</v>
      </c>
      <c r="BM19" s="7" t="s">
        <v>124</v>
      </c>
      <c r="BN19"/>
      <c r="BO19"/>
    </row>
    <row r="20" spans="1:67">
      <c r="A20">
        <v>14</v>
      </c>
      <c r="B20" t="s">
        <v>125</v>
      </c>
      <c r="C20" t="s">
        <v>123</v>
      </c>
      <c r="D20" s="7">
        <v>15000</v>
      </c>
      <c r="E20" s="7" t="str">
        <f>D20/2</f>
        <v>0</v>
      </c>
      <c r="F20" s="7">
        <v>0</v>
      </c>
      <c r="G20" s="7">
        <v>0</v>
      </c>
      <c r="H20" s="7" t="str">
        <f>SUM((D20/261)*12)</f>
        <v>0</v>
      </c>
      <c r="I20" s="7">
        <v>0</v>
      </c>
      <c r="J20" s="7">
        <v>0</v>
      </c>
      <c r="K20" s="7" t="str">
        <f>(H20/8)*J20</f>
        <v>0</v>
      </c>
      <c r="L20" s="7">
        <v>6.733333333333333</v>
      </c>
      <c r="M20" s="7" t="str">
        <f>(H20/8)*L20</f>
        <v>0</v>
      </c>
      <c r="N20" s="7">
        <v>1</v>
      </c>
      <c r="O20" s="7" t="str">
        <f>H20*N20</f>
        <v>0</v>
      </c>
      <c r="P20" s="7">
        <v>23.75</v>
      </c>
      <c r="Q20" s="7" t="str">
        <f>P20*(1.25)*(H20/8)</f>
        <v>0</v>
      </c>
      <c r="R20" s="7">
        <v>0</v>
      </c>
      <c r="S20" s="7" t="str">
        <f>R20*(1.69)*(H20/8)</f>
        <v>0</v>
      </c>
      <c r="T20" s="7">
        <v>11.75</v>
      </c>
      <c r="U20" s="7" t="str">
        <f>T20*(0.10)*(H20/8)</f>
        <v>0</v>
      </c>
      <c r="V20" s="7">
        <v>0</v>
      </c>
      <c r="W20" s="7" t="str">
        <f>V20*(1.69)*(H20/8)</f>
        <v>0</v>
      </c>
      <c r="X20" s="7">
        <v>0</v>
      </c>
      <c r="Y20" s="7" t="str">
        <f>X20*(0)*(H20/8)</f>
        <v>0</v>
      </c>
      <c r="Z20" s="7">
        <v>0</v>
      </c>
      <c r="AA20" s="7" t="str">
        <f>Z20*(0)*(H20/8)</f>
        <v>0</v>
      </c>
      <c r="AB20" s="7">
        <v>0</v>
      </c>
      <c r="AC20" s="7" t="str">
        <f>AB20*(1)*(H20/8)</f>
        <v>0</v>
      </c>
      <c r="AD20" s="7">
        <v>0</v>
      </c>
      <c r="AE20" s="7" t="str">
        <f>AD20*(0)*(H20/8)</f>
        <v>0</v>
      </c>
      <c r="AF20" s="7">
        <v>0</v>
      </c>
      <c r="AG20" s="7" t="str">
        <f>AF20*(0)*(H20/8)</f>
        <v>0</v>
      </c>
      <c r="AH20" s="7">
        <v>0</v>
      </c>
      <c r="AI20" s="7" t="str">
        <f>AH20*(0)*(H20/8)</f>
        <v>0</v>
      </c>
      <c r="AJ20" s="7">
        <v>0</v>
      </c>
      <c r="AK20" s="7" t="str">
        <f>AJ20*(0)*(H20/8)</f>
        <v>0</v>
      </c>
      <c r="AL20" s="7">
        <v>0</v>
      </c>
      <c r="AM20" s="7" t="str">
        <f>AL20*(1)*(H20/8)</f>
        <v>0</v>
      </c>
      <c r="AN20" s="7">
        <v>0</v>
      </c>
      <c r="AO20" s="7" t="str">
        <f>AN20*(0)*(H20/8)</f>
        <v>0</v>
      </c>
      <c r="AP20" s="7">
        <v>0</v>
      </c>
      <c r="AQ20" s="7" t="str">
        <f>AP20*(0)*(H20/8)</f>
        <v>0</v>
      </c>
      <c r="AR20" s="7" t="str">
        <f>(E20-O20+I20-SUM(O20,K20,M20)) + O20+Q20+S20+U20+W20+Y20+AA20+AC20+AE20+AG20+AI20+AK20+AM20+AO20+AQ20</f>
        <v>0</v>
      </c>
      <c r="AS20" s="7">
        <v>0</v>
      </c>
      <c r="AT20" s="7">
        <v>0</v>
      </c>
      <c r="AU20" s="7">
        <v>0</v>
      </c>
      <c r="AV20" s="7" t="str">
        <f>AR20+AS20+AT20+AU20</f>
        <v>0</v>
      </c>
      <c r="AW20" s="7">
        <v>290.6</v>
      </c>
      <c r="AX20" s="7">
        <v>0</v>
      </c>
      <c r="AY20" s="7">
        <v>94.59545617816001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 t="str">
        <f>AV20-SUM(AW20:BJ20)</f>
        <v>0</v>
      </c>
      <c r="BL20">
        <v>8505.249946120701</v>
      </c>
      <c r="BM20" s="7" t="s">
        <v>126</v>
      </c>
      <c r="BN20"/>
      <c r="BO20"/>
    </row>
    <row r="21" spans="1:67">
      <c r="A21">
        <v>15</v>
      </c>
      <c r="B21" t="s">
        <v>127</v>
      </c>
      <c r="C21" t="s">
        <v>128</v>
      </c>
      <c r="D21" s="7">
        <v>17980.14</v>
      </c>
      <c r="E21" s="7" t="str">
        <f>D21/2</f>
        <v>0</v>
      </c>
      <c r="F21" s="7">
        <v>0</v>
      </c>
      <c r="G21" s="7">
        <v>0</v>
      </c>
      <c r="H21" s="7" t="str">
        <f>SUM((D21/313)*12)</f>
        <v>0</v>
      </c>
      <c r="I21" s="7">
        <v>0</v>
      </c>
      <c r="J21" s="7">
        <v>0.1</v>
      </c>
      <c r="K21" s="7" t="str">
        <f>(H21/8)*J21</f>
        <v>0</v>
      </c>
      <c r="L21" s="7">
        <v>0</v>
      </c>
      <c r="M21" s="7" t="str">
        <f>(H21/8)*L21</f>
        <v>0</v>
      </c>
      <c r="N21" s="7">
        <v>0</v>
      </c>
      <c r="O21" s="7" t="str">
        <f>H21*N21</f>
        <v>0</v>
      </c>
      <c r="P21" s="7">
        <v>0</v>
      </c>
      <c r="Q21" s="7" t="str">
        <f>P21*(1.25)*(H21/8)</f>
        <v>0</v>
      </c>
      <c r="R21" s="7">
        <v>0</v>
      </c>
      <c r="S21" s="7" t="str">
        <f>R21*(1.69)*(H21/8)</f>
        <v>0</v>
      </c>
      <c r="T21" s="7">
        <v>0</v>
      </c>
      <c r="U21" s="7" t="str">
        <f>T21*(0.10)*(H21/8)</f>
        <v>0</v>
      </c>
      <c r="V21" s="7">
        <v>0</v>
      </c>
      <c r="W21" s="7" t="str">
        <f>V21*(1.69)*(H21/8)</f>
        <v>0</v>
      </c>
      <c r="X21" s="7">
        <v>0</v>
      </c>
      <c r="Y21" s="7" t="str">
        <f>X21*(0)*(H21/8)</f>
        <v>0</v>
      </c>
      <c r="Z21" s="7">
        <v>0</v>
      </c>
      <c r="AA21" s="7" t="str">
        <f>Z21*(0)*(H21/8)</f>
        <v>0</v>
      </c>
      <c r="AB21" s="7">
        <v>0</v>
      </c>
      <c r="AC21" s="7" t="str">
        <f>AB21*(1)*(H21/8)</f>
        <v>0</v>
      </c>
      <c r="AD21" s="7">
        <v>0</v>
      </c>
      <c r="AE21" s="7" t="str">
        <f>AD21*(0)*(H21/8)</f>
        <v>0</v>
      </c>
      <c r="AF21" s="7">
        <v>0</v>
      </c>
      <c r="AG21" s="7" t="str">
        <f>AF21*(0)*(H21/8)</f>
        <v>0</v>
      </c>
      <c r="AH21" s="7">
        <v>0</v>
      </c>
      <c r="AI21" s="7" t="str">
        <f>AH21*(0)*(H21/8)</f>
        <v>0</v>
      </c>
      <c r="AJ21" s="7">
        <v>0</v>
      </c>
      <c r="AK21" s="7" t="str">
        <f>AJ21*(0)*(H21/8)</f>
        <v>0</v>
      </c>
      <c r="AL21" s="7">
        <v>0</v>
      </c>
      <c r="AM21" s="7" t="str">
        <f>AL21*(1)*(H21/8)</f>
        <v>0</v>
      </c>
      <c r="AN21" s="7">
        <v>0</v>
      </c>
      <c r="AO21" s="7" t="str">
        <f>AN21*(0)*(H21/8)</f>
        <v>0</v>
      </c>
      <c r="AP21" s="7">
        <v>0</v>
      </c>
      <c r="AQ21" s="7" t="str">
        <f>AP21*(0)*(H21/8)</f>
        <v>0</v>
      </c>
      <c r="AR21" s="7" t="str">
        <f>(E21-O21+I21-SUM(O21,K21,M21)) + O21+Q21+S21+U21+W21+Y21+AA21+AC21+AE21+AG21+AI21+AK21+AM21+AO21+AQ21</f>
        <v>0</v>
      </c>
      <c r="AS21" s="7">
        <v>0</v>
      </c>
      <c r="AT21" s="7">
        <v>0</v>
      </c>
      <c r="AU21" s="7">
        <v>0</v>
      </c>
      <c r="AV21" s="7" t="str">
        <f>AR21+AS21+AT21+AU21</f>
        <v>0</v>
      </c>
      <c r="AW21" s="7">
        <v>272.5</v>
      </c>
      <c r="AX21" s="7">
        <v>0</v>
      </c>
      <c r="AY21" s="7">
        <v>103.70326439896</v>
      </c>
      <c r="AZ21" s="7">
        <v>0</v>
      </c>
      <c r="BA21" s="7">
        <v>299.94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 t="str">
        <f>AV21-SUM(AW21:BJ21)</f>
        <v>0</v>
      </c>
      <c r="BL21">
        <v>8305.3100550899</v>
      </c>
      <c r="BM21" s="7" t="s">
        <v>129</v>
      </c>
      <c r="BN21"/>
      <c r="BO21"/>
    </row>
    <row r="22" spans="1:67">
      <c r="A22">
        <v>16</v>
      </c>
      <c r="B22" t="s">
        <v>130</v>
      </c>
      <c r="C22" t="s">
        <v>131</v>
      </c>
      <c r="D22" s="7">
        <v>13354.67</v>
      </c>
      <c r="E22" s="7" t="str">
        <f>D22/2</f>
        <v>0</v>
      </c>
      <c r="F22" s="7">
        <v>0</v>
      </c>
      <c r="G22" s="7">
        <v>0</v>
      </c>
      <c r="H22" s="7" t="str">
        <f>SUM((D22/313)*12)</f>
        <v>0</v>
      </c>
      <c r="I22" s="7">
        <v>0</v>
      </c>
      <c r="J22" s="7">
        <v>0</v>
      </c>
      <c r="K22" s="7" t="str">
        <f>(H22/8)*J22</f>
        <v>0</v>
      </c>
      <c r="L22" s="7">
        <v>0</v>
      </c>
      <c r="M22" s="7" t="str">
        <f>(H22/8)*L22</f>
        <v>0</v>
      </c>
      <c r="N22" s="7">
        <v>0</v>
      </c>
      <c r="O22" s="7" t="str">
        <f>H22*N22</f>
        <v>0</v>
      </c>
      <c r="P22" s="7">
        <v>51</v>
      </c>
      <c r="Q22" s="7" t="str">
        <f>P22*(1.25)*(H22/8)</f>
        <v>0</v>
      </c>
      <c r="R22" s="7">
        <v>0</v>
      </c>
      <c r="S22" s="7" t="str">
        <f>R22*(1.69)*(H22/8)</f>
        <v>0</v>
      </c>
      <c r="T22" s="7">
        <v>15</v>
      </c>
      <c r="U22" s="7" t="str">
        <f>T22*(0.10)*(H22/8)</f>
        <v>0</v>
      </c>
      <c r="V22" s="7">
        <v>0</v>
      </c>
      <c r="W22" s="7" t="str">
        <f>V22*(1.69)*(H22/8)</f>
        <v>0</v>
      </c>
      <c r="X22" s="7">
        <v>0</v>
      </c>
      <c r="Y22" s="7" t="str">
        <f>X22*(0)*(H22/8)</f>
        <v>0</v>
      </c>
      <c r="Z22" s="7">
        <v>0</v>
      </c>
      <c r="AA22" s="7" t="str">
        <f>Z22*(0)*(H22/8)</f>
        <v>0</v>
      </c>
      <c r="AB22" s="7">
        <v>0</v>
      </c>
      <c r="AC22" s="7" t="str">
        <f>AB22*(1)*(H22/8)</f>
        <v>0</v>
      </c>
      <c r="AD22" s="7">
        <v>0</v>
      </c>
      <c r="AE22" s="7" t="str">
        <f>AD22*(0)*(H22/8)</f>
        <v>0</v>
      </c>
      <c r="AF22" s="7">
        <v>0</v>
      </c>
      <c r="AG22" s="7" t="str">
        <f>AF22*(0)*(H22/8)</f>
        <v>0</v>
      </c>
      <c r="AH22" s="7">
        <v>0</v>
      </c>
      <c r="AI22" s="7" t="str">
        <f>AH22*(0)*(H22/8)</f>
        <v>0</v>
      </c>
      <c r="AJ22" s="7">
        <v>0</v>
      </c>
      <c r="AK22" s="7" t="str">
        <f>AJ22*(0)*(H22/8)</f>
        <v>0</v>
      </c>
      <c r="AL22" s="7">
        <v>0</v>
      </c>
      <c r="AM22" s="7" t="str">
        <f>AL22*(1)*(H22/8)</f>
        <v>0</v>
      </c>
      <c r="AN22" s="7">
        <v>0</v>
      </c>
      <c r="AO22" s="7" t="str">
        <f>AN22*(0)*(H22/8)</f>
        <v>0</v>
      </c>
      <c r="AP22" s="7">
        <v>0</v>
      </c>
      <c r="AQ22" s="7" t="str">
        <f>AP22*(0)*(H22/8)</f>
        <v>0</v>
      </c>
      <c r="AR22" s="7" t="str">
        <f>(E22-O22+I22-SUM(O22,K22,M22)) + O22+Q22+S22+U22+W22+Y22+AA22+AC22+AE22+AG22+AI22+AK22+AM22+AO22+AQ22</f>
        <v>0</v>
      </c>
      <c r="AS22" s="7">
        <v>0</v>
      </c>
      <c r="AT22" s="7">
        <v>0</v>
      </c>
      <c r="AU22" s="7">
        <v>0</v>
      </c>
      <c r="AV22" s="7" t="str">
        <f>AR22+AS22+AT22+AU22</f>
        <v>0</v>
      </c>
      <c r="AW22" s="7">
        <v>181.6</v>
      </c>
      <c r="AX22" s="7">
        <v>0</v>
      </c>
      <c r="AY22" s="7">
        <v>149.23337058207</v>
      </c>
      <c r="AZ22" s="7">
        <v>21.10053435004</v>
      </c>
      <c r="BA22" s="7">
        <v>0</v>
      </c>
      <c r="BB22" s="7">
        <v>0</v>
      </c>
      <c r="BC22" s="7">
        <v>0</v>
      </c>
      <c r="BD22" s="7">
        <v>0</v>
      </c>
      <c r="BE22" s="7">
        <v>574.17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 t="str">
        <f>AV22-SUM(AW22:BJ22)</f>
        <v>0</v>
      </c>
      <c r="BL22">
        <v>9927.2321374002</v>
      </c>
      <c r="BM22" s="7" t="s">
        <v>132</v>
      </c>
      <c r="BN22"/>
      <c r="BO22"/>
    </row>
    <row r="23" spans="1:67">
      <c r="A23">
        <v>17</v>
      </c>
      <c r="B23" t="s">
        <v>133</v>
      </c>
      <c r="C23" t="s">
        <v>134</v>
      </c>
      <c r="D23" s="7">
        <v>13354.67</v>
      </c>
      <c r="E23" s="7" t="str">
        <f>D23/2</f>
        <v>0</v>
      </c>
      <c r="F23" s="7">
        <v>0</v>
      </c>
      <c r="G23" s="7">
        <v>0</v>
      </c>
      <c r="H23" s="7" t="str">
        <f>SUM((D23/313)*12)</f>
        <v>0</v>
      </c>
      <c r="I23" s="7">
        <v>0</v>
      </c>
      <c r="J23" s="7">
        <v>0</v>
      </c>
      <c r="K23" s="7" t="str">
        <f>(H23/8)*J23</f>
        <v>0</v>
      </c>
      <c r="L23" s="7">
        <v>0</v>
      </c>
      <c r="M23" s="7" t="str">
        <f>(H23/8)*L23</f>
        <v>0</v>
      </c>
      <c r="N23" s="7">
        <v>0</v>
      </c>
      <c r="O23" s="7" t="str">
        <f>H23*N23</f>
        <v>0</v>
      </c>
      <c r="P23" s="7">
        <v>0</v>
      </c>
      <c r="Q23" s="7" t="str">
        <f>P23*(1.25)*(H23/8)</f>
        <v>0</v>
      </c>
      <c r="R23" s="7">
        <v>0</v>
      </c>
      <c r="S23" s="7" t="str">
        <f>R23*(1.69)*(H23/8)</f>
        <v>0</v>
      </c>
      <c r="T23" s="7">
        <v>0</v>
      </c>
      <c r="U23" s="7" t="str">
        <f>T23*(0.10)*(H23/8)</f>
        <v>0</v>
      </c>
      <c r="V23" s="7">
        <v>0</v>
      </c>
      <c r="W23" s="7" t="str">
        <f>V23*(1.69)*(H23/8)</f>
        <v>0</v>
      </c>
      <c r="X23" s="7">
        <v>0</v>
      </c>
      <c r="Y23" s="7" t="str">
        <f>X23*(0)*(H23/8)</f>
        <v>0</v>
      </c>
      <c r="Z23" s="7">
        <v>0</v>
      </c>
      <c r="AA23" s="7" t="str">
        <f>Z23*(0)*(H23/8)</f>
        <v>0</v>
      </c>
      <c r="AB23" s="7">
        <v>0</v>
      </c>
      <c r="AC23" s="7" t="str">
        <f>AB23*(1)*(H23/8)</f>
        <v>0</v>
      </c>
      <c r="AD23" s="7">
        <v>0</v>
      </c>
      <c r="AE23" s="7" t="str">
        <f>AD23*(0)*(H23/8)</f>
        <v>0</v>
      </c>
      <c r="AF23" s="7">
        <v>0</v>
      </c>
      <c r="AG23" s="7" t="str">
        <f>AF23*(0)*(H23/8)</f>
        <v>0</v>
      </c>
      <c r="AH23" s="7">
        <v>0</v>
      </c>
      <c r="AI23" s="7" t="str">
        <f>AH23*(0)*(H23/8)</f>
        <v>0</v>
      </c>
      <c r="AJ23" s="7">
        <v>0</v>
      </c>
      <c r="AK23" s="7" t="str">
        <f>AJ23*(0)*(H23/8)</f>
        <v>0</v>
      </c>
      <c r="AL23" s="7">
        <v>0</v>
      </c>
      <c r="AM23" s="7" t="str">
        <f>AL23*(1)*(H23/8)</f>
        <v>0</v>
      </c>
      <c r="AN23" s="7">
        <v>0</v>
      </c>
      <c r="AO23" s="7" t="str">
        <f>AN23*(0)*(H23/8)</f>
        <v>0</v>
      </c>
      <c r="AP23" s="7">
        <v>0</v>
      </c>
      <c r="AQ23" s="7" t="str">
        <f>AP23*(0)*(H23/8)</f>
        <v>0</v>
      </c>
      <c r="AR23" s="7" t="str">
        <f>(E23-O23+I23-SUM(O23,K23,M23)) + O23+Q23+S23+U23+W23+Y23+AA23+AC23+AE23+AG23+AI23+AK23+AM23+AO23+AQ23</f>
        <v>0</v>
      </c>
      <c r="AS23" s="7">
        <v>0</v>
      </c>
      <c r="AT23" s="7">
        <v>0</v>
      </c>
      <c r="AU23" s="7">
        <v>0</v>
      </c>
      <c r="AV23" s="7" t="str">
        <f>AR23+AS23+AT23+AU23</f>
        <v>0</v>
      </c>
      <c r="AW23" s="7">
        <v>254.3</v>
      </c>
      <c r="AX23" s="7">
        <v>0</v>
      </c>
      <c r="AY23" s="7">
        <v>46.1267125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574.17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 t="str">
        <f>AV23-SUM(AW23:BJ23)</f>
        <v>0</v>
      </c>
      <c r="BL23">
        <v>5802.7382875</v>
      </c>
      <c r="BM23" s="7" t="s">
        <v>135</v>
      </c>
      <c r="BN23"/>
      <c r="BO23"/>
    </row>
    <row r="24" spans="1:67">
      <c r="A24">
        <v>18</v>
      </c>
      <c r="B24" t="s">
        <v>136</v>
      </c>
      <c r="C24" t="s">
        <v>137</v>
      </c>
      <c r="D24" s="7">
        <v>19000</v>
      </c>
      <c r="E24" s="7" t="str">
        <f>D24/2</f>
        <v>0</v>
      </c>
      <c r="F24" s="7">
        <v>0</v>
      </c>
      <c r="G24" s="7">
        <v>0</v>
      </c>
      <c r="H24" s="7" t="str">
        <f>SUM((D24/261)*12)</f>
        <v>0</v>
      </c>
      <c r="I24" s="7">
        <v>0</v>
      </c>
      <c r="J24" s="7">
        <v>0</v>
      </c>
      <c r="K24" s="7" t="str">
        <f>(H24/8)*J24</f>
        <v>0</v>
      </c>
      <c r="L24" s="7">
        <v>0.95</v>
      </c>
      <c r="M24" s="7" t="str">
        <f>(H24/8)*L24</f>
        <v>0</v>
      </c>
      <c r="N24" s="7">
        <v>0</v>
      </c>
      <c r="O24" s="7" t="str">
        <f>H24*N24</f>
        <v>0</v>
      </c>
      <c r="P24" s="7">
        <v>0</v>
      </c>
      <c r="Q24" s="7" t="str">
        <f>P24*(1.25)*(H24/8)</f>
        <v>0</v>
      </c>
      <c r="R24" s="7">
        <v>0</v>
      </c>
      <c r="S24" s="7" t="str">
        <f>R24*(1.69)*(H24/8)</f>
        <v>0</v>
      </c>
      <c r="T24" s="7">
        <v>0</v>
      </c>
      <c r="U24" s="7" t="str">
        <f>T24*(0.10)*(H24/8)</f>
        <v>0</v>
      </c>
      <c r="V24" s="7">
        <v>0</v>
      </c>
      <c r="W24" s="7" t="str">
        <f>V24*(1.69)*(H24/8)</f>
        <v>0</v>
      </c>
      <c r="X24" s="7">
        <v>0</v>
      </c>
      <c r="Y24" s="7" t="str">
        <f>X24*(0)*(H24/8)</f>
        <v>0</v>
      </c>
      <c r="Z24" s="7">
        <v>0</v>
      </c>
      <c r="AA24" s="7" t="str">
        <f>Z24*(0)*(H24/8)</f>
        <v>0</v>
      </c>
      <c r="AB24" s="7">
        <v>0</v>
      </c>
      <c r="AC24" s="7" t="str">
        <f>AB24*(1)*(H24/8)</f>
        <v>0</v>
      </c>
      <c r="AD24" s="7">
        <v>0</v>
      </c>
      <c r="AE24" s="7" t="str">
        <f>AD24*(0)*(H24/8)</f>
        <v>0</v>
      </c>
      <c r="AF24" s="7">
        <v>0</v>
      </c>
      <c r="AG24" s="7" t="str">
        <f>AF24*(0)*(H24/8)</f>
        <v>0</v>
      </c>
      <c r="AH24" s="7">
        <v>0</v>
      </c>
      <c r="AI24" s="7" t="str">
        <f>AH24*(0)*(H24/8)</f>
        <v>0</v>
      </c>
      <c r="AJ24" s="7">
        <v>0</v>
      </c>
      <c r="AK24" s="7" t="str">
        <f>AJ24*(0)*(H24/8)</f>
        <v>0</v>
      </c>
      <c r="AL24" s="7">
        <v>0</v>
      </c>
      <c r="AM24" s="7" t="str">
        <f>AL24*(1)*(H24/8)</f>
        <v>0</v>
      </c>
      <c r="AN24" s="7">
        <v>0</v>
      </c>
      <c r="AO24" s="7" t="str">
        <f>AN24*(0)*(H24/8)</f>
        <v>0</v>
      </c>
      <c r="AP24" s="7">
        <v>0</v>
      </c>
      <c r="AQ24" s="7" t="str">
        <f>AP24*(0)*(H24/8)</f>
        <v>0</v>
      </c>
      <c r="AR24" s="7" t="str">
        <f>(E24-O24+I24-SUM(O24,K24,M24)) + O24+Q24+S24+U24+W24+Y24+AA24+AC24+AE24+AG24+AI24+AK24+AM24+AO24+AQ24</f>
        <v>0</v>
      </c>
      <c r="AS24" s="7">
        <v>0</v>
      </c>
      <c r="AT24" s="7">
        <v>0</v>
      </c>
      <c r="AU24" s="7">
        <v>0</v>
      </c>
      <c r="AV24" s="7" t="str">
        <f>AR24+AS24+AT24+AU24</f>
        <v>0</v>
      </c>
      <c r="AW24" s="7">
        <v>236.1</v>
      </c>
      <c r="AX24" s="7">
        <v>0</v>
      </c>
      <c r="AY24" s="7">
        <v>122.32363505747</v>
      </c>
      <c r="AZ24" s="7">
        <v>0</v>
      </c>
      <c r="BA24" s="7">
        <v>692.1799999999999</v>
      </c>
      <c r="BB24" s="7">
        <v>198.86</v>
      </c>
      <c r="BC24" s="7">
        <v>0</v>
      </c>
      <c r="BD24" s="7">
        <v>0</v>
      </c>
      <c r="BE24" s="7">
        <v>1060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 t="str">
        <f>AV24-SUM(AW24:BJ24)</f>
        <v>0</v>
      </c>
      <c r="BL24">
        <v>7086.8007327586</v>
      </c>
      <c r="BM24" s="7" t="s">
        <v>138</v>
      </c>
      <c r="BN24"/>
      <c r="BO24"/>
    </row>
    <row r="25" spans="1:67">
      <c r="A25">
        <v>19</v>
      </c>
      <c r="B25" t="s">
        <v>139</v>
      </c>
      <c r="C25" t="s">
        <v>140</v>
      </c>
      <c r="D25" s="7">
        <v>19355.37</v>
      </c>
      <c r="E25" s="7" t="str">
        <f>D25/2</f>
        <v>0</v>
      </c>
      <c r="F25" s="7">
        <v>0</v>
      </c>
      <c r="G25" s="7">
        <v>0</v>
      </c>
      <c r="H25" s="7" t="str">
        <f>SUM((D25/313)*12)</f>
        <v>0</v>
      </c>
      <c r="I25" s="7">
        <v>0</v>
      </c>
      <c r="J25" s="7">
        <v>0.08333333333333333</v>
      </c>
      <c r="K25" s="7" t="str">
        <f>(H25/8)*J25</f>
        <v>0</v>
      </c>
      <c r="L25" s="7">
        <v>0</v>
      </c>
      <c r="M25" s="7" t="str">
        <f>(H25/8)*L25</f>
        <v>0</v>
      </c>
      <c r="N25" s="7">
        <v>0</v>
      </c>
      <c r="O25" s="7" t="str">
        <f>H25*N25</f>
        <v>0</v>
      </c>
      <c r="P25" s="7">
        <v>0</v>
      </c>
      <c r="Q25" s="7" t="str">
        <f>P25*(1.25)*(H25/8)</f>
        <v>0</v>
      </c>
      <c r="R25" s="7">
        <v>0</v>
      </c>
      <c r="S25" s="7" t="str">
        <f>R25*(1.69)*(H25/8)</f>
        <v>0</v>
      </c>
      <c r="T25" s="7">
        <v>0</v>
      </c>
      <c r="U25" s="7" t="str">
        <f>T25*(0.10)*(H25/8)</f>
        <v>0</v>
      </c>
      <c r="V25" s="7">
        <v>0</v>
      </c>
      <c r="W25" s="7" t="str">
        <f>V25*(1.69)*(H25/8)</f>
        <v>0</v>
      </c>
      <c r="X25" s="7">
        <v>0</v>
      </c>
      <c r="Y25" s="7" t="str">
        <f>X25*(0)*(H25/8)</f>
        <v>0</v>
      </c>
      <c r="Z25" s="7">
        <v>0</v>
      </c>
      <c r="AA25" s="7" t="str">
        <f>Z25*(0)*(H25/8)</f>
        <v>0</v>
      </c>
      <c r="AB25" s="7">
        <v>0</v>
      </c>
      <c r="AC25" s="7" t="str">
        <f>AB25*(1)*(H25/8)</f>
        <v>0</v>
      </c>
      <c r="AD25" s="7">
        <v>0</v>
      </c>
      <c r="AE25" s="7" t="str">
        <f>AD25*(0)*(H25/8)</f>
        <v>0</v>
      </c>
      <c r="AF25" s="7">
        <v>0</v>
      </c>
      <c r="AG25" s="7" t="str">
        <f>AF25*(0)*(H25/8)</f>
        <v>0</v>
      </c>
      <c r="AH25" s="7">
        <v>0</v>
      </c>
      <c r="AI25" s="7" t="str">
        <f>AH25*(0)*(H25/8)</f>
        <v>0</v>
      </c>
      <c r="AJ25" s="7">
        <v>0</v>
      </c>
      <c r="AK25" s="7" t="str">
        <f>AJ25*(0)*(H25/8)</f>
        <v>0</v>
      </c>
      <c r="AL25" s="7">
        <v>0</v>
      </c>
      <c r="AM25" s="7" t="str">
        <f>AL25*(1)*(H25/8)</f>
        <v>0</v>
      </c>
      <c r="AN25" s="7">
        <v>0</v>
      </c>
      <c r="AO25" s="7" t="str">
        <f>AN25*(0)*(H25/8)</f>
        <v>0</v>
      </c>
      <c r="AP25" s="7">
        <v>0</v>
      </c>
      <c r="AQ25" s="7" t="str">
        <f>AP25*(0)*(H25/8)</f>
        <v>0</v>
      </c>
      <c r="AR25" s="7" t="str">
        <f>(E25-O25+I25-SUM(O25,K25,M25)) + O25+Q25+S25+U25+W25+Y25+AA25+AC25+AE25+AG25+AI25+AK25+AM25+AO25+AQ25</f>
        <v>0</v>
      </c>
      <c r="AS25" s="7">
        <v>0</v>
      </c>
      <c r="AT25" s="7">
        <v>0</v>
      </c>
      <c r="AU25" s="7">
        <v>0</v>
      </c>
      <c r="AV25" s="7" t="str">
        <f>AR25+AS25+AT25+AU25</f>
        <v>0</v>
      </c>
      <c r="AW25" s="7">
        <v>236.1</v>
      </c>
      <c r="AX25" s="7">
        <v>0</v>
      </c>
      <c r="AY25" s="7">
        <v>128.40251164437</v>
      </c>
      <c r="AZ25" s="7">
        <v>0</v>
      </c>
      <c r="BA25" s="7">
        <v>311.48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 t="str">
        <f>AV25-SUM(AW25:BJ25)</f>
        <v>0</v>
      </c>
      <c r="BL25">
        <v>8993.972708004199</v>
      </c>
      <c r="BM25" s="7" t="s">
        <v>141</v>
      </c>
      <c r="BN25"/>
      <c r="BO25"/>
    </row>
    <row r="26" spans="1:67">
      <c r="A26">
        <v>20</v>
      </c>
      <c r="B26" t="s">
        <v>142</v>
      </c>
      <c r="C26" t="s">
        <v>143</v>
      </c>
      <c r="D26" s="7">
        <v>13354.67</v>
      </c>
      <c r="E26" s="7" t="str">
        <f>D26/2</f>
        <v>0</v>
      </c>
      <c r="F26" s="7">
        <v>0</v>
      </c>
      <c r="G26" s="7">
        <v>0</v>
      </c>
      <c r="H26" s="7" t="str">
        <f>SUM((D26/313)*12)</f>
        <v>0</v>
      </c>
      <c r="I26" s="7">
        <v>0</v>
      </c>
      <c r="J26" s="7">
        <v>0</v>
      </c>
      <c r="K26" s="7" t="str">
        <f>(H26/8)*J26</f>
        <v>0</v>
      </c>
      <c r="L26" s="7">
        <v>0</v>
      </c>
      <c r="M26" s="7" t="str">
        <f>(H26/8)*L26</f>
        <v>0</v>
      </c>
      <c r="N26" s="7">
        <v>6</v>
      </c>
      <c r="O26" s="7" t="str">
        <f>H26*N26</f>
        <v>0</v>
      </c>
      <c r="P26" s="7">
        <v>0</v>
      </c>
      <c r="Q26" s="7" t="str">
        <f>P26*(1.25)*(H26/8)</f>
        <v>0</v>
      </c>
      <c r="R26" s="7">
        <v>0</v>
      </c>
      <c r="S26" s="7" t="str">
        <f>R26*(1.69)*(H26/8)</f>
        <v>0</v>
      </c>
      <c r="T26" s="7">
        <v>0</v>
      </c>
      <c r="U26" s="7" t="str">
        <f>T26*(0.10)*(H26/8)</f>
        <v>0</v>
      </c>
      <c r="V26" s="7">
        <v>0</v>
      </c>
      <c r="W26" s="7" t="str">
        <f>V26*(1.69)*(H26/8)</f>
        <v>0</v>
      </c>
      <c r="X26" s="7">
        <v>0</v>
      </c>
      <c r="Y26" s="7" t="str">
        <f>X26*(0)*(H26/8)</f>
        <v>0</v>
      </c>
      <c r="Z26" s="7">
        <v>0</v>
      </c>
      <c r="AA26" s="7" t="str">
        <f>Z26*(0)*(H26/8)</f>
        <v>0</v>
      </c>
      <c r="AB26" s="7">
        <v>0</v>
      </c>
      <c r="AC26" s="7" t="str">
        <f>AB26*(1)*(H26/8)</f>
        <v>0</v>
      </c>
      <c r="AD26" s="7">
        <v>0</v>
      </c>
      <c r="AE26" s="7" t="str">
        <f>AD26*(0)*(H26/8)</f>
        <v>0</v>
      </c>
      <c r="AF26" s="7">
        <v>0</v>
      </c>
      <c r="AG26" s="7" t="str">
        <f>AF26*(0)*(H26/8)</f>
        <v>0</v>
      </c>
      <c r="AH26" s="7">
        <v>0</v>
      </c>
      <c r="AI26" s="7" t="str">
        <f>AH26*(0)*(H26/8)</f>
        <v>0</v>
      </c>
      <c r="AJ26" s="7">
        <v>0</v>
      </c>
      <c r="AK26" s="7" t="str">
        <f>AJ26*(0)*(H26/8)</f>
        <v>0</v>
      </c>
      <c r="AL26" s="7">
        <v>0</v>
      </c>
      <c r="AM26" s="7" t="str">
        <f>AL26*(1)*(H26/8)</f>
        <v>0</v>
      </c>
      <c r="AN26" s="7">
        <v>0</v>
      </c>
      <c r="AO26" s="7" t="str">
        <f>AN26*(0)*(H26/8)</f>
        <v>0</v>
      </c>
      <c r="AP26" s="7">
        <v>0</v>
      </c>
      <c r="AQ26" s="7" t="str">
        <f>AP26*(0)*(H26/8)</f>
        <v>0</v>
      </c>
      <c r="AR26" s="7" t="str">
        <f>(E26-O26+I26-SUM(O26,K26,M26)) + O26+Q26+S26+U26+W26+Y26+AA26+AC26+AE26+AG26+AI26+AK26+AM26+AO26+AQ26</f>
        <v>0</v>
      </c>
      <c r="AS26" s="7">
        <v>0</v>
      </c>
      <c r="AT26" s="7">
        <v>0</v>
      </c>
      <c r="AU26" s="7">
        <v>0</v>
      </c>
      <c r="AV26" s="7" t="str">
        <f>AR26+AS26+AT26+AU26</f>
        <v>0</v>
      </c>
      <c r="AW26" s="7">
        <v>145.3</v>
      </c>
      <c r="AX26" s="7">
        <v>0</v>
      </c>
      <c r="AY26" s="7">
        <v>3.886701956869</v>
      </c>
      <c r="AZ26" s="7">
        <v>0</v>
      </c>
      <c r="BA26" s="7">
        <v>276.87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 t="str">
        <f>AV26-SUM(AW26:BJ26)</f>
        <v>0</v>
      </c>
      <c r="BL26">
        <v>3179.27753127</v>
      </c>
      <c r="BM26" s="7" t="s">
        <v>144</v>
      </c>
      <c r="BN26"/>
      <c r="BO26"/>
    </row>
    <row r="27" spans="1:67">
      <c r="A27">
        <v>21</v>
      </c>
      <c r="B27" t="s">
        <v>145</v>
      </c>
      <c r="C27" t="s">
        <v>146</v>
      </c>
      <c r="D27" s="7">
        <v>13354.67</v>
      </c>
      <c r="E27" s="7" t="str">
        <f>D27/2</f>
        <v>0</v>
      </c>
      <c r="F27" s="7">
        <v>0</v>
      </c>
      <c r="G27" s="7">
        <v>0</v>
      </c>
      <c r="H27" s="7" t="str">
        <f>SUM((D27/313)*12)</f>
        <v>0</v>
      </c>
      <c r="I27" s="7">
        <v>0</v>
      </c>
      <c r="J27" s="7">
        <v>1.016666666666667</v>
      </c>
      <c r="K27" s="7" t="str">
        <f>(H27/8)*J27</f>
        <v>0</v>
      </c>
      <c r="L27" s="7">
        <v>0</v>
      </c>
      <c r="M27" s="7" t="str">
        <f>(H27/8)*L27</f>
        <v>0</v>
      </c>
      <c r="N27" s="7">
        <v>1</v>
      </c>
      <c r="O27" s="7" t="str">
        <f>H27*N27</f>
        <v>0</v>
      </c>
      <c r="P27" s="7">
        <v>0</v>
      </c>
      <c r="Q27" s="7" t="str">
        <f>P27*(1.25)*(H27/8)</f>
        <v>0</v>
      </c>
      <c r="R27" s="7">
        <v>0</v>
      </c>
      <c r="S27" s="7" t="str">
        <f>R27*(1.69)*(H27/8)</f>
        <v>0</v>
      </c>
      <c r="T27" s="7">
        <v>0</v>
      </c>
      <c r="U27" s="7" t="str">
        <f>T27*(0.10)*(H27/8)</f>
        <v>0</v>
      </c>
      <c r="V27" s="7">
        <v>0</v>
      </c>
      <c r="W27" s="7" t="str">
        <f>V27*(1.69)*(H27/8)</f>
        <v>0</v>
      </c>
      <c r="X27" s="7">
        <v>0</v>
      </c>
      <c r="Y27" s="7" t="str">
        <f>X27*(0)*(H27/8)</f>
        <v>0</v>
      </c>
      <c r="Z27" s="7">
        <v>0</v>
      </c>
      <c r="AA27" s="7" t="str">
        <f>Z27*(0)*(H27/8)</f>
        <v>0</v>
      </c>
      <c r="AB27" s="7">
        <v>0</v>
      </c>
      <c r="AC27" s="7" t="str">
        <f>AB27*(1)*(H27/8)</f>
        <v>0</v>
      </c>
      <c r="AD27" s="7">
        <v>0</v>
      </c>
      <c r="AE27" s="7" t="str">
        <f>AD27*(0)*(H27/8)</f>
        <v>0</v>
      </c>
      <c r="AF27" s="7">
        <v>0</v>
      </c>
      <c r="AG27" s="7" t="str">
        <f>AF27*(0)*(H27/8)</f>
        <v>0</v>
      </c>
      <c r="AH27" s="7">
        <v>0</v>
      </c>
      <c r="AI27" s="7" t="str">
        <f>AH27*(0)*(H27/8)</f>
        <v>0</v>
      </c>
      <c r="AJ27" s="7">
        <v>0</v>
      </c>
      <c r="AK27" s="7" t="str">
        <f>AJ27*(0)*(H27/8)</f>
        <v>0</v>
      </c>
      <c r="AL27" s="7">
        <v>0</v>
      </c>
      <c r="AM27" s="7" t="str">
        <f>AL27*(1)*(H27/8)</f>
        <v>0</v>
      </c>
      <c r="AN27" s="7">
        <v>0</v>
      </c>
      <c r="AO27" s="7" t="str">
        <f>AN27*(0)*(H27/8)</f>
        <v>0</v>
      </c>
      <c r="AP27" s="7">
        <v>0</v>
      </c>
      <c r="AQ27" s="7" t="str">
        <f>AP27*(0)*(H27/8)</f>
        <v>0</v>
      </c>
      <c r="AR27" s="7" t="str">
        <f>(E27-O27+I27-SUM(O27,K27,M27)) + O27+Q27+S27+U27+W27+Y27+AA27+AC27+AE27+AG27+AI27+AK27+AM27+AO27+AQ27</f>
        <v>0</v>
      </c>
      <c r="AS27" s="7">
        <v>0</v>
      </c>
      <c r="AT27" s="7">
        <v>0</v>
      </c>
      <c r="AU27" s="7">
        <v>0</v>
      </c>
      <c r="AV27" s="7" t="str">
        <f>AR27+AS27+AT27+AU27</f>
        <v>0</v>
      </c>
      <c r="AW27" s="7">
        <v>218</v>
      </c>
      <c r="AX27" s="7">
        <v>0</v>
      </c>
      <c r="AY27" s="7">
        <v>29.949375128794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 t="str">
        <f>AV27-SUM(AW27:BJ27)</f>
        <v>0</v>
      </c>
      <c r="BL27">
        <v>5852.3188141683</v>
      </c>
      <c r="BM27" s="7" t="s">
        <v>147</v>
      </c>
      <c r="BN27"/>
      <c r="BO27"/>
    </row>
    <row r="28" spans="1:67">
      <c r="A28">
        <v>22</v>
      </c>
      <c r="B28" t="s">
        <v>148</v>
      </c>
      <c r="C28" t="s">
        <v>149</v>
      </c>
      <c r="D28" s="7">
        <v>18000</v>
      </c>
      <c r="E28" s="7" t="str">
        <f>D28/2</f>
        <v>0</v>
      </c>
      <c r="F28" s="7">
        <v>0</v>
      </c>
      <c r="G28" s="7">
        <v>0</v>
      </c>
      <c r="H28" s="7" t="str">
        <f>SUM((D28/261)*12)</f>
        <v>0</v>
      </c>
      <c r="I28" s="7">
        <v>0</v>
      </c>
      <c r="J28" s="7">
        <v>3.7</v>
      </c>
      <c r="K28" s="7" t="str">
        <f>(H28/8)*J28</f>
        <v>0</v>
      </c>
      <c r="L28" s="7">
        <v>8</v>
      </c>
      <c r="M28" s="7" t="str">
        <f>(H28/8)*L28</f>
        <v>0</v>
      </c>
      <c r="N28" s="7">
        <v>0</v>
      </c>
      <c r="O28" s="7" t="str">
        <f>H28*N28</f>
        <v>0</v>
      </c>
      <c r="P28" s="7">
        <v>0</v>
      </c>
      <c r="Q28" s="7" t="str">
        <f>P28*(1.25)*(H28/8)</f>
        <v>0</v>
      </c>
      <c r="R28" s="7">
        <v>0</v>
      </c>
      <c r="S28" s="7" t="str">
        <f>R28*(1.69)*(H28/8)</f>
        <v>0</v>
      </c>
      <c r="T28" s="7">
        <v>0</v>
      </c>
      <c r="U28" s="7" t="str">
        <f>T28*(0.10)*(H28/8)</f>
        <v>0</v>
      </c>
      <c r="V28" s="7">
        <v>0</v>
      </c>
      <c r="W28" s="7" t="str">
        <f>V28*(1.69)*(H28/8)</f>
        <v>0</v>
      </c>
      <c r="X28" s="7">
        <v>0</v>
      </c>
      <c r="Y28" s="7" t="str">
        <f>X28*(0)*(H28/8)</f>
        <v>0</v>
      </c>
      <c r="Z28" s="7">
        <v>0</v>
      </c>
      <c r="AA28" s="7" t="str">
        <f>Z28*(0)*(H28/8)</f>
        <v>0</v>
      </c>
      <c r="AB28" s="7">
        <v>0</v>
      </c>
      <c r="AC28" s="7" t="str">
        <f>AB28*(1)*(H28/8)</f>
        <v>0</v>
      </c>
      <c r="AD28" s="7">
        <v>0</v>
      </c>
      <c r="AE28" s="7" t="str">
        <f>AD28*(0)*(H28/8)</f>
        <v>0</v>
      </c>
      <c r="AF28" s="7">
        <v>0</v>
      </c>
      <c r="AG28" s="7" t="str">
        <f>AF28*(0)*(H28/8)</f>
        <v>0</v>
      </c>
      <c r="AH28" s="7">
        <v>0</v>
      </c>
      <c r="AI28" s="7" t="str">
        <f>AH28*(0)*(H28/8)</f>
        <v>0</v>
      </c>
      <c r="AJ28" s="7">
        <v>0</v>
      </c>
      <c r="AK28" s="7" t="str">
        <f>AJ28*(0)*(H28/8)</f>
        <v>0</v>
      </c>
      <c r="AL28" s="7">
        <v>0</v>
      </c>
      <c r="AM28" s="7" t="str">
        <f>AL28*(1)*(H28/8)</f>
        <v>0</v>
      </c>
      <c r="AN28" s="7">
        <v>0</v>
      </c>
      <c r="AO28" s="7" t="str">
        <f>AN28*(0)*(H28/8)</f>
        <v>0</v>
      </c>
      <c r="AP28" s="7">
        <v>0</v>
      </c>
      <c r="AQ28" s="7" t="str">
        <f>AP28*(0)*(H28/8)</f>
        <v>0</v>
      </c>
      <c r="AR28" s="7" t="str">
        <f>(E28-O28+I28-SUM(O28,K28,M28)) + O28+Q28+S28+U28+W28+Y28+AA28+AC28+AE28+AG28+AI28+AK28+AM28+AO28+AQ28</f>
        <v>0</v>
      </c>
      <c r="AS28" s="7">
        <v>0</v>
      </c>
      <c r="AT28" s="7">
        <v>0</v>
      </c>
      <c r="AU28" s="7">
        <v>0</v>
      </c>
      <c r="AV28" s="7" t="str">
        <f>AR28+AS28+AT28+AU28</f>
        <v>0</v>
      </c>
      <c r="AW28" s="7">
        <v>272.5</v>
      </c>
      <c r="AX28" s="7">
        <v>0</v>
      </c>
      <c r="AY28" s="7">
        <v>88.18965517241401</v>
      </c>
      <c r="AZ28" s="7">
        <v>0</v>
      </c>
      <c r="BA28" s="7">
        <v>738.3200000000001</v>
      </c>
      <c r="BB28" s="7">
        <v>388.44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 t="str">
        <f>AV28-SUM(AW28:BJ28)</f>
        <v>0</v>
      </c>
      <c r="BL28">
        <v>6302.2055172414</v>
      </c>
      <c r="BM28" s="7" t="s">
        <v>150</v>
      </c>
      <c r="BN28"/>
      <c r="BO28"/>
    </row>
    <row r="29" spans="1:67">
      <c r="A29">
        <v>23</v>
      </c>
      <c r="B29" t="s">
        <v>151</v>
      </c>
      <c r="C29" t="s">
        <v>123</v>
      </c>
      <c r="D29" s="7">
        <v>13354.67</v>
      </c>
      <c r="E29" s="7" t="str">
        <f>D29/2</f>
        <v>0</v>
      </c>
      <c r="F29" s="7">
        <v>0</v>
      </c>
      <c r="G29" s="7">
        <v>0</v>
      </c>
      <c r="H29" s="7" t="str">
        <f>SUM((D29/313)*12)</f>
        <v>0</v>
      </c>
      <c r="I29" s="7">
        <v>0</v>
      </c>
      <c r="J29" s="7">
        <v>1.583333333333333</v>
      </c>
      <c r="K29" s="7" t="str">
        <f>(H29/8)*J29</f>
        <v>0</v>
      </c>
      <c r="L29" s="7">
        <v>0.9</v>
      </c>
      <c r="M29" s="7" t="str">
        <f>(H29/8)*L29</f>
        <v>0</v>
      </c>
      <c r="N29" s="7">
        <v>0</v>
      </c>
      <c r="O29" s="7" t="str">
        <f>H29*N29</f>
        <v>0</v>
      </c>
      <c r="P29" s="7">
        <v>23</v>
      </c>
      <c r="Q29" s="7" t="str">
        <f>P29*(1.25)*(H29/8)</f>
        <v>0</v>
      </c>
      <c r="R29" s="7">
        <v>0</v>
      </c>
      <c r="S29" s="7" t="str">
        <f>R29*(1.69)*(H29/8)</f>
        <v>0</v>
      </c>
      <c r="T29" s="7">
        <v>8</v>
      </c>
      <c r="U29" s="7" t="str">
        <f>T29*(0.10)*(H29/8)</f>
        <v>0</v>
      </c>
      <c r="V29" s="7">
        <v>0</v>
      </c>
      <c r="W29" s="7" t="str">
        <f>V29*(1.69)*(H29/8)</f>
        <v>0</v>
      </c>
      <c r="X29" s="7">
        <v>0</v>
      </c>
      <c r="Y29" s="7" t="str">
        <f>X29*(0)*(H29/8)</f>
        <v>0</v>
      </c>
      <c r="Z29" s="7">
        <v>0</v>
      </c>
      <c r="AA29" s="7" t="str">
        <f>Z29*(0)*(H29/8)</f>
        <v>0</v>
      </c>
      <c r="AB29" s="7">
        <v>0</v>
      </c>
      <c r="AC29" s="7" t="str">
        <f>AB29*(1)*(H29/8)</f>
        <v>0</v>
      </c>
      <c r="AD29" s="7">
        <v>0</v>
      </c>
      <c r="AE29" s="7" t="str">
        <f>AD29*(0)*(H29/8)</f>
        <v>0</v>
      </c>
      <c r="AF29" s="7">
        <v>0</v>
      </c>
      <c r="AG29" s="7" t="str">
        <f>AF29*(0)*(H29/8)</f>
        <v>0</v>
      </c>
      <c r="AH29" s="7">
        <v>0</v>
      </c>
      <c r="AI29" s="7" t="str">
        <f>AH29*(0)*(H29/8)</f>
        <v>0</v>
      </c>
      <c r="AJ29" s="7">
        <v>0</v>
      </c>
      <c r="AK29" s="7" t="str">
        <f>AJ29*(0)*(H29/8)</f>
        <v>0</v>
      </c>
      <c r="AL29" s="7">
        <v>0</v>
      </c>
      <c r="AM29" s="7" t="str">
        <f>AL29*(1)*(H29/8)</f>
        <v>0</v>
      </c>
      <c r="AN29" s="7">
        <v>0</v>
      </c>
      <c r="AO29" s="7" t="str">
        <f>AN29*(0)*(H29/8)</f>
        <v>0</v>
      </c>
      <c r="AP29" s="7">
        <v>0</v>
      </c>
      <c r="AQ29" s="7" t="str">
        <f>AP29*(0)*(H29/8)</f>
        <v>0</v>
      </c>
      <c r="AR29" s="7" t="str">
        <f>(E29-O29+I29-SUM(O29,K29,M29)) + O29+Q29+S29+U29+W29+Y29+AA29+AC29+AE29+AG29+AI29+AK29+AM29+AO29+AQ29</f>
        <v>0</v>
      </c>
      <c r="AS29" s="7">
        <v>0</v>
      </c>
      <c r="AT29" s="7">
        <v>0</v>
      </c>
      <c r="AU29" s="7">
        <v>0</v>
      </c>
      <c r="AV29" s="7" t="str">
        <f>AR29+AS29+AT29+AU29</f>
        <v>0</v>
      </c>
      <c r="AW29" s="7">
        <v>236.1</v>
      </c>
      <c r="AX29" s="7">
        <v>0</v>
      </c>
      <c r="AY29" s="7">
        <v>108.97266151972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 t="str">
        <f>AV29-SUM(AW29:BJ29)</f>
        <v>0</v>
      </c>
      <c r="BL29">
        <v>8064.5294375218</v>
      </c>
      <c r="BM29" s="7" t="s">
        <v>152</v>
      </c>
      <c r="BN29"/>
      <c r="BO29"/>
    </row>
    <row r="30" spans="1:67">
      <c r="A30">
        <v>24</v>
      </c>
      <c r="B30" t="s">
        <v>153</v>
      </c>
      <c r="C30" t="s">
        <v>154</v>
      </c>
      <c r="D30" s="7">
        <v>28797.88</v>
      </c>
      <c r="E30" s="7" t="str">
        <f>D30/2</f>
        <v>0</v>
      </c>
      <c r="F30" s="7">
        <v>0</v>
      </c>
      <c r="G30" s="7">
        <v>0</v>
      </c>
      <c r="H30" s="7" t="str">
        <f>SUM((D30/261)*12)</f>
        <v>0</v>
      </c>
      <c r="I30" s="7">
        <v>0</v>
      </c>
      <c r="J30" s="7">
        <v>0</v>
      </c>
      <c r="K30" s="7" t="str">
        <f>(H30/8)*J30</f>
        <v>0</v>
      </c>
      <c r="L30" s="7">
        <v>0.9</v>
      </c>
      <c r="M30" s="7" t="str">
        <f>(H30/8)*L30</f>
        <v>0</v>
      </c>
      <c r="N30" s="7">
        <v>1</v>
      </c>
      <c r="O30" s="7" t="str">
        <f>H30*N30</f>
        <v>0</v>
      </c>
      <c r="P30" s="7">
        <v>0</v>
      </c>
      <c r="Q30" s="7" t="str">
        <f>P30*(1.25)*(H30/8)</f>
        <v>0</v>
      </c>
      <c r="R30" s="7">
        <v>0</v>
      </c>
      <c r="S30" s="7" t="str">
        <f>R30*(1.69)*(H30/8)</f>
        <v>0</v>
      </c>
      <c r="T30" s="7">
        <v>0</v>
      </c>
      <c r="U30" s="7" t="str">
        <f>T30*(0.10)*(H30/8)</f>
        <v>0</v>
      </c>
      <c r="V30" s="7">
        <v>0</v>
      </c>
      <c r="W30" s="7" t="str">
        <f>V30*(1.69)*(H30/8)</f>
        <v>0</v>
      </c>
      <c r="X30" s="7">
        <v>0</v>
      </c>
      <c r="Y30" s="7" t="str">
        <f>X30*(0)*(H30/8)</f>
        <v>0</v>
      </c>
      <c r="Z30" s="7">
        <v>0</v>
      </c>
      <c r="AA30" s="7" t="str">
        <f>Z30*(0)*(H30/8)</f>
        <v>0</v>
      </c>
      <c r="AB30" s="7">
        <v>0</v>
      </c>
      <c r="AC30" s="7" t="str">
        <f>AB30*(1)*(H30/8)</f>
        <v>0</v>
      </c>
      <c r="AD30" s="7">
        <v>0</v>
      </c>
      <c r="AE30" s="7" t="str">
        <f>AD30*(0)*(H30/8)</f>
        <v>0</v>
      </c>
      <c r="AF30" s="7">
        <v>0</v>
      </c>
      <c r="AG30" s="7" t="str">
        <f>AF30*(0)*(H30/8)</f>
        <v>0</v>
      </c>
      <c r="AH30" s="7">
        <v>0</v>
      </c>
      <c r="AI30" s="7" t="str">
        <f>AH30*(0)*(H30/8)</f>
        <v>0</v>
      </c>
      <c r="AJ30" s="7">
        <v>0</v>
      </c>
      <c r="AK30" s="7" t="str">
        <f>AJ30*(0)*(H30/8)</f>
        <v>0</v>
      </c>
      <c r="AL30" s="7">
        <v>0</v>
      </c>
      <c r="AM30" s="7" t="str">
        <f>AL30*(1)*(H30/8)</f>
        <v>0</v>
      </c>
      <c r="AN30" s="7">
        <v>0</v>
      </c>
      <c r="AO30" s="7" t="str">
        <f>AN30*(0)*(H30/8)</f>
        <v>0</v>
      </c>
      <c r="AP30" s="7">
        <v>0</v>
      </c>
      <c r="AQ30" s="7" t="str">
        <f>AP30*(0)*(H30/8)</f>
        <v>0</v>
      </c>
      <c r="AR30" s="7" t="str">
        <f>(E30-O30+I30-SUM(O30,K30,M30)) + O30+Q30+S30+U30+W30+Y30+AA30+AC30+AE30+AG30+AI30+AK30+AM30+AO30+AQ30</f>
        <v>0</v>
      </c>
      <c r="AS30" s="7">
        <v>0</v>
      </c>
      <c r="AT30" s="7">
        <v>1188.91</v>
      </c>
      <c r="AU30" s="7">
        <v>0</v>
      </c>
      <c r="AV30" s="7" t="str">
        <f>AR30+AS30+AT30+AU30</f>
        <v>0</v>
      </c>
      <c r="AW30" s="7">
        <v>145.3</v>
      </c>
      <c r="AX30" s="7">
        <v>0</v>
      </c>
      <c r="AY30" s="7">
        <v>177.73174359196</v>
      </c>
      <c r="AZ30" s="7">
        <v>674.96464898276</v>
      </c>
      <c r="BA30" s="7">
        <v>715.25</v>
      </c>
      <c r="BB30" s="7">
        <v>0</v>
      </c>
      <c r="BC30" s="7">
        <v>0</v>
      </c>
      <c r="BD30" s="7">
        <v>0</v>
      </c>
      <c r="BE30" s="7">
        <v>1104.17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 t="str">
        <f>AV30-SUM(AW30:BJ30)</f>
        <v>0</v>
      </c>
      <c r="BL30">
        <v>11297.438595931</v>
      </c>
      <c r="BM30" s="7" t="s">
        <v>155</v>
      </c>
      <c r="BN30"/>
      <c r="BO30"/>
    </row>
    <row r="31" spans="1:67">
      <c r="A31">
        <v>25</v>
      </c>
      <c r="B31" t="s">
        <v>156</v>
      </c>
      <c r="C31" t="s">
        <v>157</v>
      </c>
      <c r="D31" s="7">
        <v>17100.47</v>
      </c>
      <c r="E31" s="7" t="str">
        <f>D31/2</f>
        <v>0</v>
      </c>
      <c r="F31" s="7">
        <v>0</v>
      </c>
      <c r="G31" s="7">
        <v>0</v>
      </c>
      <c r="H31" s="7" t="str">
        <f>SUM((D31/261)*12)</f>
        <v>0</v>
      </c>
      <c r="I31" s="7">
        <v>0</v>
      </c>
      <c r="J31" s="7">
        <v>0</v>
      </c>
      <c r="K31" s="7" t="str">
        <f>(H31/8)*J31</f>
        <v>0</v>
      </c>
      <c r="L31" s="7">
        <v>0</v>
      </c>
      <c r="M31" s="7" t="str">
        <f>(H31/8)*L31</f>
        <v>0</v>
      </c>
      <c r="N31" s="7">
        <v>0</v>
      </c>
      <c r="O31" s="7" t="str">
        <f>H31*N31</f>
        <v>0</v>
      </c>
      <c r="P31" s="7">
        <v>0</v>
      </c>
      <c r="Q31" s="7" t="str">
        <f>P31*(1.25)*(H31/8)</f>
        <v>0</v>
      </c>
      <c r="R31" s="7">
        <v>0</v>
      </c>
      <c r="S31" s="7" t="str">
        <f>R31*(1.69)*(H31/8)</f>
        <v>0</v>
      </c>
      <c r="T31" s="7">
        <v>0</v>
      </c>
      <c r="U31" s="7" t="str">
        <f>T31*(0.10)*(H31/8)</f>
        <v>0</v>
      </c>
      <c r="V31" s="7">
        <v>0</v>
      </c>
      <c r="W31" s="7" t="str">
        <f>V31*(1.69)*(H31/8)</f>
        <v>0</v>
      </c>
      <c r="X31" s="7">
        <v>0</v>
      </c>
      <c r="Y31" s="7" t="str">
        <f>X31*(0)*(H31/8)</f>
        <v>0</v>
      </c>
      <c r="Z31" s="7">
        <v>0</v>
      </c>
      <c r="AA31" s="7" t="str">
        <f>Z31*(0)*(H31/8)</f>
        <v>0</v>
      </c>
      <c r="AB31" s="7">
        <v>0</v>
      </c>
      <c r="AC31" s="7" t="str">
        <f>AB31*(1)*(H31/8)</f>
        <v>0</v>
      </c>
      <c r="AD31" s="7">
        <v>0</v>
      </c>
      <c r="AE31" s="7" t="str">
        <f>AD31*(0)*(H31/8)</f>
        <v>0</v>
      </c>
      <c r="AF31" s="7">
        <v>0</v>
      </c>
      <c r="AG31" s="7" t="str">
        <f>AF31*(0)*(H31/8)</f>
        <v>0</v>
      </c>
      <c r="AH31" s="7">
        <v>0</v>
      </c>
      <c r="AI31" s="7" t="str">
        <f>AH31*(0)*(H31/8)</f>
        <v>0</v>
      </c>
      <c r="AJ31" s="7">
        <v>0</v>
      </c>
      <c r="AK31" s="7" t="str">
        <f>AJ31*(0)*(H31/8)</f>
        <v>0</v>
      </c>
      <c r="AL31" s="7">
        <v>0</v>
      </c>
      <c r="AM31" s="7" t="str">
        <f>AL31*(1)*(H31/8)</f>
        <v>0</v>
      </c>
      <c r="AN31" s="7">
        <v>0</v>
      </c>
      <c r="AO31" s="7" t="str">
        <f>AN31*(0)*(H31/8)</f>
        <v>0</v>
      </c>
      <c r="AP31" s="7">
        <v>0</v>
      </c>
      <c r="AQ31" s="7" t="str">
        <f>AP31*(0)*(H31/8)</f>
        <v>0</v>
      </c>
      <c r="AR31" s="7" t="str">
        <f>(E31-O31+I31-SUM(O31,K31,M31)) + O31+Q31+S31+U31+W31+Y31+AA31+AC31+AE31+AG31+AI31+AK31+AM31+AO31+AQ31</f>
        <v>0</v>
      </c>
      <c r="AS31" s="7">
        <v>0</v>
      </c>
      <c r="AT31" s="7">
        <v>407.16</v>
      </c>
      <c r="AU31" s="7">
        <v>0</v>
      </c>
      <c r="AV31" s="7" t="str">
        <f>AR31+AS31+AT31+AU31</f>
        <v>0</v>
      </c>
      <c r="AW31" s="7">
        <v>290.6</v>
      </c>
      <c r="AX31" s="7">
        <v>0</v>
      </c>
      <c r="AY31" s="7">
        <v>92.03308125</v>
      </c>
      <c r="AZ31" s="7">
        <v>0</v>
      </c>
      <c r="BA31" s="7">
        <v>357.63</v>
      </c>
      <c r="BB31" s="7">
        <v>0</v>
      </c>
      <c r="BC31" s="7">
        <v>0</v>
      </c>
      <c r="BD31" s="7">
        <v>0</v>
      </c>
      <c r="BE31" s="7">
        <v>441.67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 t="str">
        <f>AV31-SUM(AW31:BJ31)</f>
        <v>0</v>
      </c>
      <c r="BL31">
        <v>7775.46191875</v>
      </c>
      <c r="BM31" s="7" t="s">
        <v>158</v>
      </c>
      <c r="BN31"/>
      <c r="BO31"/>
    </row>
    <row r="32" spans="1:67">
      <c r="A32">
        <v>26</v>
      </c>
      <c r="B32" t="s">
        <v>159</v>
      </c>
      <c r="C32" t="s">
        <v>160</v>
      </c>
      <c r="D32" s="7">
        <v>13500</v>
      </c>
      <c r="E32" s="7" t="str">
        <f>D32/2</f>
        <v>0</v>
      </c>
      <c r="F32" s="7">
        <v>0</v>
      </c>
      <c r="G32" s="7">
        <v>0</v>
      </c>
      <c r="H32" s="7" t="str">
        <f>SUM((D32/313)*12)</f>
        <v>0</v>
      </c>
      <c r="I32" s="7">
        <v>0</v>
      </c>
      <c r="J32" s="7">
        <v>0</v>
      </c>
      <c r="K32" s="7" t="str">
        <f>(H32/8)*J32</f>
        <v>0</v>
      </c>
      <c r="L32" s="7">
        <v>0</v>
      </c>
      <c r="M32" s="7" t="str">
        <f>(H32/8)*L32</f>
        <v>0</v>
      </c>
      <c r="N32" s="7">
        <v>2</v>
      </c>
      <c r="O32" s="7" t="str">
        <f>H32*N32</f>
        <v>0</v>
      </c>
      <c r="P32" s="7">
        <v>5.5</v>
      </c>
      <c r="Q32" s="7" t="str">
        <f>P32*(1.25)*(H32/8)</f>
        <v>0</v>
      </c>
      <c r="R32" s="7">
        <v>0</v>
      </c>
      <c r="S32" s="7" t="str">
        <f>R32*(1.69)*(H32/8)</f>
        <v>0</v>
      </c>
      <c r="T32" s="7">
        <v>1.5</v>
      </c>
      <c r="U32" s="7" t="str">
        <f>T32*(0.10)*(H32/8)</f>
        <v>0</v>
      </c>
      <c r="V32" s="7">
        <v>0</v>
      </c>
      <c r="W32" s="7" t="str">
        <f>V32*(1.69)*(H32/8)</f>
        <v>0</v>
      </c>
      <c r="X32" s="7">
        <v>0</v>
      </c>
      <c r="Y32" s="7" t="str">
        <f>X32*(0)*(H32/8)</f>
        <v>0</v>
      </c>
      <c r="Z32" s="7">
        <v>0</v>
      </c>
      <c r="AA32" s="7" t="str">
        <f>Z32*(0)*(H32/8)</f>
        <v>0</v>
      </c>
      <c r="AB32" s="7">
        <v>0</v>
      </c>
      <c r="AC32" s="7" t="str">
        <f>AB32*(1)*(H32/8)</f>
        <v>0</v>
      </c>
      <c r="AD32" s="7">
        <v>0</v>
      </c>
      <c r="AE32" s="7" t="str">
        <f>AD32*(0)*(H32/8)</f>
        <v>0</v>
      </c>
      <c r="AF32" s="7">
        <v>0</v>
      </c>
      <c r="AG32" s="7" t="str">
        <f>AF32*(0)*(H32/8)</f>
        <v>0</v>
      </c>
      <c r="AH32" s="7">
        <v>0</v>
      </c>
      <c r="AI32" s="7" t="str">
        <f>AH32*(0)*(H32/8)</f>
        <v>0</v>
      </c>
      <c r="AJ32" s="7">
        <v>0</v>
      </c>
      <c r="AK32" s="7" t="str">
        <f>AJ32*(0)*(H32/8)</f>
        <v>0</v>
      </c>
      <c r="AL32" s="7">
        <v>0</v>
      </c>
      <c r="AM32" s="7" t="str">
        <f>AL32*(1)*(H32/8)</f>
        <v>0</v>
      </c>
      <c r="AN32" s="7">
        <v>0</v>
      </c>
      <c r="AO32" s="7" t="str">
        <f>AN32*(0)*(H32/8)</f>
        <v>0</v>
      </c>
      <c r="AP32" s="7">
        <v>0</v>
      </c>
      <c r="AQ32" s="7" t="str">
        <f>AP32*(0)*(H32/8)</f>
        <v>0</v>
      </c>
      <c r="AR32" s="7" t="str">
        <f>(E32-O32+I32-SUM(O32,K32,M32)) + O32+Q32+S32+U32+W32+Y32+AA32+AC32+AE32+AG32+AI32+AK32+AM32+AO32+AQ32</f>
        <v>0</v>
      </c>
      <c r="AS32" s="7">
        <v>0</v>
      </c>
      <c r="AT32" s="7">
        <v>0</v>
      </c>
      <c r="AU32" s="7">
        <v>0</v>
      </c>
      <c r="AV32" s="7" t="str">
        <f>AR32+AS32+AT32+AU32</f>
        <v>0</v>
      </c>
      <c r="AW32" s="7">
        <v>218</v>
      </c>
      <c r="AX32" s="7">
        <v>0</v>
      </c>
      <c r="AY32" s="7">
        <v>40.141049321086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 t="str">
        <f>AV32-SUM(AW32:BJ32)</f>
        <v>0</v>
      </c>
      <c r="BL32">
        <v>5911.2079922125</v>
      </c>
      <c r="BM32" s="7" t="s">
        <v>161</v>
      </c>
      <c r="BN32"/>
      <c r="BO32"/>
    </row>
    <row r="33" spans="1:67">
      <c r="BK33" s="7" t="str">
        <f>SUM(BK7:BK32)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A6"/>
    <mergeCell ref="B5:B6"/>
    <mergeCell ref="C5:C6"/>
    <mergeCell ref="AT5:AT6"/>
    <mergeCell ref="AW5:AW6"/>
    <mergeCell ref="H5:H6"/>
    <mergeCell ref="AS5:AS6"/>
    <mergeCell ref="J4:O4"/>
    <mergeCell ref="D5:D6"/>
    <mergeCell ref="E5:E6"/>
    <mergeCell ref="I5:I6"/>
    <mergeCell ref="BM5:BM6"/>
    <mergeCell ref="P4:W4"/>
    <mergeCell ref="X4:AG4"/>
    <mergeCell ref="AH4:AQ4"/>
    <mergeCell ref="BK5:BK6"/>
    <mergeCell ref="BL5:BL6"/>
    <mergeCell ref="AW4:BG4"/>
    <mergeCell ref="AX5:AX6"/>
    <mergeCell ref="AY5:AY6"/>
    <mergeCell ref="BC5:BC6"/>
    <mergeCell ref="AU5:AU6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Aries</cp:lastModifiedBy>
  <dcterms:created xsi:type="dcterms:W3CDTF">2017-09-13T12:04:48+08:00</dcterms:created>
  <dcterms:modified xsi:type="dcterms:W3CDTF">2018-04-03T14:02:57+08:00</dcterms:modified>
  <dc:title/>
  <dc:description/>
  <dc:subject/>
  <cp:keywords/>
  <cp:category/>
</cp:coreProperties>
</file>