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tailed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<sst xmlns="http://schemas.openxmlformats.org/spreadsheetml/2006/main" uniqueCount="119">
  <si>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 xml:space="preserve">Lay Bare Waxing Philippines Inc. </t>
  </si>
  <si>
    <t xml:space="preserve">PAYROLL SHEET </t>
  </si>
  <si>
    <t xml:space="preserve"> </t>
  </si>
  <si>
    <t>April 16-30, 2018</t>
  </si>
  <si>
    <t>TARDINESS</t>
  </si>
  <si>
    <t>OVERTIMES</t>
  </si>
  <si>
    <t>Legal Holiday</t>
  </si>
  <si>
    <t>Special Holiday</t>
  </si>
  <si>
    <t>DEDUCTIONS</t>
  </si>
  <si>
    <t>NO.</t>
  </si>
  <si>
    <t>EMPLOYEES NAME</t>
  </si>
  <si>
    <t>ATM Account No.</t>
  </si>
  <si>
    <t>Monthly Rate</t>
  </si>
  <si>
    <t>This Period</t>
  </si>
  <si>
    <t xml:space="preserve">Leave </t>
  </si>
  <si>
    <t>Daily Rate</t>
  </si>
  <si>
    <t>ECOLA</t>
  </si>
  <si>
    <t>Late</t>
  </si>
  <si>
    <t>Lates</t>
  </si>
  <si>
    <t>Undertime</t>
  </si>
  <si>
    <t>No. of</t>
  </si>
  <si>
    <t>Absent</t>
  </si>
  <si>
    <t>Regular</t>
  </si>
  <si>
    <t xml:space="preserve">Regular </t>
  </si>
  <si>
    <t>RD OT</t>
  </si>
  <si>
    <t>ND</t>
  </si>
  <si>
    <t>RD beyond 8hrs</t>
  </si>
  <si>
    <t>Legal</t>
  </si>
  <si>
    <t>OT Legal</t>
  </si>
  <si>
    <t>RD Legal</t>
  </si>
  <si>
    <t>RD beyond 8rs</t>
  </si>
  <si>
    <t>ND Legal</t>
  </si>
  <si>
    <t xml:space="preserve">Special </t>
  </si>
  <si>
    <t xml:space="preserve">OT Special </t>
  </si>
  <si>
    <t xml:space="preserve">RD Special </t>
  </si>
  <si>
    <t xml:space="preserve">ND Special </t>
  </si>
  <si>
    <t>Total</t>
  </si>
  <si>
    <t>Allowance</t>
  </si>
  <si>
    <t>Adjustments</t>
  </si>
  <si>
    <t>13th month Adj,</t>
  </si>
  <si>
    <t>SSS</t>
  </si>
  <si>
    <t>PagIbig</t>
  </si>
  <si>
    <t>Philhealth</t>
  </si>
  <si>
    <t xml:space="preserve">Withholding  </t>
  </si>
  <si>
    <t xml:space="preserve">SSS  </t>
  </si>
  <si>
    <t xml:space="preserve">PagIbig  </t>
  </si>
  <si>
    <t>EO</t>
  </si>
  <si>
    <t xml:space="preserve">Supplies </t>
  </si>
  <si>
    <t>LB Salary</t>
  </si>
  <si>
    <t>Uniform</t>
  </si>
  <si>
    <t xml:space="preserve">Other </t>
  </si>
  <si>
    <t>Receivables</t>
  </si>
  <si>
    <t>Penalty</t>
  </si>
  <si>
    <t>Deposit Shortage/</t>
  </si>
  <si>
    <t xml:space="preserve">Net Pay </t>
  </si>
  <si>
    <t>Remarks</t>
  </si>
  <si>
    <t>TIN</t>
  </si>
  <si>
    <t>Days</t>
  </si>
  <si>
    <t>Credits</t>
  </si>
  <si>
    <t>hrs</t>
  </si>
  <si>
    <t>Amount</t>
  </si>
  <si>
    <t>Hrs</t>
  </si>
  <si>
    <t>Absents</t>
  </si>
  <si>
    <t>OT hrs</t>
  </si>
  <si>
    <t xml:space="preserve"> OT Pay</t>
  </si>
  <si>
    <t>Pay</t>
  </si>
  <si>
    <t>OT Hrs</t>
  </si>
  <si>
    <t>OT Pay</t>
  </si>
  <si>
    <t>Holidays hrs</t>
  </si>
  <si>
    <t>Holiday Pay</t>
  </si>
  <si>
    <t>Holiday hrs</t>
  </si>
  <si>
    <t xml:space="preserve"> Holiday hrs</t>
  </si>
  <si>
    <t>Legal Holiday hrs</t>
  </si>
  <si>
    <t>Legal HolidayPay</t>
  </si>
  <si>
    <t>Holiday pay</t>
  </si>
  <si>
    <t>Special Holiday hrs</t>
  </si>
  <si>
    <t>Special  HolidayPay</t>
  </si>
  <si>
    <t xml:space="preserve"> Gross Pay</t>
  </si>
  <si>
    <t>Tax</t>
  </si>
  <si>
    <t>LOAN</t>
  </si>
  <si>
    <t>Loan</t>
  </si>
  <si>
    <t>Deduction</t>
  </si>
  <si>
    <t>Deductions</t>
  </si>
  <si>
    <t xml:space="preserve"> From Employee</t>
  </si>
  <si>
    <t>Charges</t>
  </si>
  <si>
    <t xml:space="preserve"> Overage</t>
  </si>
  <si>
    <t>Atienza, Michelle</t>
  </si>
  <si>
    <t>0611573814176</t>
  </si>
  <si>
    <t>291-921-056-000</t>
  </si>
  <si>
    <t>Cabidog, Eufrocina</t>
  </si>
  <si>
    <t>0611573814310</t>
  </si>
  <si>
    <t>211-472-788-000</t>
  </si>
  <si>
    <t>Coronado, Marian Angel</t>
  </si>
  <si>
    <t>0000015909483</t>
  </si>
  <si>
    <t>310-889-126-000</t>
  </si>
  <si>
    <t>Daya, Ma.Charmina</t>
  </si>
  <si>
    <t>0000016168902</t>
  </si>
  <si>
    <t>260-893-223-000</t>
  </si>
  <si>
    <t>Duque, Abigail</t>
  </si>
  <si>
    <t>0611573814377</t>
  </si>
  <si>
    <t>247-867-571</t>
  </si>
  <si>
    <t>Geamala, Jenelyn</t>
  </si>
  <si>
    <t>0611573814331</t>
  </si>
  <si>
    <t>277-571-216-000</t>
  </si>
  <si>
    <t>Lansang, Ma. Bernadette</t>
  </si>
  <si>
    <t>0611573814107</t>
  </si>
  <si>
    <t>231-957-237-000</t>
  </si>
  <si>
    <t>Malit, Anna Janice</t>
  </si>
  <si>
    <t>0611573814306</t>
  </si>
  <si>
    <t>256-507-964-000</t>
  </si>
  <si>
    <t>Orosco, Shirley Ann</t>
  </si>
  <si>
    <t>0611573814204</t>
  </si>
  <si>
    <t>250-582-437-000</t>
  </si>
  <si>
    <t>Palattao, Czarina</t>
  </si>
  <si>
    <t>0611573814169</t>
  </si>
  <si>
    <t>401-084-967-000</t>
  </si>
  <si>
    <t>Saylon, Ronna Francesca</t>
  </si>
  <si>
    <t>0611573814054</t>
  </si>
  <si>
    <t>312-698-569-000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</si>
</sst>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Bookman Old Style"/>
    </font>
    <font>
      <b val="0"/>
      <i val="0"/>
      <strike val="0"/>
      <u val="none"/>
      <sz val="10"/>
      <color rgb="FF000000"/>
      <name val="Bookman Old Style"/>
    </font>
    <font>
      <b val="0"/>
      <i val="0"/>
      <strike val="0"/>
      <u val="none"/>
      <sz val="9"/>
      <color rgb="FF000000"/>
      <name val="Bookman Old Style"/>
    </font>
    <font>
      <b val="1"/>
      <i val="0"/>
      <strike val="0"/>
      <u val="none"/>
      <sz val="9"/>
      <color rgb="FF000000"/>
      <name val="Bookman Old Style"/>
    </font>
    <font>
      <b val="1"/>
      <i val="1"/>
      <strike val="0"/>
      <u val="none"/>
      <sz val="10"/>
      <color rgb="FF000000"/>
      <name val="Bookman Old Style"/>
    </font>
    <font>
      <b val="0"/>
      <i val="1"/>
      <strike val="0"/>
      <u val="none"/>
      <sz val="10"/>
      <color rgb="FFFF0000"/>
      <name val="Bookman Old Style"/>
    </font>
    <font>
      <b val="1"/>
      <i val="0"/>
      <strike val="0"/>
      <u val="none"/>
      <sz val="8"/>
      <color rgb="FF000000"/>
      <name val="Bookman Old Styl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0">
      <alignment horizontal="general" vertical="bottom" textRotation="0" wrapText="false" shrinkToFit="false"/>
    </xf>
    <xf xfId="0" fontId="6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4" numFmtId="2" fillId="2" borderId="3" applyFont="1" applyNumberFormat="1" applyFill="0" applyBorder="1" applyAlignment="1">
      <alignment horizontal="center" vertical="center" textRotation="0" wrapText="false" shrinkToFit="false"/>
    </xf>
    <xf xfId="0" fontId="4" numFmtId="2" fillId="2" borderId="4" applyFont="1" applyNumberFormat="1" applyFill="0" applyBorder="1" applyAlignment="1">
      <alignment horizontal="center" vertical="bottom" textRotation="0" wrapText="false" shrinkToFit="false"/>
    </xf>
    <xf xfId="0" fontId="4" numFmtId="2" fillId="2" borderId="4" applyFont="1" applyNumberFormat="1" applyFill="0" applyBorder="1" applyAlignment="1">
      <alignment horizontal="center" vertical="bottom" textRotation="0" wrapText="false" shrinkToFit="false"/>
    </xf>
    <xf xfId="0" fontId="4" numFmtId="2" fillId="2" borderId="5" applyFont="1" applyNumberFormat="1" applyFill="0" applyBorder="1" applyAlignment="1">
      <alignment horizontal="center" vertical="bottom" textRotation="0" wrapText="false" shrinkToFit="false"/>
    </xf>
    <xf xfId="0" fontId="4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2" fillId="3" borderId="1" applyFont="1" applyNumberFormat="1" applyFill="1" applyBorder="1" applyAlignment="1">
      <alignment horizontal="center" vertical="bottom" textRotation="0" wrapText="false" shrinkToFit="false"/>
    </xf>
    <xf xfId="0" fontId="4" numFmtId="2" fillId="3" borderId="4" applyFont="1" applyNumberFormat="1" applyFill="1" applyBorder="1" applyAlignment="1">
      <alignment horizontal="center" vertical="bottom" textRotation="0" wrapText="false" shrinkToFit="true"/>
    </xf>
    <xf xfId="0" fontId="4" numFmtId="2" fillId="3" borderId="4" applyFont="1" applyNumberFormat="1" applyFill="1" applyBorder="1" applyAlignment="1">
      <alignment horizontal="center" vertical="bottom" textRotation="0" wrapText="false" shrinkToFit="false"/>
    </xf>
    <xf xfId="0" fontId="4" numFmtId="2" fillId="4" borderId="1" applyFont="1" applyNumberFormat="1" applyFill="1" applyBorder="1" applyAlignment="1">
      <alignment horizontal="center" vertical="bottom" textRotation="0" wrapText="false" shrinkToFit="false"/>
    </xf>
    <xf xfId="0" fontId="4" numFmtId="2" fillId="4" borderId="4" applyFont="1" applyNumberFormat="1" applyFill="1" applyBorder="1" applyAlignment="1">
      <alignment horizontal="center" vertical="bottom" textRotation="0" wrapText="false" shrinkToFit="false"/>
    </xf>
    <xf xfId="0" fontId="4" numFmtId="2" fillId="4" borderId="3" applyFont="1" applyNumberFormat="1" applyFill="1" applyBorder="1" applyAlignment="1">
      <alignment horizontal="center" vertical="bottom" textRotation="0" wrapText="false" shrinkToFit="false"/>
    </xf>
    <xf xfId="0" fontId="4" numFmtId="2" fillId="4" borderId="6" applyFont="1" applyNumberFormat="1" applyFill="1" applyBorder="1" applyAlignment="1">
      <alignment horizontal="center" vertical="bottom" textRotation="0" wrapText="false" shrinkToFit="false"/>
    </xf>
    <xf xfId="0" fontId="4" numFmtId="2" fillId="3" borderId="3" applyFont="1" applyNumberFormat="1" applyFill="1" applyBorder="1" applyAlignment="1">
      <alignment horizontal="center" vertical="bottom" textRotation="0" wrapText="false" shrinkToFit="false"/>
    </xf>
    <xf xfId="0" fontId="4" numFmtId="2" fillId="3" borderId="6" applyFont="1" applyNumberFormat="1" applyFill="1" applyBorder="1" applyAlignment="1">
      <alignment horizontal="center" vertical="bottom" textRotation="0" wrapText="false" shrinkToFit="false"/>
    </xf>
    <xf xfId="0" fontId="4" numFmtId="2" fillId="3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2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center" textRotation="0" wrapText="true" shrinkToFit="false"/>
    </xf>
    <xf xfId="0" fontId="4" numFmtId="2" fillId="2" borderId="4" applyFont="1" applyNumberFormat="1" applyFill="0" applyBorder="1" applyAlignment="1">
      <alignment horizontal="center" vertical="center" textRotation="0" wrapText="tru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7" numFmtId="2" fillId="2" borderId="4" applyFont="1" applyNumberFormat="1" applyFill="0" applyBorder="1" applyAlignment="1">
      <alignment horizontal="center" vertical="bottom" textRotation="0" wrapText="false" shrinkToFit="false"/>
    </xf>
    <xf xfId="0" fontId="7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4" numFmtId="2" fillId="2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2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O18"/>
  <sheetViews>
    <sheetView tabSelected="1" workbookViewId="0" zoomScale="85" zoomScaleNormal="85" showGridLines="true" showRowColHeaders="1">
      <selection activeCell="AU5" sqref="AU5"/>
    </sheetView>
  </sheetViews>
  <sheetFormatPr defaultRowHeight="14.4" outlineLevelRow="0" outlineLevelCol="0"/>
  <cols>
    <col min="1" max="1" width="6" customWidth="true" style="0"/>
    <col min="2" max="2" width="26.140625" customWidth="true" style="0"/>
    <col min="3" max="3" width="17.140625" customWidth="true" style="0"/>
    <col min="4" max="4" width="11.28515625" customWidth="true" style="7"/>
    <col min="5" max="5" width="12.140625" customWidth="true" style="7"/>
    <col min="6" max="6" width="11.42578125" customWidth="true" style="7"/>
    <col min="7" max="7" width="11.42578125" customWidth="true" style="7"/>
    <col min="8" max="8" width="11.42578125" customWidth="true" style="7"/>
    <col min="9" max="9" width="9.85546875" customWidth="true" style="7"/>
    <col min="10" max="10" width="8.5703125" customWidth="true" style="7"/>
    <col min="11" max="11" width="11.28515625" customWidth="true" style="7"/>
    <col min="12" max="12" width="10.7109375" customWidth="true" style="7"/>
    <col min="13" max="13" width="12.5703125" customWidth="true" style="7"/>
    <col min="14" max="14" width="10.85546875" customWidth="true" style="7"/>
    <col min="15" max="15" width="11.7109375" customWidth="true" style="7"/>
    <col min="16" max="16" width="9.7109375" customWidth="true" style="7"/>
    <col min="17" max="17" width="8.7109375" customWidth="true" style="7"/>
    <col min="18" max="18" width="8.7109375" customWidth="true" style="7"/>
    <col min="19" max="19" width="8.140625" customWidth="true" style="7"/>
    <col min="20" max="20" width="8.5703125" customWidth="true" style="7"/>
    <col min="21" max="21" width="8.7109375" customWidth="true" style="7"/>
    <col min="22" max="22" width="14.85546875" customWidth="true" style="7"/>
    <col min="23" max="23" width="16.140625" customWidth="true" style="7"/>
    <col min="24" max="24" width="12.7109375" customWidth="true" style="7"/>
    <col min="25" max="25" width="11.7109375" customWidth="true" style="7"/>
    <col min="26" max="26" width="11.7109375" customWidth="true" style="7"/>
    <col min="27" max="27" width="12.5703125" customWidth="true" style="7"/>
    <col min="28" max="28" width="12.5703125" customWidth="true" style="7"/>
    <col min="29" max="29" width="13.140625" customWidth="true" style="7"/>
    <col min="30" max="30" width="16.42578125" customWidth="true" style="7"/>
    <col min="31" max="31" width="16.85546875" customWidth="true" style="7"/>
    <col min="32" max="32" width="13" customWidth="true" style="7"/>
    <col min="33" max="33" width="16.85546875" customWidth="true" style="7"/>
    <col min="34" max="34" width="12.7109375" customWidth="true" style="7"/>
    <col min="35" max="35" width="11.7109375" customWidth="true" style="7"/>
    <col min="36" max="36" width="11.7109375" customWidth="true" style="7"/>
    <col min="37" max="37" width="12.5703125" customWidth="true" style="7"/>
    <col min="38" max="38" width="12.5703125" customWidth="true" style="7"/>
    <col min="39" max="39" width="12.28515625" customWidth="true" style="7"/>
    <col min="40" max="40" width="17.5703125" customWidth="true" style="7"/>
    <col min="41" max="41" width="16.85546875" customWidth="true" style="7"/>
    <col min="42" max="42" width="12.5703125" customWidth="true" style="7"/>
    <col min="43" max="43" width="12.5703125" customWidth="true" style="7"/>
    <col min="44" max="44" width="12.42578125" customWidth="true" style="7"/>
    <col min="45" max="45" width="12.42578125" customWidth="true" style="7"/>
    <col min="46" max="46" width="16.140625" customWidth="true" style="7"/>
    <col min="47" max="47" width="16.140625" customWidth="true" style="7"/>
    <col min="48" max="48" width="9.140625" customWidth="true" style="7"/>
    <col min="49" max="49" width="9.140625" customWidth="true" style="7"/>
    <col min="50" max="50" width="9.140625" customWidth="true" style="7"/>
    <col min="51" max="51" width="11.5703125" customWidth="true" style="7"/>
    <col min="52" max="52" width="11.5703125" customWidth="true" style="7"/>
    <col min="53" max="53" width="10.7109375" customWidth="true" style="7"/>
    <col min="54" max="54" width="11" customWidth="true" style="7"/>
    <col min="55" max="55" width="9.140625" customWidth="true" style="7"/>
    <col min="56" max="56" width="11.42578125" customWidth="true" style="7"/>
    <col min="57" max="57" width="11.140625" customWidth="true" style="7"/>
    <col min="58" max="58" width="11.140625" customWidth="true" style="7"/>
    <col min="59" max="59" width="12.28515625" customWidth="true" style="7"/>
    <col min="60" max="60" width="17.140625" customWidth="true" style="7"/>
    <col min="61" max="61" width="12.28515625" customWidth="true" style="7"/>
    <col min="62" max="62" width="17" customWidth="true" style="7"/>
    <col min="63" max="63" width="12" customWidth="true" style="7"/>
    <col min="64" max="64" width="51.7109375" customWidth="true" style="0"/>
    <col min="65" max="65" width="17" customWidth="true" style="7"/>
    <col min="66" max="66" width="11.140625" customWidth="true" style="0"/>
  </cols>
  <sheetData>
    <row r="1" spans="1:67" s="2" customFormat="1">
      <c r="A1" s="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/>
      <c r="P1" s="8"/>
      <c r="Q1" s="9"/>
      <c r="R1" s="9"/>
      <c r="S1" s="9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1"/>
      <c r="AU1" s="11"/>
      <c r="AV1" s="10"/>
      <c r="AW1" s="12"/>
      <c r="AX1" s="12"/>
      <c r="AY1" s="12"/>
      <c r="AZ1" s="12"/>
      <c r="BA1" s="12"/>
      <c r="BB1" s="12"/>
      <c r="BC1" s="12"/>
      <c r="BD1" s="12"/>
      <c r="BE1" s="9"/>
      <c r="BF1" s="9"/>
      <c r="BG1" s="9"/>
      <c r="BH1" s="9"/>
      <c r="BI1" s="9"/>
      <c r="BJ1" s="9"/>
      <c r="BK1" s="12"/>
      <c r="BM1" s="12"/>
    </row>
    <row r="2" spans="1:67" s="2" customFormat="1">
      <c r="A2" s="1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9"/>
      <c r="P2" s="8"/>
      <c r="Q2" s="9" t="s">
        <v>2</v>
      </c>
      <c r="R2" s="9"/>
      <c r="S2" s="9"/>
      <c r="T2" s="8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10"/>
      <c r="AT2" s="11"/>
      <c r="AU2" s="11"/>
      <c r="AV2" s="10"/>
      <c r="AW2" s="12"/>
      <c r="AX2" s="12"/>
      <c r="AY2" s="12"/>
      <c r="AZ2" s="12"/>
      <c r="BA2" s="12"/>
      <c r="BB2" s="12"/>
      <c r="BC2" s="12"/>
      <c r="BD2" s="12"/>
      <c r="BE2" s="9"/>
      <c r="BF2" s="9"/>
      <c r="BG2" s="9"/>
      <c r="BH2" s="9"/>
      <c r="BI2" s="9"/>
      <c r="BJ2" s="9"/>
      <c r="BK2" s="12"/>
      <c r="BM2" s="12"/>
    </row>
    <row r="3" spans="1:67" customHeight="1" ht="15.75" s="2" customFormat="1">
      <c r="A3" s="3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9"/>
      <c r="P3" s="8"/>
      <c r="Q3" s="9"/>
      <c r="R3" s="9"/>
      <c r="S3" s="9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10"/>
      <c r="AT3" s="11"/>
      <c r="AU3" s="11"/>
      <c r="AV3" s="10"/>
      <c r="AW3" s="12"/>
      <c r="AX3" s="12"/>
      <c r="AY3" s="12"/>
      <c r="AZ3" s="12"/>
      <c r="BA3" s="12"/>
      <c r="BB3" s="12"/>
      <c r="BC3" s="12"/>
      <c r="BD3" s="12"/>
      <c r="BE3" s="9"/>
      <c r="BF3" s="9"/>
      <c r="BG3" s="9"/>
      <c r="BH3" s="9"/>
      <c r="BI3" s="9"/>
      <c r="BJ3" s="9"/>
      <c r="BK3" s="12"/>
      <c r="BM3" s="12"/>
    </row>
    <row r="4" spans="1:67" customHeight="1" ht="16.5" s="2" customFormat="1">
      <c r="A4" s="3"/>
      <c r="D4" s="6"/>
      <c r="E4" s="6"/>
      <c r="F4" s="6"/>
      <c r="G4" s="6"/>
      <c r="H4" s="6"/>
      <c r="I4" s="6"/>
      <c r="J4" s="38" t="s">
        <v>4</v>
      </c>
      <c r="K4" s="38"/>
      <c r="L4" s="38"/>
      <c r="M4" s="38"/>
      <c r="N4" s="38"/>
      <c r="O4" s="38"/>
      <c r="P4" s="40" t="s">
        <v>5</v>
      </c>
      <c r="Q4" s="40"/>
      <c r="R4" s="40"/>
      <c r="S4" s="40"/>
      <c r="T4" s="40"/>
      <c r="U4" s="40"/>
      <c r="V4" s="40"/>
      <c r="W4" s="40"/>
      <c r="X4" s="40" t="s">
        <v>6</v>
      </c>
      <c r="Y4" s="40"/>
      <c r="Z4" s="40"/>
      <c r="AA4" s="40"/>
      <c r="AB4" s="40"/>
      <c r="AC4" s="40"/>
      <c r="AD4" s="40"/>
      <c r="AE4" s="40"/>
      <c r="AF4" s="40"/>
      <c r="AG4" s="40"/>
      <c r="AH4" s="40" t="s">
        <v>7</v>
      </c>
      <c r="AI4" s="40"/>
      <c r="AJ4" s="40"/>
      <c r="AK4" s="40"/>
      <c r="AL4" s="40"/>
      <c r="AM4" s="40"/>
      <c r="AN4" s="40"/>
      <c r="AO4" s="40"/>
      <c r="AP4" s="40"/>
      <c r="AQ4" s="40"/>
      <c r="AR4" s="10"/>
      <c r="AS4" s="10"/>
      <c r="AT4" s="11"/>
      <c r="AU4" s="11"/>
      <c r="AV4" s="10"/>
      <c r="AW4" s="43" t="s">
        <v>8</v>
      </c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35"/>
      <c r="BI4" s="35"/>
      <c r="BJ4" s="35"/>
      <c r="BK4" s="12"/>
      <c r="BM4" s="12"/>
    </row>
    <row r="5" spans="1:67" customHeight="1" ht="13.5" s="4" customFormat="1">
      <c r="A5" s="44" t="s">
        <v>9</v>
      </c>
      <c r="B5" s="44" t="s">
        <v>10</v>
      </c>
      <c r="C5" s="44" t="s">
        <v>11</v>
      </c>
      <c r="D5" s="33" t="s">
        <v>12</v>
      </c>
      <c r="E5" s="33" t="s">
        <v>13</v>
      </c>
      <c r="F5" s="33" t="s">
        <v>14</v>
      </c>
      <c r="G5" s="33" t="s">
        <v>14</v>
      </c>
      <c r="H5" s="33" t="s">
        <v>15</v>
      </c>
      <c r="I5" s="33" t="s">
        <v>16</v>
      </c>
      <c r="J5" s="13" t="s">
        <v>17</v>
      </c>
      <c r="K5" s="13" t="s">
        <v>18</v>
      </c>
      <c r="L5" s="13" t="s">
        <v>19</v>
      </c>
      <c r="M5" s="13" t="s">
        <v>19</v>
      </c>
      <c r="N5" s="13" t="s">
        <v>20</v>
      </c>
      <c r="O5" s="13" t="s">
        <v>21</v>
      </c>
      <c r="P5" s="21" t="s">
        <v>22</v>
      </c>
      <c r="Q5" s="21" t="s">
        <v>23</v>
      </c>
      <c r="R5" s="24" t="s">
        <v>24</v>
      </c>
      <c r="S5" s="24" t="s">
        <v>24</v>
      </c>
      <c r="T5" s="21" t="s">
        <v>25</v>
      </c>
      <c r="U5" s="21" t="s">
        <v>25</v>
      </c>
      <c r="V5" s="24" t="s">
        <v>26</v>
      </c>
      <c r="W5" s="24" t="s">
        <v>26</v>
      </c>
      <c r="X5" s="28" t="s">
        <v>27</v>
      </c>
      <c r="Y5" s="21" t="s">
        <v>27</v>
      </c>
      <c r="Z5" s="26" t="s">
        <v>28</v>
      </c>
      <c r="AA5" s="31" t="s">
        <v>28</v>
      </c>
      <c r="AB5" s="21" t="s">
        <v>29</v>
      </c>
      <c r="AC5" s="21" t="s">
        <v>29</v>
      </c>
      <c r="AD5" s="24" t="s">
        <v>30</v>
      </c>
      <c r="AE5" s="24" t="s">
        <v>30</v>
      </c>
      <c r="AF5" s="21" t="s">
        <v>31</v>
      </c>
      <c r="AG5" s="21" t="s">
        <v>31</v>
      </c>
      <c r="AH5" s="28" t="s">
        <v>32</v>
      </c>
      <c r="AI5" s="21" t="s">
        <v>32</v>
      </c>
      <c r="AJ5" s="26" t="s">
        <v>33</v>
      </c>
      <c r="AK5" s="31" t="s">
        <v>33</v>
      </c>
      <c r="AL5" s="21" t="s">
        <v>34</v>
      </c>
      <c r="AM5" s="21" t="s">
        <v>34</v>
      </c>
      <c r="AN5" s="24" t="s">
        <v>30</v>
      </c>
      <c r="AO5" s="24" t="s">
        <v>30</v>
      </c>
      <c r="AP5" s="21" t="s">
        <v>35</v>
      </c>
      <c r="AQ5" s="21" t="s">
        <v>35</v>
      </c>
      <c r="AR5" s="14" t="s">
        <v>36</v>
      </c>
      <c r="AS5" s="41" t="s">
        <v>37</v>
      </c>
      <c r="AT5" s="41" t="s">
        <v>38</v>
      </c>
      <c r="AU5" s="41" t="s">
        <v>39</v>
      </c>
      <c r="AV5" s="15" t="s">
        <v>36</v>
      </c>
      <c r="AW5" s="45" t="s">
        <v>40</v>
      </c>
      <c r="AX5" s="41" t="s">
        <v>41</v>
      </c>
      <c r="AY5" s="41" t="s">
        <v>42</v>
      </c>
      <c r="AZ5" s="16" t="s">
        <v>43</v>
      </c>
      <c r="BA5" s="14" t="s">
        <v>44</v>
      </c>
      <c r="BB5" s="14" t="s">
        <v>45</v>
      </c>
      <c r="BC5" s="41" t="s">
        <v>46</v>
      </c>
      <c r="BD5" s="14" t="s">
        <v>47</v>
      </c>
      <c r="BE5" s="13" t="s">
        <v>48</v>
      </c>
      <c r="BF5" s="13" t="s">
        <v>49</v>
      </c>
      <c r="BG5" s="13" t="s">
        <v>50</v>
      </c>
      <c r="BH5" s="13" t="s">
        <v>51</v>
      </c>
      <c r="BI5" s="13" t="s">
        <v>52</v>
      </c>
      <c r="BJ5" s="37" t="s">
        <v>53</v>
      </c>
      <c r="BK5" s="41" t="s">
        <v>54</v>
      </c>
      <c r="BL5" s="42" t="s">
        <v>55</v>
      </c>
      <c r="BM5" s="39" t="s">
        <v>56</v>
      </c>
    </row>
    <row r="6" spans="1:67" customHeight="1" ht="18.75" s="5" customFormat="1">
      <c r="A6" s="44"/>
      <c r="B6" s="44"/>
      <c r="C6" s="44"/>
      <c r="D6" s="33"/>
      <c r="E6" s="33"/>
      <c r="F6" s="34" t="s">
        <v>57</v>
      </c>
      <c r="G6" s="34" t="s">
        <v>58</v>
      </c>
      <c r="H6" s="33"/>
      <c r="I6" s="33"/>
      <c r="J6" s="17" t="s">
        <v>59</v>
      </c>
      <c r="K6" s="17" t="s">
        <v>60</v>
      </c>
      <c r="L6" s="17" t="s">
        <v>61</v>
      </c>
      <c r="M6" s="17" t="s">
        <v>60</v>
      </c>
      <c r="N6" s="17" t="s">
        <v>62</v>
      </c>
      <c r="O6" s="17" t="s">
        <v>60</v>
      </c>
      <c r="P6" s="22" t="s">
        <v>63</v>
      </c>
      <c r="Q6" s="23" t="s">
        <v>64</v>
      </c>
      <c r="R6" s="25" t="s">
        <v>59</v>
      </c>
      <c r="S6" s="25" t="s">
        <v>65</v>
      </c>
      <c r="T6" s="23" t="s">
        <v>59</v>
      </c>
      <c r="U6" s="23" t="s">
        <v>65</v>
      </c>
      <c r="V6" s="25" t="s">
        <v>66</v>
      </c>
      <c r="W6" s="25" t="s">
        <v>67</v>
      </c>
      <c r="X6" s="29" t="s">
        <v>68</v>
      </c>
      <c r="Y6" s="23" t="s">
        <v>69</v>
      </c>
      <c r="Z6" s="27" t="s">
        <v>70</v>
      </c>
      <c r="AA6" s="32" t="s">
        <v>69</v>
      </c>
      <c r="AB6" s="23" t="s">
        <v>71</v>
      </c>
      <c r="AC6" s="30" t="s">
        <v>69</v>
      </c>
      <c r="AD6" s="25" t="s">
        <v>72</v>
      </c>
      <c r="AE6" s="25" t="s">
        <v>73</v>
      </c>
      <c r="AF6" s="23" t="s">
        <v>70</v>
      </c>
      <c r="AG6" s="23" t="s">
        <v>74</v>
      </c>
      <c r="AH6" s="29" t="s">
        <v>68</v>
      </c>
      <c r="AI6" s="23" t="s">
        <v>69</v>
      </c>
      <c r="AJ6" s="27" t="s">
        <v>70</v>
      </c>
      <c r="AK6" s="32" t="s">
        <v>69</v>
      </c>
      <c r="AL6" s="23" t="s">
        <v>71</v>
      </c>
      <c r="AM6" s="30" t="s">
        <v>69</v>
      </c>
      <c r="AN6" s="25" t="s">
        <v>75</v>
      </c>
      <c r="AO6" s="25" t="s">
        <v>76</v>
      </c>
      <c r="AP6" s="23" t="s">
        <v>70</v>
      </c>
      <c r="AQ6" s="23" t="s">
        <v>74</v>
      </c>
      <c r="AR6" s="18" t="s">
        <v>77</v>
      </c>
      <c r="AS6" s="41"/>
      <c r="AT6" s="41"/>
      <c r="AU6" s="41"/>
      <c r="AV6" s="19" t="s">
        <v>65</v>
      </c>
      <c r="AW6" s="45"/>
      <c r="AX6" s="41"/>
      <c r="AY6" s="41"/>
      <c r="AZ6" s="20" t="s">
        <v>78</v>
      </c>
      <c r="BA6" s="18" t="s">
        <v>79</v>
      </c>
      <c r="BB6" s="18" t="s">
        <v>80</v>
      </c>
      <c r="BC6" s="41"/>
      <c r="BD6" s="18" t="s">
        <v>81</v>
      </c>
      <c r="BE6" s="18" t="s">
        <v>80</v>
      </c>
      <c r="BF6" s="18" t="s">
        <v>82</v>
      </c>
      <c r="BG6" s="18" t="s">
        <v>82</v>
      </c>
      <c r="BH6" s="18" t="s">
        <v>83</v>
      </c>
      <c r="BI6" s="18" t="s">
        <v>84</v>
      </c>
      <c r="BJ6" s="36" t="s">
        <v>85</v>
      </c>
      <c r="BK6" s="41"/>
      <c r="BL6" s="42"/>
      <c r="BM6" s="39"/>
    </row>
    <row r="7" spans="1:67">
      <c r="A7">
        <v>1</v>
      </c>
      <c r="B7" t="s">
        <v>86</v>
      </c>
      <c r="C7" t="s">
        <v>87</v>
      </c>
      <c r="D7" s="7">
        <v>13500</v>
      </c>
      <c r="E7" s="7" t="str">
        <f>D7/2</f>
        <v>0</v>
      </c>
      <c r="F7" s="7">
        <v>0</v>
      </c>
      <c r="G7" s="7">
        <v>0</v>
      </c>
      <c r="H7" s="7" t="str">
        <f>SUM((D7/261)*12)</f>
        <v>0</v>
      </c>
      <c r="I7" s="7">
        <v>0</v>
      </c>
      <c r="J7" s="7">
        <v>0</v>
      </c>
      <c r="K7" s="7" t="str">
        <f>(H7/8)*J7</f>
        <v>0</v>
      </c>
      <c r="L7" s="7">
        <v>0</v>
      </c>
      <c r="M7" s="7" t="str">
        <f>(H7/8)*L7</f>
        <v>0</v>
      </c>
      <c r="N7" s="7">
        <v>0</v>
      </c>
      <c r="O7" s="7" t="str">
        <f>H7*N7</f>
        <v>0</v>
      </c>
      <c r="P7" s="7">
        <v>13.55</v>
      </c>
      <c r="Q7" s="7" t="str">
        <f>P7*(1.25)*(H7/8)</f>
        <v>0</v>
      </c>
      <c r="R7" s="7">
        <v>7.966666666666667</v>
      </c>
      <c r="S7" s="7" t="str">
        <f>R7*(1.69)*(H7/8)</f>
        <v>0</v>
      </c>
      <c r="T7" s="7">
        <v>0</v>
      </c>
      <c r="U7" s="7" t="str">
        <f>T7*(0.10)*(H7/8)</f>
        <v>0</v>
      </c>
      <c r="V7" s="7">
        <v>0</v>
      </c>
      <c r="W7" s="7" t="str">
        <f>V7*(1.69)*(H7/8)</f>
        <v>0</v>
      </c>
      <c r="X7" s="7">
        <v>0</v>
      </c>
      <c r="Y7" s="7" t="str">
        <f>X7*(0)*(H7/8)</f>
        <v>0</v>
      </c>
      <c r="Z7" s="7">
        <v>0</v>
      </c>
      <c r="AA7" s="7" t="str">
        <f>Z7*(0)*(H7/8)</f>
        <v>0</v>
      </c>
      <c r="AB7" s="7">
        <v>0</v>
      </c>
      <c r="AC7" s="7" t="str">
        <f>AB7*(1)*(H7/8)</f>
        <v>0</v>
      </c>
      <c r="AD7" s="7">
        <v>0</v>
      </c>
      <c r="AE7" s="7" t="str">
        <f>AD7*(0)*(H7/8)</f>
        <v>0</v>
      </c>
      <c r="AF7" s="7">
        <v>0</v>
      </c>
      <c r="AG7" s="7" t="str">
        <f>AF7*(0)*(H7/8)</f>
        <v>0</v>
      </c>
      <c r="AH7" s="7">
        <v>0</v>
      </c>
      <c r="AI7" s="7" t="str">
        <f>AH7*(0)*(H7/8)</f>
        <v>0</v>
      </c>
      <c r="AJ7" s="7">
        <v>0</v>
      </c>
      <c r="AK7" s="7" t="str">
        <f>AJ7*(0)*(H7/8)</f>
        <v>0</v>
      </c>
      <c r="AL7" s="7">
        <v>0</v>
      </c>
      <c r="AM7" s="7" t="str">
        <f>AL7*(1)*(H7/8)</f>
        <v>0</v>
      </c>
      <c r="AN7" s="7">
        <v>0</v>
      </c>
      <c r="AO7" s="7" t="str">
        <f>AN7*(0)*(H7/8)</f>
        <v>0</v>
      </c>
      <c r="AP7" s="7">
        <v>0</v>
      </c>
      <c r="AQ7" s="7" t="str">
        <f>AP7*(0)*(H7/8)</f>
        <v>0</v>
      </c>
      <c r="AR7" s="7" t="str">
        <f>(E7-O7+I7-SUM(O7,K7,M7)) + O7+Q7+S7+U7+W7+Y7+AA7+AC7+AE7+AG7+AI7+AK7+AM7+AO7+AQ7</f>
        <v>0</v>
      </c>
      <c r="AS7" s="7">
        <v>0</v>
      </c>
      <c r="AT7" s="7">
        <v>0</v>
      </c>
      <c r="AU7" s="7">
        <v>0</v>
      </c>
      <c r="AV7" s="7" t="str">
        <f>AR7+AS7+AT7+AU7</f>
        <v>0</v>
      </c>
      <c r="AW7" s="7">
        <v>236.1</v>
      </c>
      <c r="AX7" s="7">
        <v>0</v>
      </c>
      <c r="AY7" s="7">
        <v>121.14070043103</v>
      </c>
      <c r="AZ7" s="7">
        <v>0</v>
      </c>
      <c r="BA7" s="7">
        <v>0</v>
      </c>
      <c r="BB7" s="7">
        <v>192.26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 t="str">
        <f>AV7-SUM(AW7:BJ7)</f>
        <v>0</v>
      </c>
      <c r="BL7"/>
      <c r="BM7" s="7" t="s">
        <v>88</v>
      </c>
      <c r="BN7"/>
      <c r="BO7"/>
    </row>
    <row r="8" spans="1:67">
      <c r="A8">
        <v>2</v>
      </c>
      <c r="B8" t="s">
        <v>89</v>
      </c>
      <c r="C8" t="s">
        <v>90</v>
      </c>
      <c r="D8" s="7">
        <v>20000</v>
      </c>
      <c r="E8" s="7" t="str">
        <f>D8/2</f>
        <v>0</v>
      </c>
      <c r="F8" s="7">
        <v>0</v>
      </c>
      <c r="G8" s="7">
        <v>0</v>
      </c>
      <c r="H8" s="7" t="str">
        <f>SUM((D8/261)*12)</f>
        <v>0</v>
      </c>
      <c r="I8" s="7">
        <v>0</v>
      </c>
      <c r="J8" s="7">
        <v>0</v>
      </c>
      <c r="K8" s="7" t="str">
        <f>(H8/8)*J8</f>
        <v>0</v>
      </c>
      <c r="L8" s="7">
        <v>0</v>
      </c>
      <c r="M8" s="7" t="str">
        <f>(H8/8)*L8</f>
        <v>0</v>
      </c>
      <c r="N8" s="7">
        <v>0</v>
      </c>
      <c r="O8" s="7" t="str">
        <f>H8*N8</f>
        <v>0</v>
      </c>
      <c r="P8" s="7">
        <v>0</v>
      </c>
      <c r="Q8" s="7" t="str">
        <f>P8*(1.25)*(H8/8)</f>
        <v>0</v>
      </c>
      <c r="R8" s="7">
        <v>0</v>
      </c>
      <c r="S8" s="7" t="str">
        <f>R8*(1.69)*(H8/8)</f>
        <v>0</v>
      </c>
      <c r="T8" s="7">
        <v>0</v>
      </c>
      <c r="U8" s="7" t="str">
        <f>T8*(0.10)*(H8/8)</f>
        <v>0</v>
      </c>
      <c r="V8" s="7">
        <v>0</v>
      </c>
      <c r="W8" s="7" t="str">
        <f>V8*(1.69)*(H8/8)</f>
        <v>0</v>
      </c>
      <c r="X8" s="7">
        <v>0</v>
      </c>
      <c r="Y8" s="7" t="str">
        <f>X8*(0)*(H8/8)</f>
        <v>0</v>
      </c>
      <c r="Z8" s="7">
        <v>0</v>
      </c>
      <c r="AA8" s="7" t="str">
        <f>Z8*(0)*(H8/8)</f>
        <v>0</v>
      </c>
      <c r="AB8" s="7">
        <v>0</v>
      </c>
      <c r="AC8" s="7" t="str">
        <f>AB8*(1)*(H8/8)</f>
        <v>0</v>
      </c>
      <c r="AD8" s="7">
        <v>0</v>
      </c>
      <c r="AE8" s="7" t="str">
        <f>AD8*(0)*(H8/8)</f>
        <v>0</v>
      </c>
      <c r="AF8" s="7">
        <v>0</v>
      </c>
      <c r="AG8" s="7" t="str">
        <f>AF8*(0)*(H8/8)</f>
        <v>0</v>
      </c>
      <c r="AH8" s="7">
        <v>0</v>
      </c>
      <c r="AI8" s="7" t="str">
        <f>AH8*(0)*(H8/8)</f>
        <v>0</v>
      </c>
      <c r="AJ8" s="7">
        <v>0</v>
      </c>
      <c r="AK8" s="7" t="str">
        <f>AJ8*(0)*(H8/8)</f>
        <v>0</v>
      </c>
      <c r="AL8" s="7">
        <v>0</v>
      </c>
      <c r="AM8" s="7" t="str">
        <f>AL8*(1)*(H8/8)</f>
        <v>0</v>
      </c>
      <c r="AN8" s="7">
        <v>0</v>
      </c>
      <c r="AO8" s="7" t="str">
        <f>AN8*(0)*(H8/8)</f>
        <v>0</v>
      </c>
      <c r="AP8" s="7">
        <v>0</v>
      </c>
      <c r="AQ8" s="7" t="str">
        <f>AP8*(0)*(H8/8)</f>
        <v>0</v>
      </c>
      <c r="AR8" s="7" t="str">
        <f>(E8-O8+I8-SUM(O8,K8,M8)) + O8+Q8+S8+U8+W8+Y8+AA8+AC8+AE8+AG8+AI8+AK8+AM8+AO8+AQ8</f>
        <v>0</v>
      </c>
      <c r="AS8" s="7">
        <v>1250</v>
      </c>
      <c r="AT8" s="7">
        <v>0</v>
      </c>
      <c r="AU8" s="7">
        <v>0</v>
      </c>
      <c r="AV8" s="7" t="str">
        <f>AR8+AS8+AT8+AU8</f>
        <v>0</v>
      </c>
      <c r="AW8" s="7">
        <v>218</v>
      </c>
      <c r="AX8" s="7">
        <v>0</v>
      </c>
      <c r="AY8" s="7">
        <v>135.91954022989</v>
      </c>
      <c r="AZ8" s="7">
        <v>0</v>
      </c>
      <c r="BA8" s="7">
        <v>599.89</v>
      </c>
      <c r="BB8" s="7">
        <v>192.84</v>
      </c>
      <c r="BC8" s="7">
        <v>0</v>
      </c>
      <c r="BD8" s="7">
        <v>0</v>
      </c>
      <c r="BE8" s="7">
        <v>795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 t="str">
        <f>AV8-SUM(AW8:BJ8)</f>
        <v>0</v>
      </c>
      <c r="BL8"/>
      <c r="BM8" s="7" t="s">
        <v>91</v>
      </c>
      <c r="BN8"/>
      <c r="BO8"/>
    </row>
    <row r="9" spans="1:67">
      <c r="A9">
        <v>3</v>
      </c>
      <c r="B9" t="s">
        <v>92</v>
      </c>
      <c r="C9" t="s">
        <v>93</v>
      </c>
      <c r="D9" s="7">
        <v>15000</v>
      </c>
      <c r="E9" s="7" t="str">
        <f>D9/2</f>
        <v>0</v>
      </c>
      <c r="F9" s="7">
        <v>0</v>
      </c>
      <c r="G9" s="7">
        <v>0</v>
      </c>
      <c r="H9" s="7" t="str">
        <f>SUM((D9/261)*12)</f>
        <v>0</v>
      </c>
      <c r="I9" s="7">
        <v>0</v>
      </c>
      <c r="J9" s="7">
        <v>0</v>
      </c>
      <c r="K9" s="7" t="str">
        <f>(H9/8)*J9</f>
        <v>0</v>
      </c>
      <c r="L9" s="7">
        <v>0</v>
      </c>
      <c r="M9" s="7" t="str">
        <f>(H9/8)*L9</f>
        <v>0</v>
      </c>
      <c r="N9" s="7">
        <v>1</v>
      </c>
      <c r="O9" s="7" t="str">
        <f>H9*N9</f>
        <v>0</v>
      </c>
      <c r="P9" s="7">
        <v>9.333333333333334</v>
      </c>
      <c r="Q9" s="7" t="str">
        <f>P9*(1.25)*(H9/8)</f>
        <v>0</v>
      </c>
      <c r="R9" s="7">
        <v>0</v>
      </c>
      <c r="S9" s="7" t="str">
        <f>R9*(1.69)*(H9/8)</f>
        <v>0</v>
      </c>
      <c r="T9" s="7">
        <v>0</v>
      </c>
      <c r="U9" s="7" t="str">
        <f>T9*(0.10)*(H9/8)</f>
        <v>0</v>
      </c>
      <c r="V9" s="7">
        <v>0</v>
      </c>
      <c r="W9" s="7" t="str">
        <f>V9*(1.69)*(H9/8)</f>
        <v>0</v>
      </c>
      <c r="X9" s="7">
        <v>0</v>
      </c>
      <c r="Y9" s="7" t="str">
        <f>X9*(0)*(H9/8)</f>
        <v>0</v>
      </c>
      <c r="Z9" s="7">
        <v>0</v>
      </c>
      <c r="AA9" s="7" t="str">
        <f>Z9*(0)*(H9/8)</f>
        <v>0</v>
      </c>
      <c r="AB9" s="7">
        <v>0</v>
      </c>
      <c r="AC9" s="7" t="str">
        <f>AB9*(1)*(H9/8)</f>
        <v>0</v>
      </c>
      <c r="AD9" s="7">
        <v>0</v>
      </c>
      <c r="AE9" s="7" t="str">
        <f>AD9*(0)*(H9/8)</f>
        <v>0</v>
      </c>
      <c r="AF9" s="7">
        <v>0</v>
      </c>
      <c r="AG9" s="7" t="str">
        <f>AF9*(0)*(H9/8)</f>
        <v>0</v>
      </c>
      <c r="AH9" s="7">
        <v>0</v>
      </c>
      <c r="AI9" s="7" t="str">
        <f>AH9*(0)*(H9/8)</f>
        <v>0</v>
      </c>
      <c r="AJ9" s="7">
        <v>0</v>
      </c>
      <c r="AK9" s="7" t="str">
        <f>AJ9*(0)*(H9/8)</f>
        <v>0</v>
      </c>
      <c r="AL9" s="7">
        <v>0</v>
      </c>
      <c r="AM9" s="7" t="str">
        <f>AL9*(1)*(H9/8)</f>
        <v>0</v>
      </c>
      <c r="AN9" s="7">
        <v>0</v>
      </c>
      <c r="AO9" s="7" t="str">
        <f>AN9*(0)*(H9/8)</f>
        <v>0</v>
      </c>
      <c r="AP9" s="7">
        <v>0</v>
      </c>
      <c r="AQ9" s="7" t="str">
        <f>AP9*(0)*(H9/8)</f>
        <v>0</v>
      </c>
      <c r="AR9" s="7" t="str">
        <f>(E9-O9+I9-SUM(O9,K9,M9)) + O9+Q9+S9+U9+W9+Y9+AA9+AC9+AE9+AG9+AI9+AK9+AM9+AO9+AQ9</f>
        <v>0</v>
      </c>
      <c r="AS9" s="7">
        <v>0</v>
      </c>
      <c r="AT9" s="7">
        <v>0</v>
      </c>
      <c r="AU9" s="7">
        <v>0</v>
      </c>
      <c r="AV9" s="7" t="str">
        <f>AR9+AS9+AT9+AU9</f>
        <v>0</v>
      </c>
      <c r="AW9" s="7">
        <v>290.6</v>
      </c>
      <c r="AX9" s="7">
        <v>0</v>
      </c>
      <c r="AY9" s="7">
        <v>81.531968390804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 t="str">
        <f>AV9-SUM(AW9:BJ9)</f>
        <v>0</v>
      </c>
      <c r="BL9"/>
      <c r="BM9" s="7" t="s">
        <v>94</v>
      </c>
      <c r="BN9"/>
      <c r="BO9"/>
    </row>
    <row r="10" spans="1:67">
      <c r="A10">
        <v>4</v>
      </c>
      <c r="B10" t="s">
        <v>95</v>
      </c>
      <c r="C10" t="s">
        <v>96</v>
      </c>
      <c r="D10" s="7">
        <v>18000</v>
      </c>
      <c r="E10" s="7" t="str">
        <f>D10/2</f>
        <v>0</v>
      </c>
      <c r="F10" s="7">
        <v>0</v>
      </c>
      <c r="G10" s="7">
        <v>0</v>
      </c>
      <c r="H10" s="7" t="str">
        <f>SUM((D10/261)*12)</f>
        <v>0</v>
      </c>
      <c r="I10" s="7">
        <v>0</v>
      </c>
      <c r="J10" s="7">
        <v>0.6166666666666667</v>
      </c>
      <c r="K10" s="7" t="str">
        <f>(H10/8)*J10</f>
        <v>0</v>
      </c>
      <c r="L10" s="7">
        <v>0.5166666666666667</v>
      </c>
      <c r="M10" s="7" t="str">
        <f>(H10/8)*L10</f>
        <v>0</v>
      </c>
      <c r="N10" s="7">
        <v>1</v>
      </c>
      <c r="O10" s="7" t="str">
        <f>H10*N10</f>
        <v>0</v>
      </c>
      <c r="P10" s="7">
        <v>0</v>
      </c>
      <c r="Q10" s="7" t="str">
        <f>P10*(1.25)*(H10/8)</f>
        <v>0</v>
      </c>
      <c r="R10" s="7">
        <v>0</v>
      </c>
      <c r="S10" s="7" t="str">
        <f>R10*(1.69)*(H10/8)</f>
        <v>0</v>
      </c>
      <c r="T10" s="7">
        <v>0</v>
      </c>
      <c r="U10" s="7" t="str">
        <f>T10*(0.10)*(H10/8)</f>
        <v>0</v>
      </c>
      <c r="V10" s="7">
        <v>0</v>
      </c>
      <c r="W10" s="7" t="str">
        <f>V10*(1.69)*(H10/8)</f>
        <v>0</v>
      </c>
      <c r="X10" s="7">
        <v>0</v>
      </c>
      <c r="Y10" s="7" t="str">
        <f>X10*(0)*(H10/8)</f>
        <v>0</v>
      </c>
      <c r="Z10" s="7">
        <v>0</v>
      </c>
      <c r="AA10" s="7" t="str">
        <f>Z10*(0)*(H10/8)</f>
        <v>0</v>
      </c>
      <c r="AB10" s="7">
        <v>0</v>
      </c>
      <c r="AC10" s="7" t="str">
        <f>AB10*(1)*(H10/8)</f>
        <v>0</v>
      </c>
      <c r="AD10" s="7">
        <v>0</v>
      </c>
      <c r="AE10" s="7" t="str">
        <f>AD10*(0)*(H10/8)</f>
        <v>0</v>
      </c>
      <c r="AF10" s="7">
        <v>0</v>
      </c>
      <c r="AG10" s="7" t="str">
        <f>AF10*(0)*(H10/8)</f>
        <v>0</v>
      </c>
      <c r="AH10" s="7">
        <v>0</v>
      </c>
      <c r="AI10" s="7" t="str">
        <f>AH10*(0)*(H10/8)</f>
        <v>0</v>
      </c>
      <c r="AJ10" s="7">
        <v>0</v>
      </c>
      <c r="AK10" s="7" t="str">
        <f>AJ10*(0)*(H10/8)</f>
        <v>0</v>
      </c>
      <c r="AL10" s="7">
        <v>0</v>
      </c>
      <c r="AM10" s="7" t="str">
        <f>AL10*(1)*(H10/8)</f>
        <v>0</v>
      </c>
      <c r="AN10" s="7">
        <v>0</v>
      </c>
      <c r="AO10" s="7" t="str">
        <f>AN10*(0)*(H10/8)</f>
        <v>0</v>
      </c>
      <c r="AP10" s="7">
        <v>0</v>
      </c>
      <c r="AQ10" s="7" t="str">
        <f>AP10*(0)*(H10/8)</f>
        <v>0</v>
      </c>
      <c r="AR10" s="7" t="str">
        <f>(E10-O10+I10-SUM(O10,K10,M10)) + O10+Q10+S10+U10+W10+Y10+AA10+AC10+AE10+AG10+AI10+AK10+AM10+AO10+AQ10</f>
        <v>0</v>
      </c>
      <c r="AS10" s="7">
        <v>0</v>
      </c>
      <c r="AT10" s="7">
        <v>0</v>
      </c>
      <c r="AU10" s="7">
        <v>0</v>
      </c>
      <c r="AV10" s="7" t="str">
        <f>AR10+AS10+AT10+AU10</f>
        <v>0</v>
      </c>
      <c r="AW10" s="7">
        <v>254.3</v>
      </c>
      <c r="AX10" s="7">
        <v>0</v>
      </c>
      <c r="AY10" s="7">
        <v>96.10775862069001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783.34</v>
      </c>
      <c r="BI10" s="7">
        <v>0</v>
      </c>
      <c r="BJ10" s="7">
        <v>0</v>
      </c>
      <c r="BK10" s="7" t="str">
        <f>AV10-SUM(AW10:BJ10)</f>
        <v>0</v>
      </c>
      <c r="BL10"/>
      <c r="BM10" s="7" t="s">
        <v>97</v>
      </c>
      <c r="BN10"/>
      <c r="BO10"/>
    </row>
    <row r="11" spans="1:67">
      <c r="A11">
        <v>5</v>
      </c>
      <c r="B11" t="s">
        <v>98</v>
      </c>
      <c r="C11" t="s">
        <v>99</v>
      </c>
      <c r="D11" s="7">
        <v>35164.19</v>
      </c>
      <c r="E11" s="7" t="str">
        <f>D11/2</f>
        <v>0</v>
      </c>
      <c r="F11" s="7">
        <v>0</v>
      </c>
      <c r="G11" s="7">
        <v>0</v>
      </c>
      <c r="H11" s="7" t="str">
        <f>SUM((D11/261)*12)</f>
        <v>0</v>
      </c>
      <c r="I11" s="7">
        <v>0</v>
      </c>
      <c r="J11" s="7">
        <v>0</v>
      </c>
      <c r="K11" s="7" t="str">
        <f>(H11/8)*J11</f>
        <v>0</v>
      </c>
      <c r="L11" s="7">
        <v>0</v>
      </c>
      <c r="M11" s="7" t="str">
        <f>(H11/8)*L11</f>
        <v>0</v>
      </c>
      <c r="N11" s="7">
        <v>0</v>
      </c>
      <c r="O11" s="7" t="str">
        <f>H11*N11</f>
        <v>0</v>
      </c>
      <c r="P11" s="7">
        <v>0</v>
      </c>
      <c r="Q11" s="7" t="str">
        <f>P11*(1.25)*(H11/8)</f>
        <v>0</v>
      </c>
      <c r="R11" s="7">
        <v>0</v>
      </c>
      <c r="S11" s="7" t="str">
        <f>R11*(1.69)*(H11/8)</f>
        <v>0</v>
      </c>
      <c r="T11" s="7">
        <v>0</v>
      </c>
      <c r="U11" s="7" t="str">
        <f>T11*(0.10)*(H11/8)</f>
        <v>0</v>
      </c>
      <c r="V11" s="7">
        <v>0</v>
      </c>
      <c r="W11" s="7" t="str">
        <f>V11*(1.69)*(H11/8)</f>
        <v>0</v>
      </c>
      <c r="X11" s="7">
        <v>0</v>
      </c>
      <c r="Y11" s="7" t="str">
        <f>X11*(0)*(H11/8)</f>
        <v>0</v>
      </c>
      <c r="Z11" s="7">
        <v>0</v>
      </c>
      <c r="AA11" s="7" t="str">
        <f>Z11*(0)*(H11/8)</f>
        <v>0</v>
      </c>
      <c r="AB11" s="7">
        <v>0</v>
      </c>
      <c r="AC11" s="7" t="str">
        <f>AB11*(1)*(H11/8)</f>
        <v>0</v>
      </c>
      <c r="AD11" s="7">
        <v>0</v>
      </c>
      <c r="AE11" s="7" t="str">
        <f>AD11*(0)*(H11/8)</f>
        <v>0</v>
      </c>
      <c r="AF11" s="7">
        <v>0</v>
      </c>
      <c r="AG11" s="7" t="str">
        <f>AF11*(0)*(H11/8)</f>
        <v>0</v>
      </c>
      <c r="AH11" s="7">
        <v>0</v>
      </c>
      <c r="AI11" s="7" t="str">
        <f>AH11*(0)*(H11/8)</f>
        <v>0</v>
      </c>
      <c r="AJ11" s="7">
        <v>0</v>
      </c>
      <c r="AK11" s="7" t="str">
        <f>AJ11*(0)*(H11/8)</f>
        <v>0</v>
      </c>
      <c r="AL11" s="7">
        <v>0</v>
      </c>
      <c r="AM11" s="7" t="str">
        <f>AL11*(1)*(H11/8)</f>
        <v>0</v>
      </c>
      <c r="AN11" s="7">
        <v>0</v>
      </c>
      <c r="AO11" s="7" t="str">
        <f>AN11*(0)*(H11/8)</f>
        <v>0</v>
      </c>
      <c r="AP11" s="7">
        <v>0</v>
      </c>
      <c r="AQ11" s="7" t="str">
        <f>AP11*(0)*(H11/8)</f>
        <v>0</v>
      </c>
      <c r="AR11" s="7" t="str">
        <f>(E11-O11+I11-SUM(O11,K11,M11)) + O11+Q11+S11+U11+W11+Y11+AA11+AC11+AE11+AG11+AI11+AK11+AM11+AO11+AQ11</f>
        <v>0</v>
      </c>
      <c r="AS11" s="7">
        <v>4395.52</v>
      </c>
      <c r="AT11" s="7">
        <v>0</v>
      </c>
      <c r="AU11" s="7">
        <v>0</v>
      </c>
      <c r="AV11" s="7" t="str">
        <f>AR11+AS11+AT11+AU11</f>
        <v>0</v>
      </c>
      <c r="AW11" s="7">
        <v>0</v>
      </c>
      <c r="AX11" s="7">
        <v>0</v>
      </c>
      <c r="AY11" s="7">
        <v>241.75380625</v>
      </c>
      <c r="AZ11" s="7">
        <v>1418.3352984375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 t="str">
        <f>AV11-SUM(AW11:BJ11)</f>
        <v>0</v>
      </c>
      <c r="BL11"/>
      <c r="BM11" s="7" t="s">
        <v>100</v>
      </c>
      <c r="BN11"/>
      <c r="BO11"/>
    </row>
    <row r="12" spans="1:67">
      <c r="A12">
        <v>6</v>
      </c>
      <c r="B12" t="s">
        <v>101</v>
      </c>
      <c r="C12" t="s">
        <v>102</v>
      </c>
      <c r="D12" s="7">
        <v>22500</v>
      </c>
      <c r="E12" s="7" t="str">
        <f>D12/2</f>
        <v>0</v>
      </c>
      <c r="F12" s="7">
        <v>0</v>
      </c>
      <c r="G12" s="7">
        <v>0</v>
      </c>
      <c r="H12" s="7" t="str">
        <f>SUM((D12/261)*12)</f>
        <v>0</v>
      </c>
      <c r="I12" s="7">
        <v>0</v>
      </c>
      <c r="J12" s="7">
        <v>0.05</v>
      </c>
      <c r="K12" s="7" t="str">
        <f>(H12/8)*J12</f>
        <v>0</v>
      </c>
      <c r="L12" s="7">
        <v>0.2</v>
      </c>
      <c r="M12" s="7" t="str">
        <f>(H12/8)*L12</f>
        <v>0</v>
      </c>
      <c r="N12" s="7">
        <v>0</v>
      </c>
      <c r="O12" s="7" t="str">
        <f>H12*N12</f>
        <v>0</v>
      </c>
      <c r="P12" s="7">
        <v>0</v>
      </c>
      <c r="Q12" s="7" t="str">
        <f>P12*(1.25)*(H12/8)</f>
        <v>0</v>
      </c>
      <c r="R12" s="7">
        <v>0</v>
      </c>
      <c r="S12" s="7" t="str">
        <f>R12*(1.69)*(H12/8)</f>
        <v>0</v>
      </c>
      <c r="T12" s="7">
        <v>0</v>
      </c>
      <c r="U12" s="7" t="str">
        <f>T12*(0.10)*(H12/8)</f>
        <v>0</v>
      </c>
      <c r="V12" s="7">
        <v>0</v>
      </c>
      <c r="W12" s="7" t="str">
        <f>V12*(1.69)*(H12/8)</f>
        <v>0</v>
      </c>
      <c r="X12" s="7">
        <v>0</v>
      </c>
      <c r="Y12" s="7" t="str">
        <f>X12*(0)*(H12/8)</f>
        <v>0</v>
      </c>
      <c r="Z12" s="7">
        <v>0</v>
      </c>
      <c r="AA12" s="7" t="str">
        <f>Z12*(0)*(H12/8)</f>
        <v>0</v>
      </c>
      <c r="AB12" s="7">
        <v>0</v>
      </c>
      <c r="AC12" s="7" t="str">
        <f>AB12*(1)*(H12/8)</f>
        <v>0</v>
      </c>
      <c r="AD12" s="7">
        <v>0</v>
      </c>
      <c r="AE12" s="7" t="str">
        <f>AD12*(0)*(H12/8)</f>
        <v>0</v>
      </c>
      <c r="AF12" s="7">
        <v>0</v>
      </c>
      <c r="AG12" s="7" t="str">
        <f>AF12*(0)*(H12/8)</f>
        <v>0</v>
      </c>
      <c r="AH12" s="7">
        <v>0</v>
      </c>
      <c r="AI12" s="7" t="str">
        <f>AH12*(0)*(H12/8)</f>
        <v>0</v>
      </c>
      <c r="AJ12" s="7">
        <v>0</v>
      </c>
      <c r="AK12" s="7" t="str">
        <f>AJ12*(0)*(H12/8)</f>
        <v>0</v>
      </c>
      <c r="AL12" s="7">
        <v>0</v>
      </c>
      <c r="AM12" s="7" t="str">
        <f>AL12*(1)*(H12/8)</f>
        <v>0</v>
      </c>
      <c r="AN12" s="7">
        <v>0</v>
      </c>
      <c r="AO12" s="7" t="str">
        <f>AN12*(0)*(H12/8)</f>
        <v>0</v>
      </c>
      <c r="AP12" s="7">
        <v>0</v>
      </c>
      <c r="AQ12" s="7" t="str">
        <f>AP12*(0)*(H12/8)</f>
        <v>0</v>
      </c>
      <c r="AR12" s="7" t="str">
        <f>(E12-O12+I12-SUM(O12,K12,M12)) + O12+Q12+S12+U12+W12+Y12+AA12+AC12+AE12+AG12+AI12+AK12+AM12+AO12+AQ12</f>
        <v>0</v>
      </c>
      <c r="AS12" s="7">
        <v>1250</v>
      </c>
      <c r="AT12" s="7">
        <v>0</v>
      </c>
      <c r="AU12" s="7">
        <v>0</v>
      </c>
      <c r="AV12" s="7" t="str">
        <f>AR12+AS12+AT12+AU12</f>
        <v>0</v>
      </c>
      <c r="AW12" s="7">
        <v>181.6</v>
      </c>
      <c r="AX12" s="7">
        <v>0</v>
      </c>
      <c r="AY12" s="7">
        <v>154.24299568966</v>
      </c>
      <c r="AZ12" s="7">
        <v>92.965883620689</v>
      </c>
      <c r="BA12" s="7">
        <v>299.94</v>
      </c>
      <c r="BB12" s="7">
        <v>0</v>
      </c>
      <c r="BC12" s="7">
        <v>0</v>
      </c>
      <c r="BD12" s="7">
        <v>0</v>
      </c>
      <c r="BE12" s="7">
        <v>795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 t="str">
        <f>AV12-SUM(AW12:BJ12)</f>
        <v>0</v>
      </c>
      <c r="BL12"/>
      <c r="BM12" s="7" t="s">
        <v>103</v>
      </c>
      <c r="BN12"/>
      <c r="BO12"/>
    </row>
    <row r="13" spans="1:67">
      <c r="A13">
        <v>7</v>
      </c>
      <c r="B13" t="s">
        <v>104</v>
      </c>
      <c r="C13" t="s">
        <v>105</v>
      </c>
      <c r="D13" s="7">
        <v>35000</v>
      </c>
      <c r="E13" s="7" t="str">
        <f>D13/2</f>
        <v>0</v>
      </c>
      <c r="F13" s="7">
        <v>0</v>
      </c>
      <c r="G13" s="7">
        <v>0</v>
      </c>
      <c r="H13" s="7" t="str">
        <f>SUM((D13/261)*12)</f>
        <v>0</v>
      </c>
      <c r="I13" s="7">
        <v>0</v>
      </c>
      <c r="J13" s="7">
        <v>0</v>
      </c>
      <c r="K13" s="7" t="str">
        <f>(H13/8)*J13</f>
        <v>0</v>
      </c>
      <c r="L13" s="7">
        <v>0.06666666666666667</v>
      </c>
      <c r="M13" s="7" t="str">
        <f>(H13/8)*L13</f>
        <v>0</v>
      </c>
      <c r="N13" s="7">
        <v>0</v>
      </c>
      <c r="O13" s="7" t="str">
        <f>H13*N13</f>
        <v>0</v>
      </c>
      <c r="P13" s="7">
        <v>0</v>
      </c>
      <c r="Q13" s="7" t="str">
        <f>P13*(1.25)*(H13/8)</f>
        <v>0</v>
      </c>
      <c r="R13" s="7">
        <v>0</v>
      </c>
      <c r="S13" s="7" t="str">
        <f>R13*(1.69)*(H13/8)</f>
        <v>0</v>
      </c>
      <c r="T13" s="7">
        <v>0</v>
      </c>
      <c r="U13" s="7" t="str">
        <f>T13*(0.10)*(H13/8)</f>
        <v>0</v>
      </c>
      <c r="V13" s="7">
        <v>0</v>
      </c>
      <c r="W13" s="7" t="str">
        <f>V13*(1.69)*(H13/8)</f>
        <v>0</v>
      </c>
      <c r="X13" s="7">
        <v>0</v>
      </c>
      <c r="Y13" s="7" t="str">
        <f>X13*(0)*(H13/8)</f>
        <v>0</v>
      </c>
      <c r="Z13" s="7">
        <v>0</v>
      </c>
      <c r="AA13" s="7" t="str">
        <f>Z13*(0)*(H13/8)</f>
        <v>0</v>
      </c>
      <c r="AB13" s="7">
        <v>0</v>
      </c>
      <c r="AC13" s="7" t="str">
        <f>AB13*(1)*(H13/8)</f>
        <v>0</v>
      </c>
      <c r="AD13" s="7">
        <v>0</v>
      </c>
      <c r="AE13" s="7" t="str">
        <f>AD13*(0)*(H13/8)</f>
        <v>0</v>
      </c>
      <c r="AF13" s="7">
        <v>0</v>
      </c>
      <c r="AG13" s="7" t="str">
        <f>AF13*(0)*(H13/8)</f>
        <v>0</v>
      </c>
      <c r="AH13" s="7">
        <v>0</v>
      </c>
      <c r="AI13" s="7" t="str">
        <f>AH13*(0)*(H13/8)</f>
        <v>0</v>
      </c>
      <c r="AJ13" s="7">
        <v>0</v>
      </c>
      <c r="AK13" s="7" t="str">
        <f>AJ13*(0)*(H13/8)</f>
        <v>0</v>
      </c>
      <c r="AL13" s="7">
        <v>0</v>
      </c>
      <c r="AM13" s="7" t="str">
        <f>AL13*(1)*(H13/8)</f>
        <v>0</v>
      </c>
      <c r="AN13" s="7">
        <v>0</v>
      </c>
      <c r="AO13" s="7" t="str">
        <f>AN13*(0)*(H13/8)</f>
        <v>0</v>
      </c>
      <c r="AP13" s="7">
        <v>0</v>
      </c>
      <c r="AQ13" s="7" t="str">
        <f>AP13*(0)*(H13/8)</f>
        <v>0</v>
      </c>
      <c r="AR13" s="7" t="str">
        <f>(E13-O13+I13-SUM(O13,K13,M13)) + O13+Q13+S13+U13+W13+Y13+AA13+AC13+AE13+AG13+AI13+AK13+AM13+AO13+AQ13</f>
        <v>0</v>
      </c>
      <c r="AS13" s="7">
        <v>0</v>
      </c>
      <c r="AT13" s="7">
        <v>0</v>
      </c>
      <c r="AU13" s="7">
        <v>0</v>
      </c>
      <c r="AV13" s="7" t="str">
        <f>AR13+AS13+AT13+AU13</f>
        <v>0</v>
      </c>
      <c r="AW13" s="7">
        <v>0</v>
      </c>
      <c r="AX13" s="7">
        <v>0</v>
      </c>
      <c r="AY13" s="7">
        <v>240.44061302682</v>
      </c>
      <c r="AZ13" s="7">
        <v>1301.0373563218</v>
      </c>
      <c r="BA13" s="7">
        <v>0</v>
      </c>
      <c r="BB13" s="7">
        <v>165.07</v>
      </c>
      <c r="BC13" s="7">
        <v>0</v>
      </c>
      <c r="BD13" s="7">
        <v>0</v>
      </c>
      <c r="BE13" s="7">
        <v>1325</v>
      </c>
      <c r="BF13" s="7">
        <v>0</v>
      </c>
      <c r="BG13" s="7">
        <v>0</v>
      </c>
      <c r="BH13" s="7">
        <v>375</v>
      </c>
      <c r="BI13" s="7">
        <v>0</v>
      </c>
      <c r="BJ13" s="7">
        <v>0</v>
      </c>
      <c r="BK13" s="7" t="str">
        <f>AV13-SUM(AW13:BJ13)</f>
        <v>0</v>
      </c>
      <c r="BL13"/>
      <c r="BM13" s="7" t="s">
        <v>106</v>
      </c>
      <c r="BN13"/>
      <c r="BO13"/>
    </row>
    <row r="14" spans="1:67">
      <c r="A14">
        <v>8</v>
      </c>
      <c r="B14" t="s">
        <v>107</v>
      </c>
      <c r="C14" t="s">
        <v>108</v>
      </c>
      <c r="D14" s="7">
        <v>23200</v>
      </c>
      <c r="E14" s="7" t="str">
        <f>D14/2</f>
        <v>0</v>
      </c>
      <c r="F14" s="7">
        <v>0</v>
      </c>
      <c r="G14" s="7">
        <v>0</v>
      </c>
      <c r="H14" s="7" t="str">
        <f>SUM((D14/261)*12)</f>
        <v>0</v>
      </c>
      <c r="I14" s="7">
        <v>0</v>
      </c>
      <c r="J14" s="7">
        <v>0</v>
      </c>
      <c r="K14" s="7" t="str">
        <f>(H14/8)*J14</f>
        <v>0</v>
      </c>
      <c r="L14" s="7">
        <v>0</v>
      </c>
      <c r="M14" s="7" t="str">
        <f>(H14/8)*L14</f>
        <v>0</v>
      </c>
      <c r="N14" s="7">
        <v>0</v>
      </c>
      <c r="O14" s="7" t="str">
        <f>H14*N14</f>
        <v>0</v>
      </c>
      <c r="P14" s="7">
        <v>0</v>
      </c>
      <c r="Q14" s="7" t="str">
        <f>P14*(1.25)*(H14/8)</f>
        <v>0</v>
      </c>
      <c r="R14" s="7">
        <v>0</v>
      </c>
      <c r="S14" s="7" t="str">
        <f>R14*(1.69)*(H14/8)</f>
        <v>0</v>
      </c>
      <c r="T14" s="7">
        <v>0</v>
      </c>
      <c r="U14" s="7" t="str">
        <f>T14*(0.10)*(H14/8)</f>
        <v>0</v>
      </c>
      <c r="V14" s="7">
        <v>0</v>
      </c>
      <c r="W14" s="7" t="str">
        <f>V14*(1.69)*(H14/8)</f>
        <v>0</v>
      </c>
      <c r="X14" s="7">
        <v>0</v>
      </c>
      <c r="Y14" s="7" t="str">
        <f>X14*(0)*(H14/8)</f>
        <v>0</v>
      </c>
      <c r="Z14" s="7">
        <v>0</v>
      </c>
      <c r="AA14" s="7" t="str">
        <f>Z14*(0)*(H14/8)</f>
        <v>0</v>
      </c>
      <c r="AB14" s="7">
        <v>0</v>
      </c>
      <c r="AC14" s="7" t="str">
        <f>AB14*(1)*(H14/8)</f>
        <v>0</v>
      </c>
      <c r="AD14" s="7">
        <v>0</v>
      </c>
      <c r="AE14" s="7" t="str">
        <f>AD14*(0)*(H14/8)</f>
        <v>0</v>
      </c>
      <c r="AF14" s="7">
        <v>0</v>
      </c>
      <c r="AG14" s="7" t="str">
        <f>AF14*(0)*(H14/8)</f>
        <v>0</v>
      </c>
      <c r="AH14" s="7">
        <v>0</v>
      </c>
      <c r="AI14" s="7" t="str">
        <f>AH14*(0)*(H14/8)</f>
        <v>0</v>
      </c>
      <c r="AJ14" s="7">
        <v>0</v>
      </c>
      <c r="AK14" s="7" t="str">
        <f>AJ14*(0)*(H14/8)</f>
        <v>0</v>
      </c>
      <c r="AL14" s="7">
        <v>0</v>
      </c>
      <c r="AM14" s="7" t="str">
        <f>AL14*(1)*(H14/8)</f>
        <v>0</v>
      </c>
      <c r="AN14" s="7">
        <v>0</v>
      </c>
      <c r="AO14" s="7" t="str">
        <f>AN14*(0)*(H14/8)</f>
        <v>0</v>
      </c>
      <c r="AP14" s="7">
        <v>0</v>
      </c>
      <c r="AQ14" s="7" t="str">
        <f>AP14*(0)*(H14/8)</f>
        <v>0</v>
      </c>
      <c r="AR14" s="7" t="str">
        <f>(E14-O14+I14-SUM(O14,K14,M14)) + O14+Q14+S14+U14+W14+Y14+AA14+AC14+AE14+AG14+AI14+AK14+AM14+AO14+AQ14</f>
        <v>0</v>
      </c>
      <c r="AS14" s="7">
        <v>1250</v>
      </c>
      <c r="AT14" s="7">
        <v>0</v>
      </c>
      <c r="AU14" s="7">
        <v>0</v>
      </c>
      <c r="AV14" s="7" t="str">
        <f>AR14+AS14+AT14+AU14</f>
        <v>0</v>
      </c>
      <c r="AW14" s="7">
        <v>163.5</v>
      </c>
      <c r="AX14" s="7">
        <v>0</v>
      </c>
      <c r="AY14" s="7">
        <v>159.5</v>
      </c>
      <c r="AZ14" s="7">
        <v>172</v>
      </c>
      <c r="BA14" s="7">
        <v>0</v>
      </c>
      <c r="BB14" s="7">
        <v>246.34</v>
      </c>
      <c r="BC14" s="7">
        <v>0</v>
      </c>
      <c r="BD14" s="7">
        <v>0</v>
      </c>
      <c r="BE14" s="7">
        <v>795</v>
      </c>
      <c r="BF14" s="7">
        <v>0</v>
      </c>
      <c r="BG14" s="7">
        <v>375</v>
      </c>
      <c r="BH14" s="7">
        <v>0</v>
      </c>
      <c r="BI14" s="7">
        <v>0</v>
      </c>
      <c r="BJ14" s="7">
        <v>0</v>
      </c>
      <c r="BK14" s="7" t="str">
        <f>AV14-SUM(AW14:BJ14)</f>
        <v>0</v>
      </c>
      <c r="BL14"/>
      <c r="BM14" s="7" t="s">
        <v>109</v>
      </c>
      <c r="BN14"/>
      <c r="BO14"/>
    </row>
    <row r="15" spans="1:67">
      <c r="A15">
        <v>9</v>
      </c>
      <c r="B15" t="s">
        <v>110</v>
      </c>
      <c r="C15" t="s">
        <v>111</v>
      </c>
      <c r="D15" s="7">
        <v>20000</v>
      </c>
      <c r="E15" s="7" t="str">
        <f>D15/2</f>
        <v>0</v>
      </c>
      <c r="F15" s="7">
        <v>0</v>
      </c>
      <c r="G15" s="7">
        <v>0</v>
      </c>
      <c r="H15" s="7" t="str">
        <f>SUM((D15/261)*12)</f>
        <v>0</v>
      </c>
      <c r="I15" s="7">
        <v>0</v>
      </c>
      <c r="J15" s="7">
        <v>0</v>
      </c>
      <c r="K15" s="7" t="str">
        <f>(H15/8)*J15</f>
        <v>0</v>
      </c>
      <c r="L15" s="7">
        <v>0</v>
      </c>
      <c r="M15" s="7" t="str">
        <f>(H15/8)*L15</f>
        <v>0</v>
      </c>
      <c r="N15" s="7">
        <v>0</v>
      </c>
      <c r="O15" s="7" t="str">
        <f>H15*N15</f>
        <v>0</v>
      </c>
      <c r="P15" s="7">
        <v>0</v>
      </c>
      <c r="Q15" s="7" t="str">
        <f>P15*(1.25)*(H15/8)</f>
        <v>0</v>
      </c>
      <c r="R15" s="7">
        <v>0</v>
      </c>
      <c r="S15" s="7" t="str">
        <f>R15*(1.69)*(H15/8)</f>
        <v>0</v>
      </c>
      <c r="T15" s="7">
        <v>0</v>
      </c>
      <c r="U15" s="7" t="str">
        <f>T15*(0.10)*(H15/8)</f>
        <v>0</v>
      </c>
      <c r="V15" s="7">
        <v>0</v>
      </c>
      <c r="W15" s="7" t="str">
        <f>V15*(1.69)*(H15/8)</f>
        <v>0</v>
      </c>
      <c r="X15" s="7">
        <v>0</v>
      </c>
      <c r="Y15" s="7" t="str">
        <f>X15*(0)*(H15/8)</f>
        <v>0</v>
      </c>
      <c r="Z15" s="7">
        <v>0</v>
      </c>
      <c r="AA15" s="7" t="str">
        <f>Z15*(0)*(H15/8)</f>
        <v>0</v>
      </c>
      <c r="AB15" s="7">
        <v>0</v>
      </c>
      <c r="AC15" s="7" t="str">
        <f>AB15*(1)*(H15/8)</f>
        <v>0</v>
      </c>
      <c r="AD15" s="7">
        <v>0</v>
      </c>
      <c r="AE15" s="7" t="str">
        <f>AD15*(0)*(H15/8)</f>
        <v>0</v>
      </c>
      <c r="AF15" s="7">
        <v>0</v>
      </c>
      <c r="AG15" s="7" t="str">
        <f>AF15*(0)*(H15/8)</f>
        <v>0</v>
      </c>
      <c r="AH15" s="7">
        <v>0</v>
      </c>
      <c r="AI15" s="7" t="str">
        <f>AH15*(0)*(H15/8)</f>
        <v>0</v>
      </c>
      <c r="AJ15" s="7">
        <v>0</v>
      </c>
      <c r="AK15" s="7" t="str">
        <f>AJ15*(0)*(H15/8)</f>
        <v>0</v>
      </c>
      <c r="AL15" s="7">
        <v>0</v>
      </c>
      <c r="AM15" s="7" t="str">
        <f>AL15*(1)*(H15/8)</f>
        <v>0</v>
      </c>
      <c r="AN15" s="7">
        <v>0</v>
      </c>
      <c r="AO15" s="7" t="str">
        <f>AN15*(0)*(H15/8)</f>
        <v>0</v>
      </c>
      <c r="AP15" s="7">
        <v>0</v>
      </c>
      <c r="AQ15" s="7" t="str">
        <f>AP15*(0)*(H15/8)</f>
        <v>0</v>
      </c>
      <c r="AR15" s="7" t="str">
        <f>(E15-O15+I15-SUM(O15,K15,M15)) + O15+Q15+S15+U15+W15+Y15+AA15+AC15+AE15+AG15+AI15+AK15+AM15+AO15+AQ15</f>
        <v>0</v>
      </c>
      <c r="AS15" s="7">
        <v>1250</v>
      </c>
      <c r="AT15" s="7">
        <v>0</v>
      </c>
      <c r="AU15" s="7">
        <v>0</v>
      </c>
      <c r="AV15" s="7" t="str">
        <f>AR15+AS15+AT15+AU15</f>
        <v>0</v>
      </c>
      <c r="AW15" s="7">
        <v>236.1</v>
      </c>
      <c r="AX15" s="7">
        <v>0</v>
      </c>
      <c r="AY15" s="7">
        <v>132.65325670498</v>
      </c>
      <c r="AZ15" s="7">
        <v>0</v>
      </c>
      <c r="BA15" s="7">
        <v>669.1</v>
      </c>
      <c r="BB15" s="7">
        <v>583.15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 t="str">
        <f>AV15-SUM(AW15:BJ15)</f>
        <v>0</v>
      </c>
      <c r="BL15"/>
      <c r="BM15" s="7" t="s">
        <v>112</v>
      </c>
      <c r="BN15"/>
      <c r="BO15"/>
    </row>
    <row r="16" spans="1:67">
      <c r="A16">
        <v>10</v>
      </c>
      <c r="B16" t="s">
        <v>113</v>
      </c>
      <c r="C16" t="s">
        <v>114</v>
      </c>
      <c r="D16" s="7">
        <v>16000</v>
      </c>
      <c r="E16" s="7" t="str">
        <f>D16/2</f>
        <v>0</v>
      </c>
      <c r="F16" s="7">
        <v>0</v>
      </c>
      <c r="G16" s="7">
        <v>0</v>
      </c>
      <c r="H16" s="7" t="str">
        <f>SUM((D16/261)*12)</f>
        <v>0</v>
      </c>
      <c r="I16" s="7">
        <v>0</v>
      </c>
      <c r="J16" s="7">
        <v>0</v>
      </c>
      <c r="K16" s="7" t="str">
        <f>(H16/8)*J16</f>
        <v>0</v>
      </c>
      <c r="L16" s="7">
        <v>0</v>
      </c>
      <c r="M16" s="7" t="str">
        <f>(H16/8)*L16</f>
        <v>0</v>
      </c>
      <c r="N16" s="7">
        <v>8</v>
      </c>
      <c r="O16" s="7" t="str">
        <f>H16*N16</f>
        <v>0</v>
      </c>
      <c r="P16" s="7">
        <v>0</v>
      </c>
      <c r="Q16" s="7" t="str">
        <f>P16*(1.25)*(H16/8)</f>
        <v>0</v>
      </c>
      <c r="R16" s="7">
        <v>0</v>
      </c>
      <c r="S16" s="7" t="str">
        <f>R16*(1.69)*(H16/8)</f>
        <v>0</v>
      </c>
      <c r="T16" s="7">
        <v>0</v>
      </c>
      <c r="U16" s="7" t="str">
        <f>T16*(0.10)*(H16/8)</f>
        <v>0</v>
      </c>
      <c r="V16" s="7">
        <v>0</v>
      </c>
      <c r="W16" s="7" t="str">
        <f>V16*(1.69)*(H16/8)</f>
        <v>0</v>
      </c>
      <c r="X16" s="7">
        <v>0</v>
      </c>
      <c r="Y16" s="7" t="str">
        <f>X16*(0)*(H16/8)</f>
        <v>0</v>
      </c>
      <c r="Z16" s="7">
        <v>0</v>
      </c>
      <c r="AA16" s="7" t="str">
        <f>Z16*(0)*(H16/8)</f>
        <v>0</v>
      </c>
      <c r="AB16" s="7">
        <v>0</v>
      </c>
      <c r="AC16" s="7" t="str">
        <f>AB16*(1)*(H16/8)</f>
        <v>0</v>
      </c>
      <c r="AD16" s="7">
        <v>0</v>
      </c>
      <c r="AE16" s="7" t="str">
        <f>AD16*(0)*(H16/8)</f>
        <v>0</v>
      </c>
      <c r="AF16" s="7">
        <v>0</v>
      </c>
      <c r="AG16" s="7" t="str">
        <f>AF16*(0)*(H16/8)</f>
        <v>0</v>
      </c>
      <c r="AH16" s="7">
        <v>0</v>
      </c>
      <c r="AI16" s="7" t="str">
        <f>AH16*(0)*(H16/8)</f>
        <v>0</v>
      </c>
      <c r="AJ16" s="7">
        <v>0</v>
      </c>
      <c r="AK16" s="7" t="str">
        <f>AJ16*(0)*(H16/8)</f>
        <v>0</v>
      </c>
      <c r="AL16" s="7">
        <v>0</v>
      </c>
      <c r="AM16" s="7" t="str">
        <f>AL16*(1)*(H16/8)</f>
        <v>0</v>
      </c>
      <c r="AN16" s="7">
        <v>0</v>
      </c>
      <c r="AO16" s="7" t="str">
        <f>AN16*(0)*(H16/8)</f>
        <v>0</v>
      </c>
      <c r="AP16" s="7">
        <v>0</v>
      </c>
      <c r="AQ16" s="7" t="str">
        <f>AP16*(0)*(H16/8)</f>
        <v>0</v>
      </c>
      <c r="AR16" s="7" t="str">
        <f>(E16-O16+I16-SUM(O16,K16,M16)) + O16+Q16+S16+U16+W16+Y16+AA16+AC16+AE16+AG16+AI16+AK16+AM16+AO16+AQ16</f>
        <v>0</v>
      </c>
      <c r="AS16" s="7">
        <v>0</v>
      </c>
      <c r="AT16" s="7">
        <v>0</v>
      </c>
      <c r="AU16" s="7">
        <v>0</v>
      </c>
      <c r="AV16" s="7" t="str">
        <f>AR16+AS16+AT16+AU16</f>
        <v>0</v>
      </c>
      <c r="AW16" s="7">
        <v>72.7</v>
      </c>
      <c r="AX16" s="7">
        <v>0</v>
      </c>
      <c r="AY16" s="7">
        <v>29.080459770115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 t="str">
        <f>AV16-SUM(AW16:BJ16)</f>
        <v>0</v>
      </c>
      <c r="BL16"/>
      <c r="BM16" s="7" t="s">
        <v>115</v>
      </c>
      <c r="BN16"/>
      <c r="BO16"/>
    </row>
    <row r="17" spans="1:67">
      <c r="A17">
        <v>11</v>
      </c>
      <c r="B17" t="s">
        <v>116</v>
      </c>
      <c r="C17" t="s">
        <v>117</v>
      </c>
      <c r="D17" s="7">
        <v>15000</v>
      </c>
      <c r="E17" s="7" t="str">
        <f>D17/2</f>
        <v>0</v>
      </c>
      <c r="F17" s="7">
        <v>0</v>
      </c>
      <c r="G17" s="7">
        <v>0</v>
      </c>
      <c r="H17" s="7" t="str">
        <f>SUM((D17/261)*12)</f>
        <v>0</v>
      </c>
      <c r="I17" s="7">
        <v>0</v>
      </c>
      <c r="J17" s="7">
        <v>0</v>
      </c>
      <c r="K17" s="7" t="str">
        <f>(H17/8)*J17</f>
        <v>0</v>
      </c>
      <c r="L17" s="7">
        <v>0</v>
      </c>
      <c r="M17" s="7" t="str">
        <f>(H17/8)*L17</f>
        <v>0</v>
      </c>
      <c r="N17" s="7">
        <v>0</v>
      </c>
      <c r="O17" s="7" t="str">
        <f>H17*N17</f>
        <v>0</v>
      </c>
      <c r="P17" s="7">
        <v>11.93333333333333</v>
      </c>
      <c r="Q17" s="7" t="str">
        <f>P17*(1.25)*(H17/8)</f>
        <v>0</v>
      </c>
      <c r="R17" s="7">
        <v>8</v>
      </c>
      <c r="S17" s="7" t="str">
        <f>R17*(1.69)*(H17/8)</f>
        <v>0</v>
      </c>
      <c r="T17" s="7">
        <v>0</v>
      </c>
      <c r="U17" s="7" t="str">
        <f>T17*(0.10)*(H17/8)</f>
        <v>0</v>
      </c>
      <c r="V17" s="7">
        <v>0.3</v>
      </c>
      <c r="W17" s="7" t="str">
        <f>V17*(1.69)*(H17/8)</f>
        <v>0</v>
      </c>
      <c r="X17" s="7">
        <v>0</v>
      </c>
      <c r="Y17" s="7" t="str">
        <f>X17*(0)*(H17/8)</f>
        <v>0</v>
      </c>
      <c r="Z17" s="7">
        <v>0</v>
      </c>
      <c r="AA17" s="7" t="str">
        <f>Z17*(0)*(H17/8)</f>
        <v>0</v>
      </c>
      <c r="AB17" s="7">
        <v>0</v>
      </c>
      <c r="AC17" s="7" t="str">
        <f>AB17*(1)*(H17/8)</f>
        <v>0</v>
      </c>
      <c r="AD17" s="7">
        <v>0</v>
      </c>
      <c r="AE17" s="7" t="str">
        <f>AD17*(0)*(H17/8)</f>
        <v>0</v>
      </c>
      <c r="AF17" s="7">
        <v>0</v>
      </c>
      <c r="AG17" s="7" t="str">
        <f>AF17*(0)*(H17/8)</f>
        <v>0</v>
      </c>
      <c r="AH17" s="7">
        <v>0</v>
      </c>
      <c r="AI17" s="7" t="str">
        <f>AH17*(0)*(H17/8)</f>
        <v>0</v>
      </c>
      <c r="AJ17" s="7">
        <v>0</v>
      </c>
      <c r="AK17" s="7" t="str">
        <f>AJ17*(0)*(H17/8)</f>
        <v>0</v>
      </c>
      <c r="AL17" s="7">
        <v>0</v>
      </c>
      <c r="AM17" s="7" t="str">
        <f>AL17*(1)*(H17/8)</f>
        <v>0</v>
      </c>
      <c r="AN17" s="7">
        <v>0</v>
      </c>
      <c r="AO17" s="7" t="str">
        <f>AN17*(0)*(H17/8)</f>
        <v>0</v>
      </c>
      <c r="AP17" s="7">
        <v>0</v>
      </c>
      <c r="AQ17" s="7" t="str">
        <f>AP17*(0)*(H17/8)</f>
        <v>0</v>
      </c>
      <c r="AR17" s="7" t="str">
        <f>(E17-O17+I17-SUM(O17,K17,M17)) + O17+Q17+S17+U17+W17+Y17+AA17+AC17+AE17+AG17+AI17+AK17+AM17+AO17+AQ17</f>
        <v>0</v>
      </c>
      <c r="AS17" s="7">
        <v>0</v>
      </c>
      <c r="AT17" s="7">
        <v>0</v>
      </c>
      <c r="AU17" s="7">
        <v>0</v>
      </c>
      <c r="AV17" s="7" t="str">
        <f>AR17+AS17+AT17+AU17</f>
        <v>0</v>
      </c>
      <c r="AW17" s="7">
        <v>145.3</v>
      </c>
      <c r="AX17" s="7">
        <v>0</v>
      </c>
      <c r="AY17" s="7">
        <v>137.43322557472</v>
      </c>
      <c r="AZ17" s="7">
        <v>0</v>
      </c>
      <c r="BA17" s="7">
        <v>299.94</v>
      </c>
      <c r="BB17" s="7">
        <v>0</v>
      </c>
      <c r="BC17" s="7">
        <v>0</v>
      </c>
      <c r="BD17" s="7">
        <v>0</v>
      </c>
      <c r="BE17" s="7">
        <v>662.5</v>
      </c>
      <c r="BF17" s="7">
        <v>0</v>
      </c>
      <c r="BG17" s="7">
        <v>0</v>
      </c>
      <c r="BH17" s="7">
        <v>0</v>
      </c>
      <c r="BI17" s="7">
        <v>2652.3</v>
      </c>
      <c r="BJ17" s="7">
        <v>0</v>
      </c>
      <c r="BK17" s="7" t="str">
        <f>AV17-SUM(AW17:BJ17)</f>
        <v>0</v>
      </c>
      <c r="BL17"/>
      <c r="BM17" s="7" t="s">
        <v>118</v>
      </c>
      <c r="BN17"/>
      <c r="BO17"/>
    </row>
    <row r="18" spans="1:67">
      <c r="BK18" s="7" t="str">
        <f>SUM(BK7:BK17)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6"/>
    <mergeCell ref="B5:B6"/>
    <mergeCell ref="C5:C6"/>
    <mergeCell ref="AT5:AT6"/>
    <mergeCell ref="AW5:AW6"/>
    <mergeCell ref="H5:H6"/>
    <mergeCell ref="AS5:AS6"/>
    <mergeCell ref="J4:O4"/>
    <mergeCell ref="D5:D6"/>
    <mergeCell ref="E5:E6"/>
    <mergeCell ref="I5:I6"/>
    <mergeCell ref="BM5:BM6"/>
    <mergeCell ref="P4:W4"/>
    <mergeCell ref="X4:AG4"/>
    <mergeCell ref="AH4:AQ4"/>
    <mergeCell ref="BK5:BK6"/>
    <mergeCell ref="BL5:BL6"/>
    <mergeCell ref="AW4:BG4"/>
    <mergeCell ref="AX5:AX6"/>
    <mergeCell ref="AY5:AY6"/>
    <mergeCell ref="BC5:BC6"/>
    <mergeCell ref="AU5:AU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2017-09-13T12:04:48+08:00</dcterms:created>
  <dcterms:modified xsi:type="dcterms:W3CDTF">2018-04-03T14:02:57+08:00</dcterms:modified>
  <dc:title/>
  <dc:description/>
  <dc:subject/>
  <cp:keywords/>
  <cp:category/>
</cp:coreProperties>
</file>