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3"/>
  </bookViews>
  <sheets>
    <sheet name="02-07 September" sheetId="1" r:id="rId1"/>
    <sheet name="09-14 September" sheetId="2" r:id="rId2"/>
    <sheet name="16-21 September" sheetId="4" r:id="rId3"/>
    <sheet name="23-28 September" sheetId="5" r:id="rId4"/>
  </sheets>
  <definedNames>
    <definedName name="_xlnm.Print_Area" localSheetId="0">'02-07 September'!$A$1:$L$48</definedName>
    <definedName name="_xlnm.Print_Area" localSheetId="1">'09-14 September'!$A$1:$L$70</definedName>
  </definedNames>
  <calcPr calcId="124519"/>
</workbook>
</file>

<file path=xl/calcChain.xml><?xml version="1.0" encoding="utf-8"?>
<calcChain xmlns="http://schemas.openxmlformats.org/spreadsheetml/2006/main">
  <c r="K68" i="5"/>
  <c r="F68"/>
  <c r="J67"/>
  <c r="K67" s="1"/>
  <c r="F67"/>
  <c r="J66"/>
  <c r="K66" s="1"/>
  <c r="F66"/>
  <c r="L65"/>
  <c r="K65"/>
  <c r="F65"/>
  <c r="J64"/>
  <c r="K64" s="1"/>
  <c r="F64"/>
  <c r="J63"/>
  <c r="K63" s="1"/>
  <c r="J62"/>
  <c r="K62" s="1"/>
  <c r="F62"/>
  <c r="F63" s="1"/>
  <c r="L61"/>
  <c r="K61"/>
  <c r="F61"/>
  <c r="J60"/>
  <c r="K60" s="1"/>
  <c r="F60"/>
  <c r="G59"/>
  <c r="K59" s="1"/>
  <c r="F59"/>
  <c r="J58"/>
  <c r="K58" s="1"/>
  <c r="L57"/>
  <c r="K57"/>
  <c r="F57"/>
  <c r="F58" s="1"/>
  <c r="J56"/>
  <c r="K56" s="1"/>
  <c r="F56"/>
  <c r="L55"/>
  <c r="K55"/>
  <c r="F55"/>
  <c r="K54"/>
  <c r="J54"/>
  <c r="F54"/>
  <c r="L53"/>
  <c r="K53"/>
  <c r="F53"/>
  <c r="J52"/>
  <c r="K52" s="1"/>
  <c r="F52"/>
  <c r="J51"/>
  <c r="K51" s="1"/>
  <c r="F51"/>
  <c r="G50"/>
  <c r="K50" s="1"/>
  <c r="F50"/>
  <c r="K49"/>
  <c r="J49"/>
  <c r="L48"/>
  <c r="K48"/>
  <c r="F48"/>
  <c r="F49" s="1"/>
  <c r="J47"/>
  <c r="K47" s="1"/>
  <c r="F47"/>
  <c r="I46"/>
  <c r="K46" s="1"/>
  <c r="F46"/>
  <c r="J45"/>
  <c r="K45" s="1"/>
  <c r="F45"/>
  <c r="J44"/>
  <c r="K44" s="1"/>
  <c r="F44"/>
  <c r="J43"/>
  <c r="K43" s="1"/>
  <c r="K42"/>
  <c r="J42"/>
  <c r="F42"/>
  <c r="F43" s="1"/>
  <c r="J41"/>
  <c r="K41" s="1"/>
  <c r="K40"/>
  <c r="J40"/>
  <c r="F40"/>
  <c r="F41" s="1"/>
  <c r="J39"/>
  <c r="K39" s="1"/>
  <c r="F39"/>
  <c r="J38"/>
  <c r="K38" s="1"/>
  <c r="F38"/>
  <c r="G37"/>
  <c r="K37" s="1"/>
  <c r="F37"/>
  <c r="J36"/>
  <c r="K36" s="1"/>
  <c r="F36"/>
  <c r="I35"/>
  <c r="K35" s="1"/>
  <c r="F35"/>
  <c r="J34"/>
  <c r="K34" s="1"/>
  <c r="L33"/>
  <c r="K33"/>
  <c r="J32"/>
  <c r="K32" s="1"/>
  <c r="L31"/>
  <c r="K31"/>
  <c r="J30"/>
  <c r="K30" s="1"/>
  <c r="J29"/>
  <c r="K29" s="1"/>
  <c r="J28"/>
  <c r="K28" s="1"/>
  <c r="J27"/>
  <c r="K27" s="1"/>
  <c r="J26"/>
  <c r="K26" s="1"/>
  <c r="L25"/>
  <c r="K25"/>
  <c r="L24"/>
  <c r="K24"/>
  <c r="L23"/>
  <c r="K23"/>
  <c r="G22"/>
  <c r="K22" s="1"/>
  <c r="L21"/>
  <c r="K21"/>
  <c r="L20"/>
  <c r="K20"/>
  <c r="J19"/>
  <c r="K19" s="1"/>
  <c r="J18"/>
  <c r="K18" s="1"/>
  <c r="J17"/>
  <c r="K17" s="1"/>
  <c r="J16"/>
  <c r="K16" s="1"/>
  <c r="L15"/>
  <c r="K15"/>
  <c r="L14"/>
  <c r="K14"/>
  <c r="J13"/>
  <c r="K13" s="1"/>
  <c r="I12"/>
  <c r="K12" s="1"/>
  <c r="J11"/>
  <c r="K11" s="1"/>
  <c r="J9"/>
  <c r="K9" s="1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E55" i="4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6" s="1"/>
  <c r="F47" s="1"/>
  <c r="F48" s="1"/>
  <c r="F49" s="1"/>
  <c r="E80" i="5"/>
  <c r="D80"/>
  <c r="E79"/>
  <c r="D79"/>
  <c r="H79"/>
  <c r="H80" s="1"/>
  <c r="J10"/>
  <c r="K10" s="1"/>
  <c r="G49" i="4"/>
  <c r="K49" s="1"/>
  <c r="H48"/>
  <c r="K48" s="1"/>
  <c r="J47"/>
  <c r="K47" s="1"/>
  <c r="L46"/>
  <c r="K46"/>
  <c r="G42"/>
  <c r="K42" s="1"/>
  <c r="J41"/>
  <c r="K41" s="1"/>
  <c r="L40"/>
  <c r="K40"/>
  <c r="J39"/>
  <c r="K39" s="1"/>
  <c r="J38"/>
  <c r="K38" s="1"/>
  <c r="L37"/>
  <c r="K37"/>
  <c r="J36"/>
  <c r="K36" s="1"/>
  <c r="G35"/>
  <c r="K35" s="1"/>
  <c r="J34"/>
  <c r="K34" s="1"/>
  <c r="L33"/>
  <c r="K33"/>
  <c r="J32"/>
  <c r="K32" s="1"/>
  <c r="L31"/>
  <c r="K31"/>
  <c r="G30"/>
  <c r="K30" s="1"/>
  <c r="J29"/>
  <c r="K29" s="1"/>
  <c r="K28"/>
  <c r="J28"/>
  <c r="J27"/>
  <c r="K27" s="1"/>
  <c r="L60" i="2"/>
  <c r="L26" i="4"/>
  <c r="K26"/>
  <c r="J25"/>
  <c r="K25" s="1"/>
  <c r="J24"/>
  <c r="K24" s="1"/>
  <c r="K23"/>
  <c r="J23"/>
  <c r="J22"/>
  <c r="K22" s="1"/>
  <c r="L21"/>
  <c r="K21"/>
  <c r="J20"/>
  <c r="K20" s="1"/>
  <c r="L19"/>
  <c r="K19"/>
  <c r="G18"/>
  <c r="K18" s="1"/>
  <c r="J17"/>
  <c r="K17" s="1"/>
  <c r="L16"/>
  <c r="K16"/>
  <c r="L15"/>
  <c r="K15"/>
  <c r="K14"/>
  <c r="J13"/>
  <c r="K13" s="1"/>
  <c r="J12"/>
  <c r="K12" s="1"/>
  <c r="G11"/>
  <c r="K11" s="1"/>
  <c r="J10"/>
  <c r="K10" s="1"/>
  <c r="K9"/>
  <c r="J9"/>
  <c r="E54"/>
  <c r="D54"/>
  <c r="I54"/>
  <c r="I55" s="1"/>
  <c r="I79" i="5" l="1"/>
  <c r="I80" s="1"/>
  <c r="G79"/>
  <c r="G80" s="1"/>
  <c r="L79"/>
  <c r="L80" s="1"/>
  <c r="J79"/>
  <c r="J80" s="1"/>
  <c r="F79"/>
  <c r="F80"/>
  <c r="D55" i="4"/>
  <c r="K79" i="5"/>
  <c r="H54" i="4"/>
  <c r="H55" s="1"/>
  <c r="L54"/>
  <c r="L55" s="1"/>
  <c r="G54"/>
  <c r="G55" s="1"/>
  <c r="J54"/>
  <c r="J55" s="1"/>
  <c r="F54"/>
  <c r="F55"/>
  <c r="K54"/>
  <c r="G53" i="2"/>
  <c r="K53" s="1"/>
  <c r="H52"/>
  <c r="K52" s="1"/>
  <c r="J51"/>
  <c r="K51" s="1"/>
  <c r="K50"/>
  <c r="J50"/>
  <c r="J49"/>
  <c r="K49" s="1"/>
  <c r="J48"/>
  <c r="K48" s="1"/>
  <c r="L47"/>
  <c r="K47"/>
  <c r="L46"/>
  <c r="K46"/>
  <c r="J42"/>
  <c r="K42" s="1"/>
  <c r="G41"/>
  <c r="K41" s="1"/>
  <c r="K40"/>
  <c r="J39"/>
  <c r="K39" s="1"/>
  <c r="L38"/>
  <c r="K38"/>
  <c r="I19"/>
  <c r="I18"/>
  <c r="K80" i="5" l="1"/>
  <c r="K55" i="4"/>
  <c r="I16" i="2"/>
  <c r="I10"/>
  <c r="I9"/>
  <c r="J37"/>
  <c r="K37" s="1"/>
  <c r="L36"/>
  <c r="K36"/>
  <c r="L35"/>
  <c r="K35"/>
  <c r="J34"/>
  <c r="K34" s="1"/>
  <c r="J33"/>
  <c r="K33" s="1"/>
  <c r="G32"/>
  <c r="G25"/>
  <c r="G20"/>
  <c r="K32"/>
  <c r="J31"/>
  <c r="K31" s="1"/>
  <c r="J30"/>
  <c r="K30" s="1"/>
  <c r="J29"/>
  <c r="K29" s="1"/>
  <c r="J28"/>
  <c r="K28" s="1"/>
  <c r="J27"/>
  <c r="K27" s="1"/>
  <c r="J26"/>
  <c r="K26" s="1"/>
  <c r="K36" i="1"/>
  <c r="D37"/>
  <c r="F37" s="1"/>
  <c r="E37"/>
  <c r="I37"/>
  <c r="I38" s="1"/>
  <c r="L37"/>
  <c r="D38"/>
  <c r="F38" s="1"/>
  <c r="E38"/>
  <c r="J23" i="2"/>
  <c r="K58"/>
  <c r="J22"/>
  <c r="K22" s="1"/>
  <c r="J21"/>
  <c r="K21" s="1"/>
  <c r="K13" l="1"/>
  <c r="K18"/>
  <c r="K19"/>
  <c r="K20"/>
  <c r="K23"/>
  <c r="K24"/>
  <c r="K25"/>
  <c r="L13"/>
  <c r="L59" s="1"/>
  <c r="J17"/>
  <c r="K17" s="1"/>
  <c r="K16"/>
  <c r="J15"/>
  <c r="K15" s="1"/>
  <c r="G14"/>
  <c r="G59" s="1"/>
  <c r="G60" s="1"/>
  <c r="J12"/>
  <c r="K12" s="1"/>
  <c r="J11"/>
  <c r="K11" s="1"/>
  <c r="K10"/>
  <c r="K9"/>
  <c r="I59"/>
  <c r="I60" s="1"/>
  <c r="E59"/>
  <c r="D59"/>
  <c r="H59"/>
  <c r="H60" s="1"/>
  <c r="K23" i="1"/>
  <c r="J33"/>
  <c r="K33" s="1"/>
  <c r="H35"/>
  <c r="G34"/>
  <c r="K34" s="1"/>
  <c r="J32"/>
  <c r="K32" s="1"/>
  <c r="G31"/>
  <c r="K31" s="1"/>
  <c r="J30"/>
  <c r="K30" s="1"/>
  <c r="J29"/>
  <c r="K29" s="1"/>
  <c r="J28"/>
  <c r="K28" s="1"/>
  <c r="G27"/>
  <c r="K27" s="1"/>
  <c r="J26"/>
  <c r="K26" s="1"/>
  <c r="J25"/>
  <c r="K25" s="1"/>
  <c r="J24"/>
  <c r="K24" s="1"/>
  <c r="G22"/>
  <c r="K22" s="1"/>
  <c r="J21"/>
  <c r="K21" s="1"/>
  <c r="J20"/>
  <c r="K20" s="1"/>
  <c r="G19"/>
  <c r="K19" s="1"/>
  <c r="J18"/>
  <c r="K18" s="1"/>
  <c r="J17"/>
  <c r="K17" s="1"/>
  <c r="J16"/>
  <c r="K16" s="1"/>
  <c r="G15"/>
  <c r="J14"/>
  <c r="K14" s="1"/>
  <c r="J13"/>
  <c r="K13" s="1"/>
  <c r="J12"/>
  <c r="K12" s="1"/>
  <c r="J11"/>
  <c r="K11" s="1"/>
  <c r="J10"/>
  <c r="K10" s="1"/>
  <c r="J9"/>
  <c r="K9" s="1"/>
  <c r="K15" l="1"/>
  <c r="K37" s="1"/>
  <c r="G37"/>
  <c r="G38" s="1"/>
  <c r="K35"/>
  <c r="H37"/>
  <c r="H38" s="1"/>
  <c r="J37"/>
  <c r="J38" s="1"/>
  <c r="K14" i="2"/>
  <c r="K59" s="1"/>
  <c r="J59"/>
  <c r="J60" s="1"/>
  <c r="K60" s="1"/>
  <c r="F59"/>
  <c r="N27" i="1"/>
  <c r="K38" l="1"/>
  <c r="D8" i="2"/>
  <c r="E8"/>
  <c r="E60" s="1"/>
  <c r="F8" l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6" s="1"/>
  <c r="F47" s="1"/>
  <c r="F48" s="1"/>
  <c r="F49" s="1"/>
  <c r="F50" s="1"/>
  <c r="F51" s="1"/>
  <c r="F52" s="1"/>
  <c r="F53" s="1"/>
  <c r="D60"/>
  <c r="F60" s="1"/>
  <c r="F8" i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D41" l="1"/>
</calcChain>
</file>

<file path=xl/sharedStrings.xml><?xml version="1.0" encoding="utf-8"?>
<sst xmlns="http://schemas.openxmlformats.org/spreadsheetml/2006/main" count="304" uniqueCount="129">
  <si>
    <t xml:space="preserve">                                      </t>
  </si>
  <si>
    <t>NO</t>
  </si>
  <si>
    <t>TANGGAL</t>
  </si>
  <si>
    <t>URAIAN</t>
  </si>
  <si>
    <t>TRANSAKSI</t>
  </si>
  <si>
    <t>SISA/SALDO</t>
  </si>
  <si>
    <t>URAIAN BIAYA</t>
  </si>
  <si>
    <t>TOTAL</t>
  </si>
  <si>
    <t>TERIMA</t>
  </si>
  <si>
    <t>KELUAR</t>
  </si>
  <si>
    <t>MATERIAL</t>
  </si>
  <si>
    <t>UPAH</t>
  </si>
  <si>
    <t>Alat</t>
  </si>
  <si>
    <t>LAIN-2</t>
  </si>
  <si>
    <t>BIAYA</t>
  </si>
  <si>
    <t xml:space="preserve">JUMLAH TOTAL S/D MINGGU LALU </t>
  </si>
  <si>
    <t xml:space="preserve"> </t>
  </si>
  <si>
    <t>SUB TOTAL MINGGU INI</t>
  </si>
  <si>
    <t>TOTAL s/d MINGGU INI</t>
  </si>
  <si>
    <t xml:space="preserve">  </t>
  </si>
  <si>
    <t xml:space="preserve">TOTAL BIAYA s/d MINGGU INI </t>
  </si>
  <si>
    <t>Catatan :</t>
  </si>
  <si>
    <t>Nota- nota pengeluaran terlampir</t>
  </si>
  <si>
    <t>Mengetahui/menyetujui :</t>
  </si>
  <si>
    <t>Memeriksa/menyetujui :</t>
  </si>
  <si>
    <t>Dibuat :</t>
  </si>
  <si>
    <t>Direktur</t>
  </si>
  <si>
    <t>Keuangan Project</t>
  </si>
  <si>
    <t>Tgl :</t>
  </si>
  <si>
    <t xml:space="preserve">OMSET </t>
  </si>
  <si>
    <t>Air isi ulang (2gln)</t>
  </si>
  <si>
    <t>Ongkir P. Andreas (3 Rit)</t>
  </si>
  <si>
    <t>Sarung tangan (10 pack)</t>
  </si>
  <si>
    <t>Iuran sampah</t>
  </si>
  <si>
    <t>Aqua galon (1)</t>
  </si>
  <si>
    <t xml:space="preserve">Aqua gelas </t>
  </si>
  <si>
    <t xml:space="preserve">Material </t>
  </si>
  <si>
    <t xml:space="preserve">Ongkos bongkar semen </t>
  </si>
  <si>
    <t>U-Belt B65 (2pcs)</t>
  </si>
  <si>
    <t xml:space="preserve">Kas Masuk </t>
  </si>
  <si>
    <t>Laker + Kancingan+ ongkos</t>
  </si>
  <si>
    <t>Air isi ulang (1gln)</t>
  </si>
  <si>
    <t>Ongkos bongkar semen 250 zak</t>
  </si>
  <si>
    <t>Oli vibro M2 1 Liter</t>
  </si>
  <si>
    <t>Paku untuk palet</t>
  </si>
  <si>
    <t>Gaji Produksi</t>
  </si>
  <si>
    <t>Aries Rooshadie</t>
  </si>
  <si>
    <t>Tandon air 5300 Liter</t>
  </si>
  <si>
    <t>Ongkir tandon Bensin</t>
  </si>
  <si>
    <t>Penjualan Cash T6 K-275 40 m2 @40.000</t>
  </si>
  <si>
    <t>Material</t>
  </si>
  <si>
    <t>Bensin</t>
  </si>
  <si>
    <t xml:space="preserve">Ongkos bongkar semen 225 zak </t>
  </si>
  <si>
    <t xml:space="preserve">Sarung tangan (10 pak)  </t>
  </si>
  <si>
    <t>Timer Omron 1 pcs</t>
  </si>
  <si>
    <t>Kompresor 2 unit</t>
  </si>
  <si>
    <t xml:space="preserve"> Keuangan Project</t>
  </si>
  <si>
    <t xml:space="preserve"> Memeriksa/menyetujui :</t>
  </si>
  <si>
    <t>Timba 2 pcs</t>
  </si>
  <si>
    <t>Kas masuk</t>
  </si>
  <si>
    <t>Pipa dll untuk pasang Tandon</t>
  </si>
  <si>
    <t>Oli Vibro 2 ltr</t>
  </si>
  <si>
    <t>Knee 1" 4 pcs</t>
  </si>
  <si>
    <t>Pipa 3/4" dll untuk pasang Tandon</t>
  </si>
  <si>
    <t>Ongkir P. Faris 2 rit</t>
  </si>
  <si>
    <t>Pipa 1" dll</t>
  </si>
  <si>
    <t>Stop kran dll</t>
  </si>
  <si>
    <t>Penjualan Cash P. Roy tgl 5/9,  T6 K-275 40m2 @40.000</t>
  </si>
  <si>
    <t>Penjualan Cash P. Tris, T6 K-275 40 m2 @38.000</t>
  </si>
  <si>
    <t>Tukang pasang tandon</t>
  </si>
  <si>
    <t>Ongkir P. Faris 1 rit</t>
  </si>
  <si>
    <t xml:space="preserve">Pipa 3/4" dll  </t>
  </si>
  <si>
    <t>Penjualan Cash Anton,  TU6  300 bj x 2.500</t>
  </si>
  <si>
    <t>Penjualan Cash P. Gondo tgl 12/9, T6 K-275 45 m2 x 40.000</t>
  </si>
  <si>
    <t>Roda artco 2 pcs</t>
  </si>
  <si>
    <t>parkir</t>
  </si>
  <si>
    <t>Kontaktor (2pcs)</t>
  </si>
  <si>
    <t>Ongkir P. Andreas 3 rit</t>
  </si>
  <si>
    <t>Uang lingkungan Sept-2019</t>
  </si>
  <si>
    <t>Karet talang 4 roll @375.000</t>
  </si>
  <si>
    <t>Penjualan cash Imam, T6 K-275 15 m2 x 38.000</t>
  </si>
  <si>
    <t>Penjualan cash bu Heni, TU 6cm 150 bj x 2.500</t>
  </si>
  <si>
    <t xml:space="preserve">Dari P. Andreas </t>
  </si>
  <si>
    <t>Komisi P. Jahuri</t>
  </si>
  <si>
    <t>Penjualan Cash P. Komar, T6 K-300 70 m2 x 48.000</t>
  </si>
  <si>
    <t>Ongkir P. Komar 1 rit</t>
  </si>
  <si>
    <t>Sarung tangan 10 pak</t>
  </si>
  <si>
    <t>Penjualan Cash P. Sugik tgl 14/9, T6 K-300 26 m2 x 40.000</t>
  </si>
  <si>
    <t>V-belt B65 2pcs</t>
  </si>
  <si>
    <t>Stempet 2 pcs</t>
  </si>
  <si>
    <t>Sealtip + sok 3/4</t>
  </si>
  <si>
    <t>Penjualan Cash, T6 K-275 24 m2 x 38.000</t>
  </si>
  <si>
    <t>Ongkir UD. Manna rit</t>
  </si>
  <si>
    <t>Penjualan Cash Arip, T6 K-275 70 m2 x 38.000</t>
  </si>
  <si>
    <t>Ongkir Gunawangsa 3 rit</t>
  </si>
  <si>
    <t>Ongkir UD. Manna 1 rit</t>
  </si>
  <si>
    <t>Penjualan Cash P. Dayat, TU 6cm 500 bj x 2.300</t>
  </si>
  <si>
    <t>Penjualan Cash P. Madun, T6 K-275 60 m2 x 38.000</t>
  </si>
  <si>
    <t>Kawat</t>
  </si>
  <si>
    <t>Pacul sekrop 1 bh</t>
  </si>
  <si>
    <t>Penjualan cash, T6 K-275 10 m2 x 38.000</t>
  </si>
  <si>
    <t>Penjualan cash P. Banteng tgl 22/9, T6 K-275 50 m2 x 38.000</t>
  </si>
  <si>
    <t>Ongkir Tidar 2 rit</t>
  </si>
  <si>
    <t>Kompensasi sopir muat ngoro</t>
  </si>
  <si>
    <t>Penjualan cash P. Banteng, T6 K-275 50 m2 x 38.000</t>
  </si>
  <si>
    <t>Penjualan cash P. Madun tgl 22/9, T6 K-275 18 m2 x 38.000</t>
  </si>
  <si>
    <t>Penjualan Cash P. Ali, T6 K-275 50 m2 x 37.000</t>
  </si>
  <si>
    <t>Penjualan Cash P. Zainul, T6 K-275 60 m2 x 37.000</t>
  </si>
  <si>
    <t>Penjualan Cash P. Zainul, TU 6 cm 200 bj x 2.300</t>
  </si>
  <si>
    <t>Oli Vibro 3 ltr</t>
  </si>
  <si>
    <t>Iuran sampah bln Sept'19</t>
  </si>
  <si>
    <t>Penjualan Cash P. Dul, T6 K275 25 m2 x 37.000</t>
  </si>
  <si>
    <t>Solasi hitam</t>
  </si>
  <si>
    <t>Karet talang 10 roll</t>
  </si>
  <si>
    <t>Bayar internet</t>
  </si>
  <si>
    <t xml:space="preserve">Aqua galon </t>
  </si>
  <si>
    <t>Sambungan selang</t>
  </si>
  <si>
    <t>Klem + cater</t>
  </si>
  <si>
    <t>Ongkir Babat 1 rit</t>
  </si>
  <si>
    <t>Foto copy</t>
  </si>
  <si>
    <t>Piu 4 pcs (untuk mesin Ngoro)</t>
  </si>
  <si>
    <t>Ongkir P. Andreas 2 rit</t>
  </si>
  <si>
    <t>Penjualan Cash P. Dayat, T6 K275 140 m2 x 37.000</t>
  </si>
  <si>
    <t>Penjualan Umi Barokah tgl 20/9, T6 K300 36m2 x 40.000</t>
  </si>
  <si>
    <t>Listrik PLN bln September 2019</t>
  </si>
  <si>
    <t>Penjualan Cash P. Basri, T6 K300 22,5 m2 x 39.000</t>
  </si>
  <si>
    <t>Baterai jam 2 pcs</t>
  </si>
  <si>
    <t>Penjualan Cash P. Heri tgl 20/9 T6 K300 34 m2 x 40.000</t>
  </si>
  <si>
    <t>Ongkir UD. Manna 2 rit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</si>
</sst>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\-_);_(@_)"/>
    <numFmt numFmtId="165" formatCode="[$-F800]dddd\,\ mmmm\ dd\,\ yyyy"/>
    <numFmt numFmtId="166" formatCode="_(* #,##0_);_(* \(#,##0\);_(* \-??_);_(@_)"/>
    <numFmt numFmtId="167" formatCode="dd/mm/yyyy;@"/>
    <numFmt numFmtId="168" formatCode="_-* #,##0_-;\-* #,##0_-;_-* &quot;-&quot;??_-;_-@_-"/>
  </numFmts>
  <fonts count="1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/>
      <top style="medium">
        <color indexed="64"/>
      </top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hair">
        <color indexed="8"/>
      </bottom>
      <diagonal/>
    </border>
    <border>
      <left style="thin">
        <color indexed="64"/>
      </left>
      <right/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thin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4" fontId="3" fillId="0" borderId="0" xfId="1" applyNumberFormat="1" applyFont="1" applyFill="1" applyBorder="1" applyAlignment="1" applyProtection="1"/>
    <xf numFmtId="164" fontId="3" fillId="0" borderId="0" xfId="0" applyNumberFormat="1" applyFont="1" applyBorder="1"/>
    <xf numFmtId="0" fontId="2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6" fontId="7" fillId="0" borderId="11" xfId="2" applyNumberFormat="1" applyFont="1" applyFill="1" applyBorder="1" applyAlignment="1" applyProtection="1"/>
    <xf numFmtId="166" fontId="7" fillId="0" borderId="12" xfId="2" applyNumberFormat="1" applyFont="1" applyFill="1" applyBorder="1" applyAlignment="1" applyProtection="1"/>
    <xf numFmtId="166" fontId="7" fillId="0" borderId="10" xfId="2" applyNumberFormat="1" applyFont="1" applyFill="1" applyBorder="1" applyAlignment="1" applyProtection="1"/>
    <xf numFmtId="15" fontId="7" fillId="0" borderId="19" xfId="0" applyNumberFormat="1" applyFont="1" applyBorder="1" applyAlignment="1">
      <alignment horizontal="center"/>
    </xf>
    <xf numFmtId="15" fontId="7" fillId="0" borderId="20" xfId="0" applyNumberFormat="1" applyFont="1" applyBorder="1" applyAlignment="1">
      <alignment horizontal="center"/>
    </xf>
    <xf numFmtId="0" fontId="10" fillId="0" borderId="21" xfId="0" applyFont="1" applyBorder="1"/>
    <xf numFmtId="166" fontId="7" fillId="0" borderId="22" xfId="2" applyNumberFormat="1" applyFont="1" applyFill="1" applyBorder="1"/>
    <xf numFmtId="166" fontId="10" fillId="0" borderId="21" xfId="1" applyNumberFormat="1" applyFont="1" applyBorder="1"/>
    <xf numFmtId="166" fontId="7" fillId="0" borderId="23" xfId="2" applyNumberFormat="1" applyFont="1" applyFill="1" applyBorder="1" applyAlignment="1" applyProtection="1"/>
    <xf numFmtId="166" fontId="7" fillId="0" borderId="24" xfId="2" applyNumberFormat="1" applyFont="1" applyFill="1" applyBorder="1" applyAlignment="1" applyProtection="1"/>
    <xf numFmtId="0" fontId="7" fillId="0" borderId="19" xfId="0" applyFont="1" applyBorder="1" applyAlignment="1">
      <alignment horizontal="center"/>
    </xf>
    <xf numFmtId="0" fontId="10" fillId="0" borderId="25" xfId="0" applyFont="1" applyBorder="1"/>
    <xf numFmtId="166" fontId="7" fillId="0" borderId="22" xfId="2" applyNumberFormat="1" applyFont="1" applyFill="1" applyBorder="1" applyAlignment="1" applyProtection="1"/>
    <xf numFmtId="166" fontId="10" fillId="0" borderId="21" xfId="0" applyNumberFormat="1" applyFont="1" applyBorder="1"/>
    <xf numFmtId="0" fontId="0" fillId="0" borderId="20" xfId="0" applyBorder="1"/>
    <xf numFmtId="166" fontId="10" fillId="0" borderId="28" xfId="0" applyNumberFormat="1" applyFont="1" applyBorder="1"/>
    <xf numFmtId="166" fontId="10" fillId="0" borderId="25" xfId="0" applyNumberFormat="1" applyFont="1" applyFill="1" applyBorder="1"/>
    <xf numFmtId="0" fontId="10" fillId="0" borderId="26" xfId="0" applyFont="1" applyFill="1" applyBorder="1"/>
    <xf numFmtId="166" fontId="10" fillId="0" borderId="26" xfId="0" applyNumberFormat="1" applyFont="1" applyFill="1" applyBorder="1"/>
    <xf numFmtId="166" fontId="10" fillId="0" borderId="30" xfId="0" applyNumberFormat="1" applyFont="1" applyBorder="1"/>
    <xf numFmtId="0" fontId="7" fillId="0" borderId="31" xfId="0" applyFont="1" applyFill="1" applyBorder="1" applyAlignment="1">
      <alignment horizontal="left"/>
    </xf>
    <xf numFmtId="166" fontId="7" fillId="0" borderId="31" xfId="2" applyNumberFormat="1" applyFont="1" applyFill="1" applyBorder="1" applyAlignment="1" applyProtection="1"/>
    <xf numFmtId="165" fontId="7" fillId="0" borderId="20" xfId="0" applyNumberFormat="1" applyFont="1" applyBorder="1" applyAlignment="1">
      <alignment horizontal="center"/>
    </xf>
    <xf numFmtId="0" fontId="7" fillId="0" borderId="32" xfId="0" applyFont="1" applyFill="1" applyBorder="1" applyAlignment="1">
      <alignment horizontal="left"/>
    </xf>
    <xf numFmtId="166" fontId="7" fillId="0" borderId="32" xfId="2" applyNumberFormat="1" applyFont="1" applyFill="1" applyBorder="1" applyAlignment="1" applyProtection="1"/>
    <xf numFmtId="0" fontId="7" fillId="3" borderId="31" xfId="0" applyFont="1" applyFill="1" applyBorder="1" applyAlignment="1">
      <alignment horizontal="left"/>
    </xf>
    <xf numFmtId="166" fontId="7" fillId="3" borderId="22" xfId="2" applyNumberFormat="1" applyFont="1" applyFill="1" applyBorder="1" applyAlignment="1" applyProtection="1"/>
    <xf numFmtId="166" fontId="10" fillId="0" borderId="24" xfId="0" applyNumberFormat="1" applyFont="1" applyBorder="1"/>
    <xf numFmtId="0" fontId="0" fillId="0" borderId="34" xfId="0" applyBorder="1"/>
    <xf numFmtId="166" fontId="7" fillId="3" borderId="31" xfId="2" applyNumberFormat="1" applyFont="1" applyFill="1" applyBorder="1" applyAlignment="1" applyProtection="1"/>
    <xf numFmtId="166" fontId="7" fillId="3" borderId="23" xfId="2" applyNumberFormat="1" applyFont="1" applyFill="1" applyBorder="1" applyAlignment="1" applyProtection="1"/>
    <xf numFmtId="166" fontId="7" fillId="3" borderId="24" xfId="2" applyNumberFormat="1" applyFont="1" applyFill="1" applyBorder="1" applyAlignment="1" applyProtection="1"/>
    <xf numFmtId="0" fontId="7" fillId="0" borderId="31" xfId="0" applyFont="1" applyBorder="1" applyAlignment="1">
      <alignment horizontal="left"/>
    </xf>
    <xf numFmtId="0" fontId="7" fillId="0" borderId="35" xfId="0" applyFont="1" applyBorder="1" applyAlignment="1">
      <alignment horizontal="center"/>
    </xf>
    <xf numFmtId="167" fontId="7" fillId="0" borderId="36" xfId="0" applyNumberFormat="1" applyFont="1" applyBorder="1" applyAlignment="1">
      <alignment horizontal="center"/>
    </xf>
    <xf numFmtId="43" fontId="7" fillId="0" borderId="37" xfId="0" applyNumberFormat="1" applyFont="1" applyBorder="1" applyAlignment="1">
      <alignment horizontal="left"/>
    </xf>
    <xf numFmtId="166" fontId="7" fillId="0" borderId="38" xfId="2" applyNumberFormat="1" applyFont="1" applyFill="1" applyBorder="1" applyAlignment="1" applyProtection="1"/>
    <xf numFmtId="166" fontId="7" fillId="0" borderId="37" xfId="2" applyNumberFormat="1" applyFont="1" applyFill="1" applyBorder="1" applyAlignment="1" applyProtection="1"/>
    <xf numFmtId="166" fontId="7" fillId="0" borderId="39" xfId="2" applyNumberFormat="1" applyFont="1" applyFill="1" applyBorder="1" applyAlignment="1" applyProtection="1"/>
    <xf numFmtId="166" fontId="7" fillId="0" borderId="40" xfId="2" applyNumberFormat="1" applyFont="1" applyFill="1" applyBorder="1" applyAlignment="1" applyProtection="1"/>
    <xf numFmtId="166" fontId="7" fillId="0" borderId="44" xfId="2" applyNumberFormat="1" applyFont="1" applyFill="1" applyBorder="1" applyAlignment="1" applyProtection="1"/>
    <xf numFmtId="166" fontId="7" fillId="0" borderId="45" xfId="2" applyNumberFormat="1" applyFont="1" applyFill="1" applyBorder="1" applyAlignment="1" applyProtection="1"/>
    <xf numFmtId="166" fontId="7" fillId="0" borderId="46" xfId="2" applyNumberFormat="1" applyFont="1" applyFill="1" applyBorder="1" applyAlignment="1" applyProtection="1"/>
    <xf numFmtId="166" fontId="7" fillId="0" borderId="47" xfId="2" applyNumberFormat="1" applyFont="1" applyFill="1" applyBorder="1" applyAlignment="1" applyProtection="1"/>
    <xf numFmtId="166" fontId="7" fillId="0" borderId="48" xfId="2" applyNumberFormat="1" applyFont="1" applyFill="1" applyBorder="1" applyAlignment="1" applyProtection="1"/>
    <xf numFmtId="166" fontId="8" fillId="0" borderId="48" xfId="2" applyNumberFormat="1" applyFont="1" applyFill="1" applyBorder="1" applyAlignment="1" applyProtection="1"/>
    <xf numFmtId="166" fontId="8" fillId="0" borderId="52" xfId="2" applyNumberFormat="1" applyFont="1" applyFill="1" applyBorder="1" applyAlignment="1" applyProtection="1"/>
    <xf numFmtId="166" fontId="7" fillId="0" borderId="1" xfId="2" applyNumberFormat="1" applyFont="1" applyFill="1" applyBorder="1" applyAlignment="1" applyProtection="1"/>
    <xf numFmtId="166" fontId="7" fillId="0" borderId="2" xfId="2" applyNumberFormat="1" applyFont="1" applyFill="1" applyBorder="1" applyAlignment="1" applyProtection="1"/>
    <xf numFmtId="0" fontId="8" fillId="0" borderId="0" xfId="0" applyFont="1"/>
    <xf numFmtId="0" fontId="7" fillId="0" borderId="0" xfId="0" applyFont="1"/>
    <xf numFmtId="0" fontId="7" fillId="0" borderId="53" xfId="0" applyFont="1" applyBorder="1" applyAlignment="1">
      <alignment horizontal="center"/>
    </xf>
    <xf numFmtId="166" fontId="4" fillId="0" borderId="0" xfId="0" applyNumberFormat="1" applyFont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7" fillId="0" borderId="59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0" borderId="60" xfId="0" applyFont="1" applyBorder="1" applyAlignment="1"/>
    <xf numFmtId="14" fontId="7" fillId="0" borderId="61" xfId="0" applyNumberFormat="1" applyFont="1" applyBorder="1" applyAlignment="1">
      <alignment horizontal="center"/>
    </xf>
    <xf numFmtId="0" fontId="7" fillId="0" borderId="62" xfId="0" applyFont="1" applyBorder="1"/>
    <xf numFmtId="0" fontId="7" fillId="0" borderId="63" xfId="0" applyFont="1" applyBorder="1"/>
    <xf numFmtId="0" fontId="7" fillId="0" borderId="64" xfId="0" applyFont="1" applyBorder="1"/>
    <xf numFmtId="0" fontId="7" fillId="0" borderId="65" xfId="0" applyFont="1" applyBorder="1"/>
    <xf numFmtId="0" fontId="7" fillId="0" borderId="66" xfId="0" applyFont="1" applyBorder="1"/>
    <xf numFmtId="0" fontId="7" fillId="0" borderId="67" xfId="0" applyFont="1" applyBorder="1"/>
    <xf numFmtId="0" fontId="7" fillId="0" borderId="68" xfId="0" applyFont="1" applyBorder="1"/>
    <xf numFmtId="0" fontId="7" fillId="0" borderId="69" xfId="0" applyFont="1" applyBorder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166" fontId="10" fillId="3" borderId="22" xfId="0" applyNumberFormat="1" applyFont="1" applyFill="1" applyBorder="1"/>
    <xf numFmtId="166" fontId="10" fillId="3" borderId="24" xfId="0" applyNumberFormat="1" applyFont="1" applyFill="1" applyBorder="1"/>
    <xf numFmtId="0" fontId="10" fillId="0" borderId="25" xfId="0" applyFont="1" applyBorder="1" applyAlignment="1">
      <alignment wrapText="1"/>
    </xf>
    <xf numFmtId="15" fontId="7" fillId="0" borderId="20" xfId="0" applyNumberFormat="1" applyFont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left"/>
    </xf>
    <xf numFmtId="0" fontId="7" fillId="2" borderId="54" xfId="0" applyFont="1" applyFill="1" applyBorder="1" applyAlignment="1">
      <alignment horizontal="center" vertical="center"/>
    </xf>
    <xf numFmtId="0" fontId="7" fillId="2" borderId="70" xfId="0" applyFont="1" applyFill="1" applyBorder="1" applyAlignment="1">
      <alignment horizontal="center" vertical="center"/>
    </xf>
    <xf numFmtId="166" fontId="7" fillId="0" borderId="74" xfId="2" applyNumberFormat="1" applyFont="1" applyFill="1" applyBorder="1" applyAlignment="1" applyProtection="1"/>
    <xf numFmtId="166" fontId="7" fillId="3" borderId="75" xfId="2" applyNumberFormat="1" applyFont="1" applyFill="1" applyBorder="1" applyAlignment="1" applyProtection="1"/>
    <xf numFmtId="166" fontId="7" fillId="0" borderId="76" xfId="2" applyNumberFormat="1" applyFont="1" applyFill="1" applyBorder="1" applyAlignment="1" applyProtection="1"/>
    <xf numFmtId="166" fontId="7" fillId="0" borderId="77" xfId="2" applyNumberFormat="1" applyFont="1" applyFill="1" applyBorder="1" applyAlignment="1" applyProtection="1"/>
    <xf numFmtId="41" fontId="10" fillId="0" borderId="46" xfId="0" applyNumberFormat="1" applyFont="1" applyBorder="1"/>
    <xf numFmtId="166" fontId="10" fillId="0" borderId="27" xfId="0" applyNumberFormat="1" applyFont="1" applyBorder="1"/>
    <xf numFmtId="166" fontId="10" fillId="0" borderId="0" xfId="0" applyNumberFormat="1" applyFont="1" applyBorder="1"/>
    <xf numFmtId="41" fontId="10" fillId="0" borderId="78" xfId="0" applyNumberFormat="1" applyFont="1" applyBorder="1"/>
    <xf numFmtId="41" fontId="10" fillId="0" borderId="33" xfId="0" applyNumberFormat="1" applyFont="1" applyBorder="1"/>
    <xf numFmtId="0" fontId="7" fillId="4" borderId="31" xfId="0" applyFont="1" applyFill="1" applyBorder="1" applyAlignment="1">
      <alignment horizontal="left"/>
    </xf>
    <xf numFmtId="166" fontId="7" fillId="4" borderId="31" xfId="2" applyNumberFormat="1" applyFont="1" applyFill="1" applyBorder="1" applyAlignment="1" applyProtection="1"/>
    <xf numFmtId="166" fontId="7" fillId="4" borderId="16" xfId="2" applyNumberFormat="1" applyFont="1" applyFill="1" applyBorder="1" applyAlignment="1" applyProtection="1"/>
    <xf numFmtId="166" fontId="7" fillId="4" borderId="24" xfId="2" applyNumberFormat="1" applyFont="1" applyFill="1" applyBorder="1" applyAlignment="1" applyProtection="1"/>
    <xf numFmtId="0" fontId="7" fillId="4" borderId="19" xfId="0" applyFont="1" applyFill="1" applyBorder="1" applyAlignment="1">
      <alignment horizontal="center"/>
    </xf>
    <xf numFmtId="166" fontId="0" fillId="0" borderId="0" xfId="0" applyNumberFormat="1"/>
    <xf numFmtId="0" fontId="7" fillId="3" borderId="21" xfId="0" applyFont="1" applyFill="1" applyBorder="1" applyAlignment="1">
      <alignment horizontal="left"/>
    </xf>
    <xf numFmtId="41" fontId="10" fillId="3" borderId="27" xfId="0" applyNumberFormat="1" applyFont="1" applyFill="1" applyBorder="1"/>
    <xf numFmtId="168" fontId="10" fillId="3" borderId="21" xfId="0" applyNumberFormat="1" applyFont="1" applyFill="1" applyBorder="1"/>
    <xf numFmtId="0" fontId="7" fillId="3" borderId="26" xfId="0" applyFont="1" applyFill="1" applyBorder="1" applyAlignment="1">
      <alignment horizontal="left"/>
    </xf>
    <xf numFmtId="41" fontId="10" fillId="3" borderId="29" xfId="0" applyNumberFormat="1" applyFont="1" applyFill="1" applyBorder="1"/>
    <xf numFmtId="168" fontId="10" fillId="3" borderId="26" xfId="0" applyNumberFormat="1" applyFont="1" applyFill="1" applyBorder="1"/>
    <xf numFmtId="0" fontId="7" fillId="3" borderId="19" xfId="0" applyFont="1" applyFill="1" applyBorder="1" applyAlignment="1">
      <alignment horizontal="center"/>
    </xf>
    <xf numFmtId="41" fontId="0" fillId="0" borderId="0" xfId="0" applyNumberFormat="1"/>
    <xf numFmtId="166" fontId="7" fillId="3" borderId="16" xfId="2" applyNumberFormat="1" applyFont="1" applyFill="1" applyBorder="1" applyAlignment="1" applyProtection="1"/>
    <xf numFmtId="41" fontId="10" fillId="3" borderId="33" xfId="0" applyNumberFormat="1" applyFont="1" applyFill="1" applyBorder="1"/>
    <xf numFmtId="41" fontId="10" fillId="0" borderId="81" xfId="0" applyNumberFormat="1" applyFont="1" applyBorder="1"/>
    <xf numFmtId="41" fontId="10" fillId="0" borderId="80" xfId="0" applyNumberFormat="1" applyFont="1" applyBorder="1"/>
    <xf numFmtId="166" fontId="10" fillId="0" borderId="29" xfId="0" applyNumberFormat="1" applyFont="1" applyBorder="1"/>
    <xf numFmtId="166" fontId="10" fillId="0" borderId="22" xfId="0" applyNumberFormat="1" applyFont="1" applyBorder="1"/>
    <xf numFmtId="166" fontId="10" fillId="0" borderId="23" xfId="0" applyNumberFormat="1" applyFont="1" applyBorder="1"/>
    <xf numFmtId="166" fontId="10" fillId="3" borderId="23" xfId="0" applyNumberFormat="1" applyFont="1" applyFill="1" applyBorder="1"/>
    <xf numFmtId="0" fontId="10" fillId="3" borderId="82" xfId="0" applyFont="1" applyFill="1" applyBorder="1"/>
    <xf numFmtId="0" fontId="10" fillId="3" borderId="24" xfId="0" applyFont="1" applyFill="1" applyBorder="1"/>
    <xf numFmtId="0" fontId="10" fillId="3" borderId="83" xfId="0" applyFont="1" applyFill="1" applyBorder="1"/>
    <xf numFmtId="0" fontId="7" fillId="3" borderId="13" xfId="0" applyFont="1" applyFill="1" applyBorder="1" applyAlignment="1">
      <alignment horizontal="center"/>
    </xf>
    <xf numFmtId="15" fontId="7" fillId="3" borderId="20" xfId="0" applyNumberFormat="1" applyFont="1" applyFill="1" applyBorder="1" applyAlignment="1">
      <alignment horizontal="center"/>
    </xf>
    <xf numFmtId="0" fontId="7" fillId="3" borderId="14" xfId="0" applyFont="1" applyFill="1" applyBorder="1" applyAlignment="1">
      <alignment horizontal="left"/>
    </xf>
    <xf numFmtId="166" fontId="7" fillId="3" borderId="15" xfId="2" applyNumberFormat="1" applyFont="1" applyFill="1" applyBorder="1" applyAlignment="1" applyProtection="1"/>
    <xf numFmtId="166" fontId="7" fillId="3" borderId="14" xfId="2" applyNumberFormat="1" applyFont="1" applyFill="1" applyBorder="1" applyAlignment="1" applyProtection="1"/>
    <xf numFmtId="166" fontId="7" fillId="3" borderId="17" xfId="2" applyNumberFormat="1" applyFont="1" applyFill="1" applyBorder="1" applyAlignment="1" applyProtection="1"/>
    <xf numFmtId="166" fontId="7" fillId="3" borderId="18" xfId="2" applyNumberFormat="1" applyFont="1" applyFill="1" applyBorder="1" applyAlignment="1" applyProtection="1"/>
    <xf numFmtId="15" fontId="7" fillId="3" borderId="90" xfId="0" applyNumberFormat="1" applyFont="1" applyFill="1" applyBorder="1" applyAlignment="1">
      <alignment horizontal="center"/>
    </xf>
    <xf numFmtId="15" fontId="7" fillId="0" borderId="91" xfId="0" applyNumberFormat="1" applyFont="1" applyBorder="1" applyAlignment="1">
      <alignment horizontal="center"/>
    </xf>
    <xf numFmtId="15" fontId="7" fillId="3" borderId="34" xfId="0" applyNumberFormat="1" applyFont="1" applyFill="1" applyBorder="1" applyAlignment="1">
      <alignment horizontal="center"/>
    </xf>
    <xf numFmtId="15" fontId="7" fillId="3" borderId="20" xfId="0" applyNumberFormat="1" applyFont="1" applyFill="1" applyBorder="1" applyAlignment="1">
      <alignment horizontal="center" vertical="center"/>
    </xf>
    <xf numFmtId="43" fontId="7" fillId="3" borderId="25" xfId="0" applyNumberFormat="1" applyFont="1" applyFill="1" applyBorder="1" applyAlignment="1">
      <alignment horizontal="left"/>
    </xf>
    <xf numFmtId="166" fontId="7" fillId="3" borderId="84" xfId="2" applyNumberFormat="1" applyFont="1" applyFill="1" applyBorder="1" applyAlignment="1" applyProtection="1"/>
    <xf numFmtId="166" fontId="7" fillId="3" borderId="25" xfId="2" applyNumberFormat="1" applyFont="1" applyFill="1" applyBorder="1" applyAlignment="1" applyProtection="1"/>
    <xf numFmtId="166" fontId="7" fillId="3" borderId="85" xfId="2" applyNumberFormat="1" applyFont="1" applyFill="1" applyBorder="1" applyAlignment="1" applyProtection="1"/>
    <xf numFmtId="166" fontId="7" fillId="3" borderId="86" xfId="2" applyNumberFormat="1" applyFont="1" applyFill="1" applyBorder="1" applyAlignment="1" applyProtection="1"/>
    <xf numFmtId="166" fontId="7" fillId="3" borderId="87" xfId="2" applyNumberFormat="1" applyFont="1" applyFill="1" applyBorder="1" applyAlignment="1" applyProtection="1"/>
    <xf numFmtId="166" fontId="7" fillId="3" borderId="88" xfId="2" applyNumberFormat="1" applyFont="1" applyFill="1" applyBorder="1" applyAlignment="1" applyProtection="1"/>
    <xf numFmtId="166" fontId="7" fillId="3" borderId="89" xfId="2" applyNumberFormat="1" applyFont="1" applyFill="1" applyBorder="1" applyAlignment="1" applyProtection="1"/>
    <xf numFmtId="0" fontId="7" fillId="3" borderId="25" xfId="0" applyNumberFormat="1" applyFont="1" applyFill="1" applyBorder="1" applyAlignment="1">
      <alignment horizontal="left"/>
    </xf>
    <xf numFmtId="15" fontId="7" fillId="4" borderId="34" xfId="0" applyNumberFormat="1" applyFont="1" applyFill="1" applyBorder="1" applyAlignment="1">
      <alignment horizontal="center"/>
    </xf>
    <xf numFmtId="166" fontId="7" fillId="4" borderId="22" xfId="2" applyNumberFormat="1" applyFont="1" applyFill="1" applyBorder="1" applyAlignment="1" applyProtection="1"/>
    <xf numFmtId="166" fontId="7" fillId="4" borderId="23" xfId="2" applyNumberFormat="1" applyFont="1" applyFill="1" applyBorder="1" applyAlignment="1" applyProtection="1"/>
    <xf numFmtId="166" fontId="7" fillId="0" borderId="93" xfId="2" applyNumberFormat="1" applyFont="1" applyFill="1" applyBorder="1" applyAlignment="1" applyProtection="1"/>
    <xf numFmtId="166" fontId="7" fillId="0" borderId="92" xfId="2" applyNumberFormat="1" applyFont="1" applyFill="1" applyBorder="1" applyAlignment="1" applyProtection="1"/>
    <xf numFmtId="166" fontId="7" fillId="3" borderId="95" xfId="2" applyNumberFormat="1" applyFont="1" applyFill="1" applyBorder="1" applyAlignment="1" applyProtection="1"/>
    <xf numFmtId="166" fontId="7" fillId="3" borderId="96" xfId="2" applyNumberFormat="1" applyFont="1" applyFill="1" applyBorder="1" applyAlignment="1" applyProtection="1"/>
    <xf numFmtId="166" fontId="7" fillId="0" borderId="97" xfId="2" applyNumberFormat="1" applyFont="1" applyFill="1" applyBorder="1" applyAlignment="1" applyProtection="1"/>
    <xf numFmtId="166" fontId="7" fillId="3" borderId="94" xfId="2" applyNumberFormat="1" applyFont="1" applyFill="1" applyBorder="1" applyAlignment="1" applyProtection="1"/>
    <xf numFmtId="41" fontId="10" fillId="4" borderId="33" xfId="0" applyNumberFormat="1" applyFont="1" applyFill="1" applyBorder="1"/>
    <xf numFmtId="0" fontId="7" fillId="4" borderId="21" xfId="0" applyFont="1" applyFill="1" applyBorder="1" applyAlignment="1">
      <alignment horizontal="left"/>
    </xf>
    <xf numFmtId="41" fontId="10" fillId="4" borderId="27" xfId="0" applyNumberFormat="1" applyFont="1" applyFill="1" applyBorder="1"/>
    <xf numFmtId="168" fontId="10" fillId="4" borderId="21" xfId="0" applyNumberFormat="1" applyFont="1" applyFill="1" applyBorder="1"/>
    <xf numFmtId="166" fontId="7" fillId="4" borderId="12" xfId="2" applyNumberFormat="1" applyFont="1" applyFill="1" applyBorder="1" applyAlignment="1" applyProtection="1"/>
    <xf numFmtId="0" fontId="10" fillId="4" borderId="82" xfId="0" applyFont="1" applyFill="1" applyBorder="1"/>
    <xf numFmtId="0" fontId="10" fillId="4" borderId="24" xfId="0" applyFont="1" applyFill="1" applyBorder="1"/>
    <xf numFmtId="166" fontId="10" fillId="4" borderId="24" xfId="0" applyNumberFormat="1" applyFont="1" applyFill="1" applyBorder="1"/>
    <xf numFmtId="166" fontId="7" fillId="4" borderId="17" xfId="2" applyNumberFormat="1" applyFont="1" applyFill="1" applyBorder="1" applyAlignment="1" applyProtection="1"/>
    <xf numFmtId="0" fontId="7" fillId="3" borderId="98" xfId="0" applyFont="1" applyFill="1" applyBorder="1" applyAlignment="1">
      <alignment horizontal="center"/>
    </xf>
    <xf numFmtId="15" fontId="7" fillId="0" borderId="91" xfId="0" applyNumberFormat="1" applyFont="1" applyBorder="1" applyAlignment="1">
      <alignment horizontal="center" vertical="center"/>
    </xf>
    <xf numFmtId="0" fontId="7" fillId="3" borderId="99" xfId="0" applyFont="1" applyFill="1" applyBorder="1" applyAlignment="1">
      <alignment horizontal="left"/>
    </xf>
    <xf numFmtId="166" fontId="10" fillId="3" borderId="100" xfId="0" applyNumberFormat="1" applyFont="1" applyFill="1" applyBorder="1"/>
    <xf numFmtId="166" fontId="7" fillId="3" borderId="99" xfId="2" applyNumberFormat="1" applyFont="1" applyFill="1" applyBorder="1" applyAlignment="1" applyProtection="1"/>
    <xf numFmtId="166" fontId="10" fillId="3" borderId="93" xfId="0" applyNumberFormat="1" applyFont="1" applyFill="1" applyBorder="1"/>
    <xf numFmtId="166" fontId="7" fillId="3" borderId="101" xfId="2" applyNumberFormat="1" applyFont="1" applyFill="1" applyBorder="1" applyAlignment="1" applyProtection="1"/>
    <xf numFmtId="166" fontId="10" fillId="3" borderId="101" xfId="0" applyNumberFormat="1" applyFont="1" applyFill="1" applyBorder="1"/>
    <xf numFmtId="41" fontId="10" fillId="3" borderId="102" xfId="0" applyNumberFormat="1" applyFont="1" applyFill="1" applyBorder="1"/>
    <xf numFmtId="166" fontId="7" fillId="0" borderId="104" xfId="2" applyNumberFormat="1" applyFont="1" applyFill="1" applyBorder="1" applyAlignment="1" applyProtection="1"/>
    <xf numFmtId="166" fontId="7" fillId="0" borderId="103" xfId="2" applyNumberFormat="1" applyFont="1" applyFill="1" applyBorder="1" applyAlignment="1" applyProtection="1"/>
    <xf numFmtId="166" fontId="7" fillId="0" borderId="105" xfId="2" applyNumberFormat="1" applyFont="1" applyFill="1" applyBorder="1" applyAlignment="1" applyProtection="1"/>
    <xf numFmtId="166" fontId="7" fillId="3" borderId="46" xfId="2" applyNumberFormat="1" applyFont="1" applyFill="1" applyBorder="1" applyAlignment="1" applyProtection="1"/>
    <xf numFmtId="166" fontId="7" fillId="3" borderId="79" xfId="2" applyNumberFormat="1" applyFont="1" applyFill="1" applyBorder="1" applyAlignment="1" applyProtection="1"/>
    <xf numFmtId="0" fontId="7" fillId="0" borderId="60" xfId="0" applyFont="1" applyBorder="1" applyAlignment="1">
      <alignment horizontal="center" vertical="center"/>
    </xf>
    <xf numFmtId="166" fontId="7" fillId="3" borderId="105" xfId="2" applyNumberFormat="1" applyFont="1" applyFill="1" applyBorder="1" applyAlignment="1" applyProtection="1"/>
    <xf numFmtId="15" fontId="7" fillId="3" borderId="91" xfId="0" applyNumberFormat="1" applyFont="1" applyFill="1" applyBorder="1" applyAlignment="1">
      <alignment horizontal="center"/>
    </xf>
    <xf numFmtId="166" fontId="7" fillId="3" borderId="100" xfId="2" applyNumberFormat="1" applyFont="1" applyFill="1" applyBorder="1" applyAlignment="1" applyProtection="1"/>
    <xf numFmtId="166" fontId="7" fillId="3" borderId="104" xfId="2" applyNumberFormat="1" applyFont="1" applyFill="1" applyBorder="1" applyAlignment="1" applyProtection="1"/>
    <xf numFmtId="166" fontId="7" fillId="3" borderId="93" xfId="2" applyNumberFormat="1" applyFont="1" applyFill="1" applyBorder="1" applyAlignment="1" applyProtection="1"/>
    <xf numFmtId="166" fontId="7" fillId="0" borderId="106" xfId="2" applyNumberFormat="1" applyFont="1" applyFill="1" applyBorder="1" applyAlignment="1" applyProtection="1"/>
    <xf numFmtId="41" fontId="10" fillId="0" borderId="102" xfId="0" applyNumberFormat="1" applyFont="1" applyBorder="1"/>
    <xf numFmtId="0" fontId="7" fillId="3" borderId="107" xfId="0" applyFont="1" applyFill="1" applyBorder="1" applyAlignment="1">
      <alignment horizontal="left"/>
    </xf>
    <xf numFmtId="15" fontId="7" fillId="0" borderId="108" xfId="0" applyNumberFormat="1" applyFont="1" applyBorder="1" applyAlignment="1">
      <alignment horizontal="center"/>
    </xf>
    <xf numFmtId="166" fontId="10" fillId="0" borderId="110" xfId="0" applyNumberFormat="1" applyFont="1" applyBorder="1"/>
    <xf numFmtId="166" fontId="7" fillId="0" borderId="112" xfId="2" applyNumberFormat="1" applyFont="1" applyFill="1" applyBorder="1" applyAlignment="1" applyProtection="1"/>
    <xf numFmtId="166" fontId="7" fillId="0" borderId="111" xfId="2" applyNumberFormat="1" applyFont="1" applyFill="1" applyBorder="1" applyAlignment="1" applyProtection="1"/>
    <xf numFmtId="166" fontId="7" fillId="0" borderId="113" xfId="2" applyNumberFormat="1" applyFont="1" applyFill="1" applyBorder="1" applyAlignment="1" applyProtection="1"/>
    <xf numFmtId="15" fontId="7" fillId="0" borderId="34" xfId="0" applyNumberFormat="1" applyFont="1" applyBorder="1" applyAlignment="1">
      <alignment horizontal="center"/>
    </xf>
    <xf numFmtId="15" fontId="7" fillId="0" borderId="114" xfId="0" applyNumberFormat="1" applyFont="1" applyBorder="1" applyAlignment="1">
      <alignment horizontal="center"/>
    </xf>
    <xf numFmtId="166" fontId="7" fillId="0" borderId="30" xfId="2" applyNumberFormat="1" applyFont="1" applyFill="1" applyBorder="1" applyAlignment="1" applyProtection="1"/>
    <xf numFmtId="166" fontId="10" fillId="0" borderId="109" xfId="0" applyNumberFormat="1" applyFont="1" applyBorder="1"/>
    <xf numFmtId="166" fontId="7" fillId="0" borderId="115" xfId="2" applyNumberFormat="1" applyFont="1" applyFill="1" applyBorder="1" applyAlignment="1" applyProtection="1"/>
    <xf numFmtId="0" fontId="7" fillId="3" borderId="116" xfId="0" applyFont="1" applyFill="1" applyBorder="1" applyAlignment="1">
      <alignment horizontal="left"/>
    </xf>
    <xf numFmtId="41" fontId="10" fillId="0" borderId="117" xfId="0" applyNumberFormat="1" applyFont="1" applyBorder="1"/>
    <xf numFmtId="41" fontId="10" fillId="0" borderId="118" xfId="0" applyNumberFormat="1" applyFont="1" applyBorder="1"/>
    <xf numFmtId="0" fontId="7" fillId="3" borderId="120" xfId="0" applyFont="1" applyFill="1" applyBorder="1" applyAlignment="1">
      <alignment horizontal="left"/>
    </xf>
    <xf numFmtId="0" fontId="7" fillId="0" borderId="119" xfId="0" applyFont="1" applyFill="1" applyBorder="1" applyAlignment="1">
      <alignment horizontal="left"/>
    </xf>
    <xf numFmtId="0" fontId="7" fillId="3" borderId="32" xfId="0" applyFont="1" applyFill="1" applyBorder="1" applyAlignment="1">
      <alignment horizontal="left"/>
    </xf>
    <xf numFmtId="166" fontId="10" fillId="0" borderId="32" xfId="0" applyNumberFormat="1" applyFont="1" applyBorder="1"/>
    <xf numFmtId="166" fontId="7" fillId="3" borderId="121" xfId="2" applyNumberFormat="1" applyFont="1" applyFill="1" applyBorder="1" applyAlignment="1" applyProtection="1"/>
    <xf numFmtId="0" fontId="7" fillId="0" borderId="119" xfId="0" applyFont="1" applyFill="1" applyBorder="1" applyAlignment="1">
      <alignment horizontal="left" wrapText="1"/>
    </xf>
    <xf numFmtId="0" fontId="7" fillId="0" borderId="31" xfId="0" applyFont="1" applyFill="1" applyBorder="1" applyAlignment="1">
      <alignment horizontal="left" wrapText="1"/>
    </xf>
    <xf numFmtId="166" fontId="7" fillId="0" borderId="123" xfId="2" applyNumberFormat="1" applyFont="1" applyFill="1" applyBorder="1" applyAlignment="1" applyProtection="1"/>
    <xf numFmtId="166" fontId="7" fillId="0" borderId="122" xfId="2" applyNumberFormat="1" applyFont="1" applyFill="1" applyBorder="1" applyAlignment="1" applyProtection="1"/>
    <xf numFmtId="166" fontId="7" fillId="0" borderId="124" xfId="2" applyNumberFormat="1" applyFont="1" applyFill="1" applyBorder="1" applyAlignment="1" applyProtection="1"/>
    <xf numFmtId="15" fontId="7" fillId="3" borderId="90" xfId="0" applyNumberFormat="1" applyFont="1" applyFill="1" applyBorder="1" applyAlignment="1">
      <alignment horizontal="center" vertical="top"/>
    </xf>
    <xf numFmtId="0" fontId="12" fillId="0" borderId="0" xfId="0" applyFont="1"/>
    <xf numFmtId="0" fontId="7" fillId="0" borderId="60" xfId="0" applyFont="1" applyBorder="1" applyAlignment="1">
      <alignment horizontal="center" vertical="center"/>
    </xf>
    <xf numFmtId="166" fontId="10" fillId="0" borderId="25" xfId="0" applyNumberFormat="1" applyFont="1" applyBorder="1"/>
    <xf numFmtId="166" fontId="7" fillId="0" borderId="64" xfId="2" applyNumberFormat="1" applyFont="1" applyFill="1" applyBorder="1" applyAlignment="1" applyProtection="1"/>
    <xf numFmtId="166" fontId="7" fillId="0" borderId="125" xfId="2" applyNumberFormat="1" applyFont="1" applyFill="1" applyBorder="1" applyAlignment="1" applyProtection="1"/>
    <xf numFmtId="166" fontId="7" fillId="0" borderId="126" xfId="2" applyNumberFormat="1" applyFont="1" applyFill="1" applyBorder="1" applyAlignment="1" applyProtection="1"/>
    <xf numFmtId="0" fontId="10" fillId="0" borderId="127" xfId="0" applyNumberFormat="1" applyFont="1" applyFill="1" applyBorder="1" applyAlignment="1">
      <alignment horizontal="left"/>
    </xf>
    <xf numFmtId="0" fontId="10" fillId="0" borderId="128" xfId="0" applyNumberFormat="1" applyFont="1" applyFill="1" applyBorder="1" applyAlignment="1">
      <alignment horizontal="left"/>
    </xf>
    <xf numFmtId="15" fontId="7" fillId="0" borderId="64" xfId="0" applyNumberFormat="1" applyFont="1" applyBorder="1" applyAlignment="1">
      <alignment horizontal="center"/>
    </xf>
    <xf numFmtId="0" fontId="7" fillId="3" borderId="129" xfId="0" applyFont="1" applyFill="1" applyBorder="1" applyAlignment="1">
      <alignment horizontal="center"/>
    </xf>
    <xf numFmtId="0" fontId="7" fillId="0" borderId="107" xfId="0" applyFont="1" applyFill="1" applyBorder="1" applyAlignment="1">
      <alignment horizontal="left"/>
    </xf>
    <xf numFmtId="15" fontId="7" fillId="3" borderId="130" xfId="0" applyNumberFormat="1" applyFont="1" applyFill="1" applyBorder="1" applyAlignment="1">
      <alignment horizontal="center"/>
    </xf>
    <xf numFmtId="166" fontId="7" fillId="0" borderId="131" xfId="2" applyNumberFormat="1" applyFont="1" applyFill="1" applyBorder="1" applyAlignment="1" applyProtection="1"/>
    <xf numFmtId="0" fontId="7" fillId="0" borderId="98" xfId="0" applyFont="1" applyBorder="1" applyAlignment="1">
      <alignment horizontal="center"/>
    </xf>
    <xf numFmtId="166" fontId="7" fillId="0" borderId="101" xfId="2" applyNumberFormat="1" applyFont="1" applyFill="1" applyBorder="1" applyAlignment="1" applyProtection="1"/>
    <xf numFmtId="0" fontId="11" fillId="5" borderId="78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indent="1"/>
    </xf>
    <xf numFmtId="0" fontId="8" fillId="0" borderId="49" xfId="0" applyFont="1" applyFill="1" applyBorder="1" applyAlignment="1">
      <alignment horizontal="left" vertical="center" indent="1"/>
    </xf>
    <xf numFmtId="0" fontId="8" fillId="0" borderId="50" xfId="0" applyFont="1" applyFill="1" applyBorder="1" applyAlignment="1">
      <alignment horizontal="left" vertical="center" indent="1"/>
    </xf>
    <xf numFmtId="0" fontId="8" fillId="0" borderId="5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left" vertical="center" indent="1"/>
    </xf>
    <xf numFmtId="0" fontId="8" fillId="0" borderId="42" xfId="0" applyFont="1" applyFill="1" applyBorder="1" applyAlignment="1">
      <alignment horizontal="left" vertical="center" indent="1"/>
    </xf>
    <xf numFmtId="0" fontId="8" fillId="0" borderId="43" xfId="0" applyFont="1" applyFill="1" applyBorder="1" applyAlignment="1">
      <alignment horizontal="left" vertical="center" indent="1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8" fillId="0" borderId="132" xfId="0" applyFont="1" applyBorder="1" applyAlignment="1">
      <alignment horizontal="left" vertical="center" indent="1"/>
    </xf>
    <xf numFmtId="0" fontId="8" fillId="0" borderId="133" xfId="0" applyFont="1" applyBorder="1" applyAlignment="1">
      <alignment horizontal="left" vertical="center" indent="1"/>
    </xf>
    <xf numFmtId="0" fontId="8" fillId="0" borderId="134" xfId="0" applyFont="1" applyBorder="1" applyAlignment="1">
      <alignment horizontal="left" vertical="center" inden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Comma [0]" xfId="1" builtinId="6"/>
    <cellStyle name="Comma 4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3211286</xdr:colOff>
      <xdr:row>0</xdr:row>
      <xdr:rowOff>0</xdr:rowOff>
    </xdr:from>
    <xdr:to>
      <xdr:col>7</xdr:col>
      <xdr:colOff>721178</xdr:colOff>
      <xdr:row>4</xdr:row>
      <xdr:rowOff>104774</xdr:rowOff>
    </xdr:to>
    <xdr:sp macro="" textlink="" fLocksText="0">
      <xdr:nvSpPr>
        <xdr:cNvPr id="2" name="Text Box 4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4906736" y="0"/>
          <a:ext cx="5387067" cy="866774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PT. SURYA PERSADA BETON MOJOSARI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600" b="1" i="0" u="sng" baseline="0">
              <a:effectLst/>
              <a:latin typeface="Lucida Bright" pitchFamily="18" charset="0"/>
              <a:ea typeface="+mn-ea"/>
              <a:cs typeface="+mn-cs"/>
            </a:rPr>
            <a:t>LAPORAN KEUANGAN</a:t>
          </a:r>
          <a:endParaRPr lang="id-ID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02-07 September 2019</a:t>
          </a:r>
          <a:endParaRPr lang="en-US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Lucida Sans Typewriter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3211286</xdr:colOff>
      <xdr:row>0</xdr:row>
      <xdr:rowOff>0</xdr:rowOff>
    </xdr:from>
    <xdr:to>
      <xdr:col>7</xdr:col>
      <xdr:colOff>721178</xdr:colOff>
      <xdr:row>4</xdr:row>
      <xdr:rowOff>104774</xdr:rowOff>
    </xdr:to>
    <xdr:sp macro="" textlink="" fLocksText="0">
      <xdr:nvSpPr>
        <xdr:cNvPr id="2" name="Text Box 4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4620986" y="0"/>
          <a:ext cx="5634717" cy="866774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PT. SURYA PERSADA BETON MOJOSARI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600" b="1" i="0" u="sng" baseline="0">
              <a:effectLst/>
              <a:latin typeface="Lucida Bright" pitchFamily="18" charset="0"/>
              <a:ea typeface="+mn-ea"/>
              <a:cs typeface="+mn-cs"/>
            </a:rPr>
            <a:t>LAPORAN KEUANGAN</a:t>
          </a:r>
          <a:endParaRPr lang="id-ID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0</a:t>
          </a:r>
          <a:r>
            <a:rPr lang="en-US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9</a:t>
          </a: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-</a:t>
          </a:r>
          <a:r>
            <a:rPr lang="en-US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14</a:t>
          </a: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 September 2019</a:t>
          </a:r>
          <a:endParaRPr lang="en-US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Lucida Sans Typewriter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3211286</xdr:colOff>
      <xdr:row>0</xdr:row>
      <xdr:rowOff>0</xdr:rowOff>
    </xdr:from>
    <xdr:to>
      <xdr:col>7</xdr:col>
      <xdr:colOff>721178</xdr:colOff>
      <xdr:row>4</xdr:row>
      <xdr:rowOff>104774</xdr:rowOff>
    </xdr:to>
    <xdr:sp macro="" textlink="" fLocksText="0">
      <xdr:nvSpPr>
        <xdr:cNvPr id="2" name="Text Box 4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4392386" y="0"/>
          <a:ext cx="5987142" cy="866774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PT. SURYA PERSADA BETON MOJOSARI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600" b="1" i="0" u="sng" baseline="0">
              <a:effectLst/>
              <a:latin typeface="Lucida Bright" pitchFamily="18" charset="0"/>
              <a:ea typeface="+mn-ea"/>
              <a:cs typeface="+mn-cs"/>
            </a:rPr>
            <a:t>LAPORAN KEUANGAN</a:t>
          </a:r>
          <a:endParaRPr lang="id-ID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r>
            <a:rPr lang="en-US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16</a:t>
          </a: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-</a:t>
          </a:r>
          <a:r>
            <a:rPr lang="en-US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21</a:t>
          </a: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 September 2019</a:t>
          </a:r>
          <a:endParaRPr lang="en-US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Lucida Sans Typewriter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3211286</xdr:colOff>
      <xdr:row>0</xdr:row>
      <xdr:rowOff>0</xdr:rowOff>
    </xdr:from>
    <xdr:to>
      <xdr:col>7</xdr:col>
      <xdr:colOff>721178</xdr:colOff>
      <xdr:row>4</xdr:row>
      <xdr:rowOff>104774</xdr:rowOff>
    </xdr:to>
    <xdr:sp macro="" textlink="" fLocksText="0">
      <xdr:nvSpPr>
        <xdr:cNvPr id="2" name="Text Box 4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4392386" y="0"/>
          <a:ext cx="5987142" cy="866774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PT. SURYA PERSADA BETON MOJOSARI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600" b="1" i="0" u="sng" baseline="0">
              <a:effectLst/>
              <a:latin typeface="Lucida Bright" pitchFamily="18" charset="0"/>
              <a:ea typeface="+mn-ea"/>
              <a:cs typeface="+mn-cs"/>
            </a:rPr>
            <a:t>LAPORAN KEUANGAN</a:t>
          </a:r>
          <a:endParaRPr lang="id-ID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r>
            <a:rPr lang="en-US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23</a:t>
          </a: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-</a:t>
          </a:r>
          <a:r>
            <a:rPr lang="en-US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28</a:t>
          </a:r>
          <a:r>
            <a:rPr lang="id-ID" sz="1600" b="1" i="0" u="sng" strike="noStrike" baseline="0">
              <a:solidFill>
                <a:srgbClr val="000000"/>
              </a:solidFill>
              <a:latin typeface="Lucida Bright" pitchFamily="18" charset="0"/>
            </a:rPr>
            <a:t> September 2019</a:t>
          </a:r>
          <a:endParaRPr lang="en-US" sz="1600" b="1" i="0" u="sng" strike="noStrike" baseline="0">
            <a:solidFill>
              <a:srgbClr val="000000"/>
            </a:solidFill>
            <a:latin typeface="Lucida Bright" pitchFamily="18" charset="0"/>
          </a:endParaRPr>
        </a:p>
        <a:p>
          <a:pPr algn="ctr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Lucida Sans Typewrit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8"/>
  <sheetViews>
    <sheetView topLeftCell="A16" zoomScale="70" zoomScaleNormal="70" workbookViewId="0">
      <selection activeCell="G37" sqref="G37:L37"/>
    </sheetView>
  </sheetViews>
  <sheetFormatPr defaultRowHeight="15"/>
  <cols>
    <col min="1" max="1" width="4.85546875" customWidth="1"/>
    <col min="2" max="2" width="16.28515625" customWidth="1"/>
    <col min="3" max="3" width="57.42578125" customWidth="1"/>
    <col min="4" max="4" width="16.7109375" customWidth="1"/>
    <col min="5" max="5" width="17.7109375" customWidth="1"/>
    <col min="6" max="6" width="15.140625" customWidth="1"/>
    <col min="7" max="7" width="14.85546875" customWidth="1"/>
    <col min="8" max="8" width="21.7109375" customWidth="1"/>
    <col min="9" max="9" width="15.7109375" customWidth="1"/>
    <col min="10" max="10" width="18.28515625" customWidth="1"/>
    <col min="11" max="11" width="15.28515625" customWidth="1"/>
    <col min="12" max="12" width="13.5703125" customWidth="1"/>
    <col min="14" max="14" width="11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3"/>
      <c r="J1" s="4"/>
      <c r="K1" s="5"/>
    </row>
    <row r="2" spans="1:14">
      <c r="A2" s="6"/>
      <c r="B2" s="6"/>
      <c r="C2" s="6"/>
      <c r="D2" s="6"/>
      <c r="E2" s="6"/>
      <c r="F2" s="7"/>
      <c r="G2" s="6"/>
      <c r="H2" s="6"/>
      <c r="I2" s="8"/>
      <c r="J2" s="4"/>
      <c r="K2" s="5"/>
    </row>
    <row r="3" spans="1:14">
      <c r="A3" s="9" t="s">
        <v>0</v>
      </c>
      <c r="B3" s="9"/>
      <c r="C3" s="9"/>
      <c r="D3" s="9"/>
      <c r="E3" s="9"/>
      <c r="F3" s="9"/>
      <c r="G3" s="9"/>
      <c r="H3" s="9"/>
      <c r="I3" s="9"/>
      <c r="J3" s="4"/>
      <c r="K3" s="10"/>
    </row>
    <row r="4" spans="1:14">
      <c r="A4" s="11"/>
      <c r="B4" s="11"/>
      <c r="C4" s="11"/>
      <c r="D4" s="11"/>
      <c r="E4" s="11"/>
      <c r="F4" s="11"/>
      <c r="G4" s="11"/>
      <c r="H4" s="11"/>
      <c r="I4" s="11"/>
      <c r="J4" s="4"/>
      <c r="K4" s="12"/>
    </row>
    <row r="5" spans="1:14" ht="15.75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4" ht="15.75" thickBot="1">
      <c r="A6" s="241" t="s">
        <v>1</v>
      </c>
      <c r="B6" s="242" t="s">
        <v>2</v>
      </c>
      <c r="C6" s="242" t="s">
        <v>3</v>
      </c>
      <c r="D6" s="243" t="s">
        <v>4</v>
      </c>
      <c r="E6" s="243"/>
      <c r="F6" s="234" t="s">
        <v>5</v>
      </c>
      <c r="G6" s="236" t="s">
        <v>6</v>
      </c>
      <c r="H6" s="236"/>
      <c r="I6" s="236"/>
      <c r="J6" s="236"/>
      <c r="K6" s="96" t="s">
        <v>7</v>
      </c>
      <c r="L6" s="232" t="s">
        <v>29</v>
      </c>
      <c r="M6" t="s">
        <v>16</v>
      </c>
    </row>
    <row r="7" spans="1:14" ht="15.75" thickBot="1">
      <c r="A7" s="241"/>
      <c r="B7" s="242"/>
      <c r="C7" s="242"/>
      <c r="D7" s="13" t="s">
        <v>8</v>
      </c>
      <c r="E7" s="13" t="s">
        <v>9</v>
      </c>
      <c r="F7" s="235"/>
      <c r="G7" s="14" t="s">
        <v>10</v>
      </c>
      <c r="H7" s="13" t="s">
        <v>11</v>
      </c>
      <c r="I7" s="13" t="s">
        <v>12</v>
      </c>
      <c r="J7" s="15" t="s">
        <v>13</v>
      </c>
      <c r="K7" s="97" t="s">
        <v>14</v>
      </c>
      <c r="L7" s="233"/>
    </row>
    <row r="8" spans="1:14" ht="16.5" thickBot="1">
      <c r="A8" s="237" t="s">
        <v>15</v>
      </c>
      <c r="B8" s="237"/>
      <c r="C8" s="237"/>
      <c r="D8" s="16">
        <v>10000000</v>
      </c>
      <c r="E8" s="16">
        <v>0</v>
      </c>
      <c r="F8" s="17">
        <f>D8-E8</f>
        <v>10000000</v>
      </c>
      <c r="G8" s="18"/>
      <c r="H8" s="16"/>
      <c r="I8" s="16"/>
      <c r="J8" s="16"/>
      <c r="K8" s="98"/>
      <c r="L8" s="102"/>
    </row>
    <row r="9" spans="1:14" ht="16.5" thickBot="1">
      <c r="A9" s="132"/>
      <c r="B9" s="139">
        <v>43710</v>
      </c>
      <c r="C9" s="134" t="s">
        <v>30</v>
      </c>
      <c r="D9" s="135"/>
      <c r="E9" s="136">
        <v>6000</v>
      </c>
      <c r="F9" s="121">
        <f>F8+D9-E9</f>
        <v>9994000</v>
      </c>
      <c r="G9" s="137"/>
      <c r="H9" s="138"/>
      <c r="I9" s="138"/>
      <c r="J9" s="138">
        <f t="shared" ref="J9:J14" si="0">E9</f>
        <v>6000</v>
      </c>
      <c r="K9" s="137">
        <f>SUM(G9:J9)</f>
        <v>6000</v>
      </c>
      <c r="L9" s="124"/>
    </row>
    <row r="10" spans="1:14" ht="16.5" thickBot="1">
      <c r="A10" s="19"/>
      <c r="B10" s="20"/>
      <c r="C10" s="21" t="s">
        <v>31</v>
      </c>
      <c r="D10" s="22"/>
      <c r="E10" s="23">
        <v>1200000</v>
      </c>
      <c r="F10" s="121">
        <f>F9+D10-E10</f>
        <v>8794000</v>
      </c>
      <c r="G10" s="24"/>
      <c r="H10" s="25"/>
      <c r="I10" s="25"/>
      <c r="J10" s="25">
        <f t="shared" si="0"/>
        <v>1200000</v>
      </c>
      <c r="K10" s="24">
        <f>SUM(G10:J10)</f>
        <v>1200000</v>
      </c>
      <c r="L10" s="106"/>
      <c r="N10" s="112"/>
    </row>
    <row r="11" spans="1:14" ht="16.5" thickBot="1">
      <c r="A11" s="26"/>
      <c r="B11" s="20"/>
      <c r="C11" s="27" t="s">
        <v>32</v>
      </c>
      <c r="D11" s="103"/>
      <c r="E11" s="29">
        <v>190000</v>
      </c>
      <c r="F11" s="121">
        <f t="shared" ref="F11:F35" si="1">F10+D11-E11</f>
        <v>8604000</v>
      </c>
      <c r="G11" s="24"/>
      <c r="H11" s="25"/>
      <c r="I11" s="25"/>
      <c r="J11" s="25">
        <f t="shared" si="0"/>
        <v>190000</v>
      </c>
      <c r="K11" s="24">
        <f t="shared" ref="K11:K36" si="2">SUM(G11:J11)</f>
        <v>190000</v>
      </c>
      <c r="L11" s="106"/>
    </row>
    <row r="12" spans="1:14" ht="16.5" thickBot="1">
      <c r="A12" s="26"/>
      <c r="B12" s="94"/>
      <c r="C12" s="93" t="s">
        <v>33</v>
      </c>
      <c r="D12" s="103"/>
      <c r="E12" s="29">
        <v>100000</v>
      </c>
      <c r="F12" s="121">
        <f t="shared" si="1"/>
        <v>8504000</v>
      </c>
      <c r="G12" s="24"/>
      <c r="H12" s="25"/>
      <c r="I12" s="25"/>
      <c r="J12" s="25">
        <f t="shared" si="0"/>
        <v>100000</v>
      </c>
      <c r="K12" s="24">
        <f t="shared" si="2"/>
        <v>100000</v>
      </c>
      <c r="L12" s="106"/>
    </row>
    <row r="13" spans="1:14" ht="16.5" thickBot="1">
      <c r="A13" s="26"/>
      <c r="B13" s="94"/>
      <c r="C13" s="95" t="s">
        <v>34</v>
      </c>
      <c r="D13" s="31"/>
      <c r="E13" s="32">
        <v>20000</v>
      </c>
      <c r="F13" s="121">
        <f t="shared" si="1"/>
        <v>8484000</v>
      </c>
      <c r="G13" s="24"/>
      <c r="H13" s="25"/>
      <c r="I13" s="25"/>
      <c r="J13" s="25">
        <f t="shared" si="0"/>
        <v>20000</v>
      </c>
      <c r="K13" s="24">
        <f t="shared" si="2"/>
        <v>20000</v>
      </c>
      <c r="L13" s="106"/>
    </row>
    <row r="14" spans="1:14" ht="16.5" thickBot="1">
      <c r="A14" s="26"/>
      <c r="B14" s="20"/>
      <c r="C14" s="33" t="s">
        <v>35</v>
      </c>
      <c r="D14" s="125"/>
      <c r="E14" s="34">
        <v>38000</v>
      </c>
      <c r="F14" s="121">
        <f t="shared" si="1"/>
        <v>8446000</v>
      </c>
      <c r="G14" s="24"/>
      <c r="H14" s="25"/>
      <c r="I14" s="25"/>
      <c r="J14" s="25">
        <f t="shared" si="0"/>
        <v>38000</v>
      </c>
      <c r="K14" s="24">
        <f t="shared" si="2"/>
        <v>38000</v>
      </c>
      <c r="L14" s="106"/>
    </row>
    <row r="15" spans="1:14" ht="16.5" thickBot="1">
      <c r="A15" s="26"/>
      <c r="B15" s="140"/>
      <c r="C15" s="33" t="s">
        <v>36</v>
      </c>
      <c r="D15" s="125"/>
      <c r="E15" s="34">
        <v>4264000</v>
      </c>
      <c r="F15" s="121">
        <f t="shared" si="1"/>
        <v>4182000</v>
      </c>
      <c r="G15" s="24">
        <f>E15</f>
        <v>4264000</v>
      </c>
      <c r="H15" s="25"/>
      <c r="I15" s="25"/>
      <c r="J15" s="35"/>
      <c r="K15" s="24">
        <f t="shared" si="2"/>
        <v>4264000</v>
      </c>
      <c r="L15" s="106"/>
    </row>
    <row r="16" spans="1:14" ht="16.5" thickBot="1">
      <c r="A16" s="26"/>
      <c r="B16" s="141">
        <v>43711</v>
      </c>
      <c r="C16" s="36" t="s">
        <v>37</v>
      </c>
      <c r="D16" s="28"/>
      <c r="E16" s="37">
        <v>30000</v>
      </c>
      <c r="F16" s="121">
        <f t="shared" si="1"/>
        <v>4152000</v>
      </c>
      <c r="G16" s="24"/>
      <c r="H16" s="25"/>
      <c r="I16" s="25"/>
      <c r="J16" s="25">
        <f>E16</f>
        <v>30000</v>
      </c>
      <c r="K16" s="24">
        <f t="shared" si="2"/>
        <v>30000</v>
      </c>
      <c r="L16" s="106"/>
    </row>
    <row r="17" spans="1:16" ht="16.5" thickBot="1">
      <c r="A17" s="26"/>
      <c r="B17" s="20"/>
      <c r="C17" s="36" t="s">
        <v>38</v>
      </c>
      <c r="D17" s="28"/>
      <c r="E17" s="37">
        <v>90000</v>
      </c>
      <c r="F17" s="121">
        <f t="shared" si="1"/>
        <v>4062000</v>
      </c>
      <c r="G17" s="24"/>
      <c r="H17" s="25"/>
      <c r="I17" s="25"/>
      <c r="J17" s="25">
        <f>E17</f>
        <v>90000</v>
      </c>
      <c r="K17" s="24">
        <f t="shared" si="2"/>
        <v>90000</v>
      </c>
      <c r="L17" s="106"/>
    </row>
    <row r="18" spans="1:16" ht="16.5" thickBot="1">
      <c r="A18" s="26"/>
      <c r="B18" s="94"/>
      <c r="C18" s="36" t="s">
        <v>31</v>
      </c>
      <c r="D18" s="28"/>
      <c r="E18" s="37">
        <v>1200000</v>
      </c>
      <c r="F18" s="121">
        <f t="shared" si="1"/>
        <v>2862000</v>
      </c>
      <c r="G18" s="24"/>
      <c r="H18" s="25"/>
      <c r="I18" s="25"/>
      <c r="J18" s="25">
        <f>E18</f>
        <v>1200000</v>
      </c>
      <c r="K18" s="24">
        <f t="shared" si="2"/>
        <v>1200000</v>
      </c>
      <c r="L18" s="106"/>
    </row>
    <row r="19" spans="1:16" ht="16.5" thickBot="1">
      <c r="A19" s="26"/>
      <c r="B19" s="20"/>
      <c r="C19" s="36" t="s">
        <v>36</v>
      </c>
      <c r="D19" s="28"/>
      <c r="E19" s="37">
        <v>1852000</v>
      </c>
      <c r="F19" s="121">
        <f t="shared" si="1"/>
        <v>1010000</v>
      </c>
      <c r="G19" s="24">
        <f>E19</f>
        <v>1852000</v>
      </c>
      <c r="H19" s="25"/>
      <c r="I19" s="25"/>
      <c r="J19" s="25"/>
      <c r="K19" s="24">
        <f t="shared" si="2"/>
        <v>1852000</v>
      </c>
      <c r="L19" s="106"/>
    </row>
    <row r="20" spans="1:16" ht="16.5" thickBot="1">
      <c r="A20" s="26"/>
      <c r="B20" s="141">
        <v>43712</v>
      </c>
      <c r="C20" s="36" t="s">
        <v>30</v>
      </c>
      <c r="D20" s="28"/>
      <c r="E20" s="37">
        <v>6000</v>
      </c>
      <c r="F20" s="121">
        <f t="shared" si="1"/>
        <v>1004000</v>
      </c>
      <c r="G20" s="24"/>
      <c r="H20" s="25"/>
      <c r="I20" s="25"/>
      <c r="J20" s="25">
        <f>E20</f>
        <v>6000</v>
      </c>
      <c r="K20" s="24">
        <f t="shared" si="2"/>
        <v>6000</v>
      </c>
      <c r="L20" s="106"/>
      <c r="O20" t="s">
        <v>16</v>
      </c>
    </row>
    <row r="21" spans="1:16" ht="16.5" thickBot="1">
      <c r="A21" s="26"/>
      <c r="B21" s="94"/>
      <c r="C21" s="41" t="s">
        <v>31</v>
      </c>
      <c r="D21" s="42"/>
      <c r="E21" s="37">
        <v>1200000</v>
      </c>
      <c r="F21" s="121">
        <f t="shared" si="1"/>
        <v>-196000</v>
      </c>
      <c r="G21" s="24"/>
      <c r="H21" s="25"/>
      <c r="I21" s="25"/>
      <c r="J21" s="25">
        <f>E21</f>
        <v>1200000</v>
      </c>
      <c r="K21" s="24">
        <f t="shared" si="2"/>
        <v>1200000</v>
      </c>
      <c r="L21" s="106"/>
    </row>
    <row r="22" spans="1:16" ht="16.5" thickBot="1">
      <c r="A22" s="26"/>
      <c r="B22" s="94"/>
      <c r="C22" s="39" t="s">
        <v>36</v>
      </c>
      <c r="D22" s="104"/>
      <c r="E22" s="40">
        <v>829000</v>
      </c>
      <c r="F22" s="121">
        <f t="shared" si="1"/>
        <v>-1025000</v>
      </c>
      <c r="G22" s="24">
        <f>E22</f>
        <v>829000</v>
      </c>
      <c r="H22" s="25"/>
      <c r="I22" s="25"/>
      <c r="J22" s="25"/>
      <c r="K22" s="24">
        <f t="shared" si="2"/>
        <v>829000</v>
      </c>
      <c r="L22" s="106"/>
      <c r="P22" s="112"/>
    </row>
    <row r="23" spans="1:16" ht="16.5" thickBot="1">
      <c r="A23" s="111"/>
      <c r="B23" s="152">
        <v>43713</v>
      </c>
      <c r="C23" s="107" t="s">
        <v>39</v>
      </c>
      <c r="D23" s="153">
        <v>38000000</v>
      </c>
      <c r="E23" s="108"/>
      <c r="F23" s="109">
        <f t="shared" si="1"/>
        <v>36975000</v>
      </c>
      <c r="G23" s="154"/>
      <c r="H23" s="110"/>
      <c r="I23" s="110"/>
      <c r="J23" s="110"/>
      <c r="K23" s="154">
        <f t="shared" si="2"/>
        <v>0</v>
      </c>
      <c r="L23" s="161"/>
      <c r="P23" s="112"/>
    </row>
    <row r="24" spans="1:16" ht="16.5" thickBot="1">
      <c r="A24" s="26"/>
      <c r="B24" s="20"/>
      <c r="C24" s="41" t="s">
        <v>30</v>
      </c>
      <c r="D24" s="42"/>
      <c r="E24" s="37">
        <v>6000</v>
      </c>
      <c r="F24" s="121">
        <f t="shared" si="1"/>
        <v>36969000</v>
      </c>
      <c r="G24" s="24"/>
      <c r="H24" s="25"/>
      <c r="I24" s="25"/>
      <c r="J24" s="25">
        <f>E24</f>
        <v>6000</v>
      </c>
      <c r="K24" s="24">
        <f t="shared" si="2"/>
        <v>6000</v>
      </c>
      <c r="L24" s="106"/>
    </row>
    <row r="25" spans="1:16" ht="16.5" thickBot="1">
      <c r="A25" s="26"/>
      <c r="B25" s="30"/>
      <c r="C25" s="36" t="s">
        <v>40</v>
      </c>
      <c r="D25" s="126"/>
      <c r="E25" s="37">
        <v>72000</v>
      </c>
      <c r="F25" s="121">
        <f t="shared" si="1"/>
        <v>36897000</v>
      </c>
      <c r="G25" s="127"/>
      <c r="H25" s="25"/>
      <c r="I25" s="43"/>
      <c r="J25" s="43">
        <f>E25</f>
        <v>72000</v>
      </c>
      <c r="K25" s="24">
        <f t="shared" si="2"/>
        <v>72000</v>
      </c>
      <c r="L25" s="106"/>
    </row>
    <row r="26" spans="1:16" ht="16.5" thickBot="1">
      <c r="A26" s="119"/>
      <c r="B26" s="142"/>
      <c r="C26" s="41" t="s">
        <v>31</v>
      </c>
      <c r="D26" s="91"/>
      <c r="E26" s="45">
        <v>1200000</v>
      </c>
      <c r="F26" s="121">
        <f t="shared" si="1"/>
        <v>35697000</v>
      </c>
      <c r="G26" s="128"/>
      <c r="H26" s="47"/>
      <c r="I26" s="92"/>
      <c r="J26" s="92">
        <f>E26</f>
        <v>1200000</v>
      </c>
      <c r="K26" s="24">
        <f t="shared" si="2"/>
        <v>1200000</v>
      </c>
      <c r="L26" s="106"/>
      <c r="M26" t="s">
        <v>16</v>
      </c>
    </row>
    <row r="27" spans="1:16" ht="16.5" thickBot="1">
      <c r="A27" s="119"/>
      <c r="B27" s="94"/>
      <c r="C27" s="41" t="s">
        <v>36</v>
      </c>
      <c r="D27" s="91"/>
      <c r="E27" s="45">
        <v>4706000</v>
      </c>
      <c r="F27" s="121">
        <f t="shared" si="1"/>
        <v>30991000</v>
      </c>
      <c r="G27" s="128">
        <f>E27</f>
        <v>4706000</v>
      </c>
      <c r="H27" s="47"/>
      <c r="I27" s="92"/>
      <c r="J27" s="92"/>
      <c r="K27" s="24">
        <f t="shared" si="2"/>
        <v>4706000</v>
      </c>
      <c r="L27" s="122"/>
      <c r="N27" s="120">
        <f>SUM(L16:L25)</f>
        <v>0</v>
      </c>
    </row>
    <row r="28" spans="1:16" ht="16.5" thickBot="1">
      <c r="A28" s="119"/>
      <c r="B28" s="141">
        <v>43714</v>
      </c>
      <c r="C28" s="113" t="s">
        <v>41</v>
      </c>
      <c r="D28" s="114"/>
      <c r="E28" s="115">
        <v>3000</v>
      </c>
      <c r="F28" s="121">
        <f t="shared" si="1"/>
        <v>30988000</v>
      </c>
      <c r="G28" s="129"/>
      <c r="H28" s="130"/>
      <c r="I28" s="130"/>
      <c r="J28" s="92">
        <f>E28</f>
        <v>3000</v>
      </c>
      <c r="K28" s="24">
        <f t="shared" si="2"/>
        <v>3000</v>
      </c>
      <c r="L28" s="122"/>
    </row>
    <row r="29" spans="1:16" ht="16.5" thickBot="1">
      <c r="A29" s="119"/>
      <c r="B29" s="44"/>
      <c r="C29" s="116" t="s">
        <v>42</v>
      </c>
      <c r="D29" s="117"/>
      <c r="E29" s="118">
        <v>30000</v>
      </c>
      <c r="F29" s="121">
        <f t="shared" si="1"/>
        <v>30958000</v>
      </c>
      <c r="G29" s="131"/>
      <c r="H29" s="130"/>
      <c r="I29" s="130"/>
      <c r="J29" s="92">
        <f>E29</f>
        <v>30000</v>
      </c>
      <c r="K29" s="24">
        <f t="shared" si="2"/>
        <v>30000</v>
      </c>
      <c r="L29" s="106"/>
    </row>
    <row r="30" spans="1:16" ht="16.5" thickBot="1">
      <c r="A30" s="119"/>
      <c r="B30" s="94"/>
      <c r="C30" s="36" t="s">
        <v>31</v>
      </c>
      <c r="D30" s="28"/>
      <c r="E30" s="37">
        <v>1200000</v>
      </c>
      <c r="F30" s="121">
        <f t="shared" si="1"/>
        <v>29758000</v>
      </c>
      <c r="G30" s="24"/>
      <c r="H30" s="25"/>
      <c r="I30" s="25"/>
      <c r="J30" s="25">
        <f>E30</f>
        <v>1200000</v>
      </c>
      <c r="K30" s="24">
        <f t="shared" si="2"/>
        <v>1200000</v>
      </c>
      <c r="L30" s="106"/>
    </row>
    <row r="31" spans="1:16" ht="16.5" thickBot="1">
      <c r="A31" s="119"/>
      <c r="B31" s="133"/>
      <c r="C31" s="151" t="s">
        <v>36</v>
      </c>
      <c r="D31" s="144"/>
      <c r="E31" s="145">
        <v>5102000</v>
      </c>
      <c r="F31" s="121">
        <f t="shared" si="1"/>
        <v>24656000</v>
      </c>
      <c r="G31" s="99">
        <f>E31</f>
        <v>5102000</v>
      </c>
      <c r="H31" s="144"/>
      <c r="I31" s="144"/>
      <c r="J31" s="146"/>
      <c r="K31" s="24">
        <f t="shared" si="2"/>
        <v>5102000</v>
      </c>
      <c r="L31" s="106"/>
    </row>
    <row r="32" spans="1:16" ht="16.5" thickBot="1">
      <c r="A32" s="119"/>
      <c r="B32" s="141">
        <v>43715</v>
      </c>
      <c r="C32" s="143" t="s">
        <v>43</v>
      </c>
      <c r="D32" s="147"/>
      <c r="E32" s="148">
        <v>23000</v>
      </c>
      <c r="F32" s="121">
        <f t="shared" si="1"/>
        <v>24633000</v>
      </c>
      <c r="G32" s="149"/>
      <c r="H32" s="147"/>
      <c r="I32" s="147"/>
      <c r="J32" s="150">
        <f>E32</f>
        <v>23000</v>
      </c>
      <c r="K32" s="24">
        <f t="shared" si="2"/>
        <v>23000</v>
      </c>
      <c r="L32" s="106"/>
    </row>
    <row r="33" spans="1:12" ht="16.5" thickBot="1">
      <c r="A33" s="119"/>
      <c r="B33" s="94"/>
      <c r="C33" s="36" t="s">
        <v>44</v>
      </c>
      <c r="D33" s="28"/>
      <c r="E33" s="37">
        <v>17000</v>
      </c>
      <c r="F33" s="121">
        <f t="shared" si="1"/>
        <v>24616000</v>
      </c>
      <c r="G33" s="24"/>
      <c r="H33" s="25"/>
      <c r="I33" s="25"/>
      <c r="J33" s="25">
        <f>E33</f>
        <v>17000</v>
      </c>
      <c r="K33" s="24">
        <f t="shared" si="2"/>
        <v>17000</v>
      </c>
      <c r="L33" s="106"/>
    </row>
    <row r="34" spans="1:12" ht="16.5" thickBot="1">
      <c r="A34" s="119"/>
      <c r="B34" s="20"/>
      <c r="C34" s="41" t="s">
        <v>36</v>
      </c>
      <c r="D34" s="42"/>
      <c r="E34" s="45">
        <v>1815000</v>
      </c>
      <c r="F34" s="121">
        <f t="shared" si="1"/>
        <v>22801000</v>
      </c>
      <c r="G34" s="46">
        <f>E34</f>
        <v>1815000</v>
      </c>
      <c r="H34" s="47"/>
      <c r="I34" s="47"/>
      <c r="J34" s="47"/>
      <c r="K34" s="24">
        <f t="shared" si="2"/>
        <v>1815000</v>
      </c>
      <c r="L34" s="106"/>
    </row>
    <row r="35" spans="1:12" ht="16.5" thickBot="1">
      <c r="A35" s="119"/>
      <c r="B35" s="133"/>
      <c r="C35" s="41" t="s">
        <v>45</v>
      </c>
      <c r="D35" s="42"/>
      <c r="E35" s="45">
        <v>7530000</v>
      </c>
      <c r="F35" s="121">
        <f t="shared" si="1"/>
        <v>15271000</v>
      </c>
      <c r="G35" s="46"/>
      <c r="H35" s="47">
        <f>E35</f>
        <v>7530000</v>
      </c>
      <c r="I35" s="47"/>
      <c r="J35" s="47"/>
      <c r="K35" s="155">
        <f t="shared" si="2"/>
        <v>7530000</v>
      </c>
      <c r="L35" s="106"/>
    </row>
    <row r="36" spans="1:12" ht="16.5" thickBot="1">
      <c r="A36" s="49"/>
      <c r="B36" s="50"/>
      <c r="C36" s="51"/>
      <c r="D36" s="52"/>
      <c r="E36" s="53"/>
      <c r="F36" s="121"/>
      <c r="G36" s="54"/>
      <c r="H36" s="55"/>
      <c r="I36" s="55"/>
      <c r="J36" s="55"/>
      <c r="K36" s="156">
        <f t="shared" si="2"/>
        <v>0</v>
      </c>
      <c r="L36" s="123"/>
    </row>
    <row r="37" spans="1:12" ht="16.5" thickBot="1">
      <c r="A37" s="244" t="s">
        <v>17</v>
      </c>
      <c r="B37" s="245"/>
      <c r="C37" s="246"/>
      <c r="D37" s="56">
        <f>SUM(D9:D36)</f>
        <v>38000000</v>
      </c>
      <c r="E37" s="57">
        <f>SUM(E9:E36)</f>
        <v>32729000</v>
      </c>
      <c r="F37" s="58">
        <f>D37-E37</f>
        <v>5271000</v>
      </c>
      <c r="G37" s="59">
        <f>SUM(G9:G36)</f>
        <v>18568000</v>
      </c>
      <c r="H37" s="60">
        <f>SUM(H9:H36)</f>
        <v>7530000</v>
      </c>
      <c r="I37" s="60">
        <f>SUM(I9:I36)</f>
        <v>0</v>
      </c>
      <c r="J37" s="60">
        <f>SUM(J9:J36)</f>
        <v>6631000</v>
      </c>
      <c r="K37" s="100">
        <f xml:space="preserve"> SUM(K9:K35)</f>
        <v>32729000</v>
      </c>
      <c r="L37" s="105">
        <f>SUM(L9:L36)</f>
        <v>0</v>
      </c>
    </row>
    <row r="38" spans="1:12" ht="16.5" thickBot="1">
      <c r="A38" s="238" t="s">
        <v>18</v>
      </c>
      <c r="B38" s="239"/>
      <c r="C38" s="240"/>
      <c r="D38" s="61">
        <f>SUM(D8:D36)</f>
        <v>48000000</v>
      </c>
      <c r="E38" s="61">
        <f>SUM(E8:E36)</f>
        <v>32729000</v>
      </c>
      <c r="F38" s="62">
        <f>+D38-E38</f>
        <v>15271000</v>
      </c>
      <c r="G38" s="63">
        <f>G8+G37</f>
        <v>18568000</v>
      </c>
      <c r="H38" s="64">
        <f>H8+H37</f>
        <v>7530000</v>
      </c>
      <c r="I38" s="64">
        <f>I8+I37</f>
        <v>0</v>
      </c>
      <c r="J38" s="64">
        <f>J8+J37</f>
        <v>6631000</v>
      </c>
      <c r="K38" s="101">
        <f>SUM(G38:J38)</f>
        <v>32729000</v>
      </c>
      <c r="L38" s="102"/>
    </row>
    <row r="39" spans="1:12" ht="15.75">
      <c r="A39" s="65"/>
      <c r="B39" s="65"/>
      <c r="C39" s="65" t="s">
        <v>19</v>
      </c>
      <c r="D39" s="66"/>
      <c r="E39" s="4"/>
      <c r="F39" s="4"/>
      <c r="G39" s="4"/>
      <c r="H39" s="4"/>
      <c r="I39" s="4"/>
      <c r="J39" s="4"/>
      <c r="K39" s="67"/>
    </row>
    <row r="40" spans="1:12" ht="15.75">
      <c r="B40" s="65" t="s">
        <v>20</v>
      </c>
      <c r="C40" s="66"/>
      <c r="D40" s="66"/>
      <c r="E40" s="4"/>
      <c r="F40" s="4"/>
      <c r="G40" s="4"/>
      <c r="H40" s="68"/>
      <c r="I40" s="4"/>
      <c r="J40" s="4"/>
      <c r="K40" s="69"/>
    </row>
    <row r="41" spans="1:12" ht="16.5" thickBot="1">
      <c r="A41" s="66"/>
      <c r="D41" s="112">
        <f>K38-E38</f>
        <v>0</v>
      </c>
    </row>
    <row r="42" spans="1:12" ht="15.75">
      <c r="A42" s="70"/>
      <c r="B42" s="65" t="s">
        <v>21</v>
      </c>
      <c r="C42" s="66" t="s">
        <v>22</v>
      </c>
      <c r="D42" s="66"/>
      <c r="E42" s="4"/>
      <c r="F42" s="247" t="s">
        <v>23</v>
      </c>
      <c r="G42" s="248"/>
      <c r="H42" s="251" t="s">
        <v>24</v>
      </c>
      <c r="I42" s="248"/>
      <c r="J42" s="71" t="s">
        <v>25</v>
      </c>
      <c r="K42" s="72"/>
    </row>
    <row r="43" spans="1:12" ht="15.75">
      <c r="A43" s="66"/>
      <c r="B43" s="66"/>
      <c r="C43" s="66"/>
      <c r="D43" s="66"/>
      <c r="E43" s="4"/>
      <c r="F43" s="249" t="s">
        <v>26</v>
      </c>
      <c r="G43" s="250"/>
      <c r="H43" s="252" t="s">
        <v>27</v>
      </c>
      <c r="I43" s="250"/>
      <c r="J43" s="73"/>
      <c r="K43" s="74"/>
    </row>
    <row r="44" spans="1:12" ht="15.75">
      <c r="A44" s="66"/>
      <c r="B44" s="66"/>
      <c r="C44" s="66"/>
      <c r="D44" s="66"/>
      <c r="E44" s="4"/>
      <c r="F44" s="75" t="s">
        <v>28</v>
      </c>
      <c r="G44" s="76"/>
      <c r="H44" s="77" t="s">
        <v>28</v>
      </c>
      <c r="I44" s="76"/>
      <c r="J44" s="78" t="s">
        <v>28</v>
      </c>
      <c r="K44" s="79">
        <v>43715</v>
      </c>
    </row>
    <row r="45" spans="1:12" ht="15.75">
      <c r="A45" s="66"/>
      <c r="B45" s="66"/>
      <c r="C45" s="66"/>
      <c r="D45" s="66"/>
      <c r="E45" s="4"/>
      <c r="F45" s="80"/>
      <c r="G45" s="81"/>
      <c r="H45" s="82"/>
      <c r="I45" s="81"/>
      <c r="J45" s="82"/>
      <c r="K45" s="83"/>
    </row>
    <row r="46" spans="1:12" ht="15.75">
      <c r="A46" s="66"/>
      <c r="B46" s="66"/>
      <c r="C46" s="66" t="s">
        <v>16</v>
      </c>
      <c r="D46" s="66"/>
      <c r="E46" s="4"/>
      <c r="F46" s="80"/>
      <c r="G46" s="81"/>
      <c r="H46" s="82"/>
      <c r="I46" s="81"/>
      <c r="J46" s="82"/>
      <c r="K46" s="83"/>
    </row>
    <row r="47" spans="1:12" ht="15.75">
      <c r="A47" s="66"/>
      <c r="B47" s="66"/>
      <c r="C47" s="66"/>
      <c r="D47" s="66"/>
      <c r="E47" s="66"/>
      <c r="F47" s="84"/>
      <c r="G47" s="85"/>
      <c r="H47" s="86"/>
      <c r="I47" s="85"/>
      <c r="J47" s="86"/>
      <c r="K47" s="87"/>
    </row>
    <row r="48" spans="1:12" ht="16.5" thickBot="1">
      <c r="B48" s="66"/>
      <c r="C48" s="66"/>
      <c r="D48" s="66"/>
      <c r="E48" s="66"/>
      <c r="F48" s="88"/>
      <c r="G48" s="89"/>
      <c r="H48" s="90"/>
      <c r="I48" s="89"/>
      <c r="J48" s="253" t="s">
        <v>46</v>
      </c>
      <c r="K48" s="254"/>
    </row>
  </sheetData>
  <mergeCells count="15">
    <mergeCell ref="F42:G42"/>
    <mergeCell ref="F43:G43"/>
    <mergeCell ref="H42:I42"/>
    <mergeCell ref="H43:I43"/>
    <mergeCell ref="J48:K48"/>
    <mergeCell ref="L6:L7"/>
    <mergeCell ref="F6:F7"/>
    <mergeCell ref="G6:J6"/>
    <mergeCell ref="A8:C8"/>
    <mergeCell ref="A38:C38"/>
    <mergeCell ref="A6:A7"/>
    <mergeCell ref="B6:B7"/>
    <mergeCell ref="C6:C7"/>
    <mergeCell ref="D6:E6"/>
    <mergeCell ref="A37:C37"/>
  </mergeCells>
  <pageMargins left="0.25" right="0.25" top="0.75" bottom="0.75" header="0.3" footer="0.3"/>
  <pageSetup paperSize="9" scale="64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0"/>
  <sheetViews>
    <sheetView topLeftCell="A4" zoomScale="70" zoomScaleNormal="70" workbookViewId="0">
      <selection activeCell="A24" sqref="A24:L24"/>
    </sheetView>
  </sheetViews>
  <sheetFormatPr defaultRowHeight="15"/>
  <cols>
    <col min="1" max="1" width="5" customWidth="1"/>
    <col min="2" max="2" width="14.5703125" customWidth="1"/>
    <col min="3" max="3" width="46.28515625" customWidth="1"/>
    <col min="4" max="4" width="23.7109375" customWidth="1"/>
    <col min="5" max="5" width="23.140625" customWidth="1"/>
    <col min="6" max="6" width="17.5703125" customWidth="1"/>
    <col min="7" max="7" width="14.5703125" customWidth="1"/>
    <col min="8" max="8" width="16.42578125" customWidth="1"/>
    <col min="9" max="9" width="15.42578125" customWidth="1"/>
    <col min="10" max="10" width="15.85546875" customWidth="1"/>
    <col min="11" max="11" width="20.5703125" customWidth="1"/>
    <col min="12" max="12" width="17.42578125" customWidth="1"/>
  </cols>
  <sheetData>
    <row r="1" spans="1:12">
      <c r="A1" s="1"/>
      <c r="B1" s="2"/>
      <c r="C1" s="2"/>
      <c r="D1" s="2"/>
      <c r="E1" s="2"/>
      <c r="F1" s="2"/>
      <c r="G1" s="2"/>
      <c r="H1" s="2"/>
      <c r="I1" s="3"/>
      <c r="J1" s="4"/>
      <c r="K1" s="5"/>
    </row>
    <row r="2" spans="1:12">
      <c r="A2" s="6"/>
      <c r="B2" s="6"/>
      <c r="C2" s="6"/>
      <c r="D2" s="6"/>
      <c r="E2" s="6"/>
      <c r="F2" s="7"/>
      <c r="G2" s="6"/>
      <c r="H2" s="6"/>
      <c r="I2" s="8"/>
      <c r="J2" s="4"/>
      <c r="K2" s="5"/>
    </row>
    <row r="3" spans="1:12">
      <c r="A3" s="9" t="s">
        <v>0</v>
      </c>
      <c r="B3" s="9"/>
      <c r="C3" s="9"/>
      <c r="D3" s="9"/>
      <c r="E3" s="9"/>
      <c r="F3" s="9"/>
      <c r="G3" s="9"/>
      <c r="H3" s="9"/>
      <c r="I3" s="9"/>
      <c r="J3" s="4"/>
      <c r="K3" s="10"/>
    </row>
    <row r="4" spans="1:12">
      <c r="A4" s="11"/>
      <c r="B4" s="11"/>
      <c r="C4" s="11"/>
      <c r="D4" s="11"/>
      <c r="E4" s="11"/>
      <c r="F4" s="11"/>
      <c r="G4" s="11"/>
      <c r="H4" s="11"/>
      <c r="I4" s="11"/>
      <c r="J4" s="4"/>
      <c r="K4" s="12"/>
    </row>
    <row r="5" spans="1:12" ht="15.75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ht="15.75" thickBot="1">
      <c r="A6" s="241" t="s">
        <v>1</v>
      </c>
      <c r="B6" s="242" t="s">
        <v>2</v>
      </c>
      <c r="C6" s="242" t="s">
        <v>3</v>
      </c>
      <c r="D6" s="243" t="s">
        <v>4</v>
      </c>
      <c r="E6" s="243"/>
      <c r="F6" s="234" t="s">
        <v>5</v>
      </c>
      <c r="G6" s="236" t="s">
        <v>6</v>
      </c>
      <c r="H6" s="236"/>
      <c r="I6" s="236"/>
      <c r="J6" s="236"/>
      <c r="K6" s="96" t="s">
        <v>7</v>
      </c>
      <c r="L6" s="232" t="s">
        <v>29</v>
      </c>
    </row>
    <row r="7" spans="1:12" ht="15.75" thickBot="1">
      <c r="A7" s="241"/>
      <c r="B7" s="242"/>
      <c r="C7" s="242"/>
      <c r="D7" s="13" t="s">
        <v>8</v>
      </c>
      <c r="E7" s="13" t="s">
        <v>9</v>
      </c>
      <c r="F7" s="235"/>
      <c r="G7" s="14" t="s">
        <v>10</v>
      </c>
      <c r="H7" s="13" t="s">
        <v>11</v>
      </c>
      <c r="I7" s="13" t="s">
        <v>12</v>
      </c>
      <c r="J7" s="15" t="s">
        <v>13</v>
      </c>
      <c r="K7" s="97" t="s">
        <v>14</v>
      </c>
      <c r="L7" s="233"/>
    </row>
    <row r="8" spans="1:12" ht="16.5" thickBot="1">
      <c r="A8" s="237" t="s">
        <v>15</v>
      </c>
      <c r="B8" s="237"/>
      <c r="C8" s="237"/>
      <c r="D8" s="16">
        <f>'02-07 September'!D38</f>
        <v>48000000</v>
      </c>
      <c r="E8" s="16">
        <f>'02-07 September'!E38</f>
        <v>32729000</v>
      </c>
      <c r="F8" s="17">
        <f>D8-E8</f>
        <v>15271000</v>
      </c>
      <c r="G8" s="18">
        <v>18568000</v>
      </c>
      <c r="H8" s="16">
        <v>7530000</v>
      </c>
      <c r="I8" s="16">
        <v>0</v>
      </c>
      <c r="J8" s="16">
        <v>6631000</v>
      </c>
      <c r="K8" s="98">
        <v>32729000</v>
      </c>
      <c r="L8" s="102">
        <v>0</v>
      </c>
    </row>
    <row r="9" spans="1:12" ht="16.5" thickBot="1">
      <c r="A9" s="132"/>
      <c r="B9" s="139">
        <v>43717</v>
      </c>
      <c r="C9" s="134" t="s">
        <v>76</v>
      </c>
      <c r="D9" s="135"/>
      <c r="E9" s="136">
        <v>1839000</v>
      </c>
      <c r="F9" s="17">
        <f>F8+D9-E9</f>
        <v>13432000</v>
      </c>
      <c r="G9" s="137"/>
      <c r="H9" s="138"/>
      <c r="I9" s="157">
        <f>+E9</f>
        <v>1839000</v>
      </c>
      <c r="J9" s="158"/>
      <c r="K9" s="137">
        <f>SUM(G9:J9)</f>
        <v>1839000</v>
      </c>
      <c r="L9" s="124"/>
    </row>
    <row r="10" spans="1:12" ht="16.5" thickBot="1">
      <c r="A10" s="19"/>
      <c r="B10" s="20"/>
      <c r="C10" s="21" t="s">
        <v>47</v>
      </c>
      <c r="D10" s="22"/>
      <c r="E10" s="23">
        <v>3800000</v>
      </c>
      <c r="F10" s="17">
        <f t="shared" ref="F10:F20" si="0">F9+D10-E10</f>
        <v>9632000</v>
      </c>
      <c r="G10" s="24"/>
      <c r="H10" s="25"/>
      <c r="I10" s="160">
        <f>+E10</f>
        <v>3800000</v>
      </c>
      <c r="J10" s="160"/>
      <c r="K10" s="135">
        <f t="shared" ref="K10:K58" si="1">SUM(G10:J10)</f>
        <v>3800000</v>
      </c>
      <c r="L10" s="106"/>
    </row>
    <row r="11" spans="1:12" ht="16.5" thickBot="1">
      <c r="A11" s="26"/>
      <c r="B11" s="20"/>
      <c r="C11" s="27" t="s">
        <v>48</v>
      </c>
      <c r="D11" s="103"/>
      <c r="E11" s="29">
        <v>200000</v>
      </c>
      <c r="F11" s="17">
        <f t="shared" si="0"/>
        <v>9432000</v>
      </c>
      <c r="G11" s="24"/>
      <c r="H11" s="25"/>
      <c r="I11" s="159"/>
      <c r="J11" s="159">
        <f>E11</f>
        <v>200000</v>
      </c>
      <c r="K11" s="137">
        <f t="shared" si="1"/>
        <v>200000</v>
      </c>
      <c r="L11" s="106"/>
    </row>
    <row r="12" spans="1:12" ht="16.5" thickBot="1">
      <c r="A12" s="26"/>
      <c r="B12" s="94"/>
      <c r="C12" s="93" t="s">
        <v>51</v>
      </c>
      <c r="D12" s="103"/>
      <c r="E12" s="29">
        <v>20000</v>
      </c>
      <c r="F12" s="17">
        <f t="shared" si="0"/>
        <v>9412000</v>
      </c>
      <c r="G12" s="24"/>
      <c r="H12" s="25"/>
      <c r="I12" s="25"/>
      <c r="J12" s="25">
        <f>E12</f>
        <v>20000</v>
      </c>
      <c r="K12" s="137">
        <f t="shared" si="1"/>
        <v>20000</v>
      </c>
      <c r="L12" s="106"/>
    </row>
    <row r="13" spans="1:12" ht="16.5" thickBot="1">
      <c r="A13" s="26"/>
      <c r="B13" s="94"/>
      <c r="C13" s="93" t="s">
        <v>49</v>
      </c>
      <c r="D13" s="31">
        <v>1600000</v>
      </c>
      <c r="E13" s="32"/>
      <c r="F13" s="17">
        <f t="shared" si="0"/>
        <v>11012000</v>
      </c>
      <c r="G13" s="24"/>
      <c r="H13" s="25"/>
      <c r="I13" s="25"/>
      <c r="J13" s="25"/>
      <c r="K13" s="137">
        <f t="shared" si="1"/>
        <v>0</v>
      </c>
      <c r="L13" s="106">
        <f>D13</f>
        <v>1600000</v>
      </c>
    </row>
    <row r="14" spans="1:12" ht="16.5" thickBot="1">
      <c r="A14" s="26"/>
      <c r="B14" s="20"/>
      <c r="C14" s="95" t="s">
        <v>50</v>
      </c>
      <c r="D14" s="125"/>
      <c r="E14" s="34">
        <v>1883000</v>
      </c>
      <c r="F14" s="17">
        <f t="shared" si="0"/>
        <v>9129000</v>
      </c>
      <c r="G14" s="24">
        <f>E14</f>
        <v>1883000</v>
      </c>
      <c r="H14" s="25"/>
      <c r="I14" s="25"/>
      <c r="J14" s="25"/>
      <c r="K14" s="137">
        <f t="shared" si="1"/>
        <v>1883000</v>
      </c>
      <c r="L14" s="106"/>
    </row>
    <row r="15" spans="1:12" ht="16.5" thickBot="1">
      <c r="A15" s="26"/>
      <c r="B15" s="139">
        <v>43718</v>
      </c>
      <c r="C15" s="33" t="s">
        <v>52</v>
      </c>
      <c r="D15" s="125"/>
      <c r="E15" s="34">
        <v>25000</v>
      </c>
      <c r="F15" s="17">
        <f t="shared" si="0"/>
        <v>9104000</v>
      </c>
      <c r="G15" s="24"/>
      <c r="H15" s="25"/>
      <c r="I15" s="25"/>
      <c r="J15" s="35">
        <f>E15</f>
        <v>25000</v>
      </c>
      <c r="K15" s="137">
        <f t="shared" si="1"/>
        <v>25000</v>
      </c>
      <c r="L15" s="106"/>
    </row>
    <row r="16" spans="1:12" ht="16.5" thickBot="1">
      <c r="A16" s="26"/>
      <c r="B16" s="141"/>
      <c r="C16" s="36" t="s">
        <v>53</v>
      </c>
      <c r="D16" s="28"/>
      <c r="E16" s="37">
        <v>190000</v>
      </c>
      <c r="F16" s="17">
        <f t="shared" si="0"/>
        <v>8914000</v>
      </c>
      <c r="G16" s="24"/>
      <c r="H16" s="25"/>
      <c r="I16" s="160">
        <f>+E16</f>
        <v>190000</v>
      </c>
      <c r="J16" s="160"/>
      <c r="K16" s="137">
        <f t="shared" si="1"/>
        <v>190000</v>
      </c>
      <c r="L16" s="106"/>
    </row>
    <row r="17" spans="1:12" ht="16.5" thickBot="1">
      <c r="A17" s="26"/>
      <c r="B17" s="20"/>
      <c r="C17" s="36" t="s">
        <v>30</v>
      </c>
      <c r="D17" s="28"/>
      <c r="E17" s="37">
        <v>6000</v>
      </c>
      <c r="F17" s="17">
        <f t="shared" si="0"/>
        <v>8908000</v>
      </c>
      <c r="G17" s="24"/>
      <c r="H17" s="25"/>
      <c r="I17" s="25"/>
      <c r="J17" s="25">
        <f>E17</f>
        <v>6000</v>
      </c>
      <c r="K17" s="137">
        <f t="shared" si="1"/>
        <v>6000</v>
      </c>
      <c r="L17" s="106"/>
    </row>
    <row r="18" spans="1:12" ht="16.5" thickBot="1">
      <c r="A18" s="26"/>
      <c r="B18" s="94"/>
      <c r="C18" s="36" t="s">
        <v>54</v>
      </c>
      <c r="D18" s="28"/>
      <c r="E18" s="37">
        <v>220000</v>
      </c>
      <c r="F18" s="17">
        <f t="shared" si="0"/>
        <v>8688000</v>
      </c>
      <c r="G18" s="24"/>
      <c r="H18" s="25"/>
      <c r="I18" s="160">
        <f>+E18</f>
        <v>220000</v>
      </c>
      <c r="J18" s="160"/>
      <c r="K18" s="137">
        <f t="shared" si="1"/>
        <v>220000</v>
      </c>
      <c r="L18" s="106"/>
    </row>
    <row r="19" spans="1:12" ht="16.5" thickBot="1">
      <c r="A19" s="26"/>
      <c r="B19" s="20"/>
      <c r="C19" s="36" t="s">
        <v>55</v>
      </c>
      <c r="D19" s="28"/>
      <c r="E19" s="37">
        <v>2500000</v>
      </c>
      <c r="F19" s="17">
        <f t="shared" si="0"/>
        <v>6188000</v>
      </c>
      <c r="G19" s="24"/>
      <c r="H19" s="25"/>
      <c r="I19" s="160">
        <f>+E19</f>
        <v>2500000</v>
      </c>
      <c r="J19" s="160"/>
      <c r="K19" s="137">
        <f t="shared" si="1"/>
        <v>2500000</v>
      </c>
      <c r="L19" s="106"/>
    </row>
    <row r="20" spans="1:12" ht="16.5" thickBot="1">
      <c r="A20" s="26"/>
      <c r="B20" s="141"/>
      <c r="C20" s="36" t="s">
        <v>50</v>
      </c>
      <c r="D20" s="28"/>
      <c r="E20" s="37">
        <v>3753000</v>
      </c>
      <c r="F20" s="17">
        <f t="shared" si="0"/>
        <v>2435000</v>
      </c>
      <c r="G20" s="24">
        <f>E20</f>
        <v>3753000</v>
      </c>
      <c r="H20" s="25"/>
      <c r="I20" s="25"/>
      <c r="J20" s="25"/>
      <c r="K20" s="137">
        <f t="shared" si="1"/>
        <v>3753000</v>
      </c>
      <c r="L20" s="106"/>
    </row>
    <row r="21" spans="1:12" ht="16.5" thickBot="1">
      <c r="A21" s="26"/>
      <c r="B21" s="139">
        <v>43719</v>
      </c>
      <c r="C21" s="33" t="s">
        <v>52</v>
      </c>
      <c r="D21" s="125"/>
      <c r="E21" s="34">
        <v>25000</v>
      </c>
      <c r="F21" s="17">
        <f t="shared" ref="F21:F25" si="2">F20+D21-E21</f>
        <v>2410000</v>
      </c>
      <c r="G21" s="24"/>
      <c r="H21" s="25"/>
      <c r="I21" s="25"/>
      <c r="J21" s="35">
        <f>E21</f>
        <v>25000</v>
      </c>
      <c r="K21" s="137">
        <f t="shared" ref="K21:K22" si="3">SUM(G21:J21)</f>
        <v>25000</v>
      </c>
      <c r="L21" s="106"/>
    </row>
    <row r="22" spans="1:12" ht="16.5" thickBot="1">
      <c r="A22" s="26"/>
      <c r="B22" s="20"/>
      <c r="C22" s="36" t="s">
        <v>30</v>
      </c>
      <c r="D22" s="28"/>
      <c r="E22" s="37">
        <v>6000</v>
      </c>
      <c r="F22" s="17">
        <f t="shared" si="2"/>
        <v>2404000</v>
      </c>
      <c r="G22" s="24"/>
      <c r="H22" s="25"/>
      <c r="I22" s="25"/>
      <c r="J22" s="25">
        <f>E22</f>
        <v>6000</v>
      </c>
      <c r="K22" s="137">
        <f t="shared" si="3"/>
        <v>6000</v>
      </c>
      <c r="L22" s="106"/>
    </row>
    <row r="23" spans="1:12" ht="16.5" thickBot="1">
      <c r="A23" s="119"/>
      <c r="B23" s="94"/>
      <c r="C23" s="41" t="s">
        <v>58</v>
      </c>
      <c r="D23" s="91"/>
      <c r="E23" s="45">
        <v>16000</v>
      </c>
      <c r="F23" s="17">
        <f t="shared" si="2"/>
        <v>2388000</v>
      </c>
      <c r="G23" s="128"/>
      <c r="H23" s="47"/>
      <c r="I23" s="92"/>
      <c r="J23" s="92">
        <f>E23</f>
        <v>16000</v>
      </c>
      <c r="K23" s="137">
        <f t="shared" si="1"/>
        <v>16000</v>
      </c>
      <c r="L23" s="122"/>
    </row>
    <row r="24" spans="1:12" ht="16.5" thickBot="1">
      <c r="A24" s="111"/>
      <c r="B24" s="152"/>
      <c r="C24" s="162" t="s">
        <v>59</v>
      </c>
      <c r="D24" s="163">
        <v>10000000</v>
      </c>
      <c r="E24" s="164"/>
      <c r="F24" s="165">
        <f t="shared" si="2"/>
        <v>12388000</v>
      </c>
      <c r="G24" s="166"/>
      <c r="H24" s="167"/>
      <c r="I24" s="167"/>
      <c r="J24" s="168"/>
      <c r="K24" s="169">
        <f t="shared" si="1"/>
        <v>0</v>
      </c>
      <c r="L24" s="161"/>
    </row>
    <row r="25" spans="1:12" ht="16.5" thickBot="1">
      <c r="A25" s="119"/>
      <c r="B25" s="44"/>
      <c r="C25" s="116" t="s">
        <v>50</v>
      </c>
      <c r="D25" s="117"/>
      <c r="E25" s="118">
        <v>6201000</v>
      </c>
      <c r="F25" s="17">
        <f t="shared" si="2"/>
        <v>6187000</v>
      </c>
      <c r="G25" s="24">
        <f>E25</f>
        <v>6201000</v>
      </c>
      <c r="H25" s="130"/>
      <c r="I25" s="130"/>
      <c r="J25" s="92"/>
      <c r="K25" s="137">
        <f t="shared" si="1"/>
        <v>6201000</v>
      </c>
      <c r="L25" s="106"/>
    </row>
    <row r="26" spans="1:12" ht="16.5" thickBot="1">
      <c r="A26" s="119"/>
      <c r="B26" s="139">
        <v>43720</v>
      </c>
      <c r="C26" s="33" t="s">
        <v>60</v>
      </c>
      <c r="D26" s="125"/>
      <c r="E26" s="34">
        <v>131000</v>
      </c>
      <c r="F26" s="17">
        <f t="shared" ref="F26:F28" si="4">F25+D26-E26</f>
        <v>6056000</v>
      </c>
      <c r="G26" s="24"/>
      <c r="H26" s="25"/>
      <c r="I26" s="25"/>
      <c r="J26" s="35">
        <f t="shared" ref="J26:J31" si="5">E26</f>
        <v>131000</v>
      </c>
      <c r="K26" s="137">
        <f t="shared" si="1"/>
        <v>131000</v>
      </c>
      <c r="L26" s="106"/>
    </row>
    <row r="27" spans="1:12" ht="16.5" thickBot="1">
      <c r="A27" s="119"/>
      <c r="B27" s="20"/>
      <c r="C27" s="36" t="s">
        <v>30</v>
      </c>
      <c r="D27" s="28"/>
      <c r="E27" s="37">
        <v>6000</v>
      </c>
      <c r="F27" s="17">
        <f t="shared" si="4"/>
        <v>6050000</v>
      </c>
      <c r="G27" s="24"/>
      <c r="H27" s="25"/>
      <c r="I27" s="25"/>
      <c r="J27" s="25">
        <f t="shared" si="5"/>
        <v>6000</v>
      </c>
      <c r="K27" s="137">
        <f t="shared" si="1"/>
        <v>6000</v>
      </c>
      <c r="L27" s="106"/>
    </row>
    <row r="28" spans="1:12" ht="16.5" thickBot="1">
      <c r="A28" s="119"/>
      <c r="B28" s="94"/>
      <c r="C28" s="41" t="s">
        <v>61</v>
      </c>
      <c r="D28" s="91"/>
      <c r="E28" s="45">
        <v>46000</v>
      </c>
      <c r="F28" s="17">
        <f t="shared" si="4"/>
        <v>6004000</v>
      </c>
      <c r="G28" s="128"/>
      <c r="H28" s="47"/>
      <c r="I28" s="92"/>
      <c r="J28" s="92">
        <f t="shared" si="5"/>
        <v>46000</v>
      </c>
      <c r="K28" s="137">
        <f t="shared" ref="K28" si="6">SUM(G28:J28)</f>
        <v>46000</v>
      </c>
      <c r="L28" s="122"/>
    </row>
    <row r="29" spans="1:12" ht="16.5" thickBot="1">
      <c r="A29" s="119"/>
      <c r="B29" s="94"/>
      <c r="C29" s="41" t="s">
        <v>62</v>
      </c>
      <c r="D29" s="91"/>
      <c r="E29" s="45">
        <v>12000</v>
      </c>
      <c r="F29" s="17">
        <f t="shared" ref="F29" si="7">F28+D29-E29</f>
        <v>5992000</v>
      </c>
      <c r="G29" s="128"/>
      <c r="H29" s="47"/>
      <c r="I29" s="92"/>
      <c r="J29" s="92">
        <f t="shared" si="5"/>
        <v>12000</v>
      </c>
      <c r="K29" s="137">
        <f t="shared" ref="K29" si="8">SUM(G29:J29)</f>
        <v>12000</v>
      </c>
      <c r="L29" s="122"/>
    </row>
    <row r="30" spans="1:12" ht="16.5" thickBot="1">
      <c r="A30" s="119"/>
      <c r="B30" s="94"/>
      <c r="C30" s="41" t="s">
        <v>63</v>
      </c>
      <c r="D30" s="91"/>
      <c r="E30" s="45">
        <v>96000</v>
      </c>
      <c r="F30" s="17">
        <f t="shared" ref="F30" si="9">F29+D30-E30</f>
        <v>5896000</v>
      </c>
      <c r="G30" s="128"/>
      <c r="H30" s="47"/>
      <c r="I30" s="92"/>
      <c r="J30" s="92">
        <f t="shared" si="5"/>
        <v>96000</v>
      </c>
      <c r="K30" s="137">
        <f t="shared" ref="K30" si="10">SUM(G30:J30)</f>
        <v>96000</v>
      </c>
      <c r="L30" s="122"/>
    </row>
    <row r="31" spans="1:12" ht="16.5" thickBot="1">
      <c r="A31" s="119"/>
      <c r="B31" s="94"/>
      <c r="C31" s="41" t="s">
        <v>64</v>
      </c>
      <c r="D31" s="91"/>
      <c r="E31" s="45">
        <v>1300000</v>
      </c>
      <c r="F31" s="17">
        <f t="shared" ref="F31:F35" si="11">F30+D31-E31</f>
        <v>4596000</v>
      </c>
      <c r="G31" s="128"/>
      <c r="H31" s="47"/>
      <c r="I31" s="92"/>
      <c r="J31" s="92">
        <f t="shared" si="5"/>
        <v>1300000</v>
      </c>
      <c r="K31" s="137">
        <f t="shared" ref="K31:K35" si="12">SUM(G31:J31)</f>
        <v>1300000</v>
      </c>
      <c r="L31" s="122"/>
    </row>
    <row r="32" spans="1:12" ht="16.5" thickBot="1">
      <c r="A32" s="119"/>
      <c r="B32" s="44"/>
      <c r="C32" s="116" t="s">
        <v>50</v>
      </c>
      <c r="D32" s="117"/>
      <c r="E32" s="118">
        <v>1809000</v>
      </c>
      <c r="F32" s="17">
        <f t="shared" si="11"/>
        <v>2787000</v>
      </c>
      <c r="G32" s="24">
        <f>E32</f>
        <v>1809000</v>
      </c>
      <c r="H32" s="130"/>
      <c r="I32" s="130"/>
      <c r="J32" s="92"/>
      <c r="K32" s="137">
        <f t="shared" si="12"/>
        <v>1809000</v>
      </c>
      <c r="L32" s="106"/>
    </row>
    <row r="33" spans="1:12" ht="16.5" thickBot="1">
      <c r="A33" s="119"/>
      <c r="B33" s="139">
        <v>43721</v>
      </c>
      <c r="C33" s="33" t="s">
        <v>65</v>
      </c>
      <c r="D33" s="125"/>
      <c r="E33" s="34">
        <v>46000</v>
      </c>
      <c r="F33" s="17">
        <f t="shared" si="11"/>
        <v>2741000</v>
      </c>
      <c r="G33" s="24"/>
      <c r="H33" s="25"/>
      <c r="I33" s="25"/>
      <c r="J33" s="35">
        <f t="shared" ref="J33:J34" si="13">E33</f>
        <v>46000</v>
      </c>
      <c r="K33" s="137">
        <f t="shared" si="12"/>
        <v>46000</v>
      </c>
      <c r="L33" s="106"/>
    </row>
    <row r="34" spans="1:12" ht="16.5" thickBot="1">
      <c r="A34" s="119"/>
      <c r="B34" s="20"/>
      <c r="C34" s="36" t="s">
        <v>66</v>
      </c>
      <c r="D34" s="28"/>
      <c r="E34" s="37">
        <v>74000</v>
      </c>
      <c r="F34" s="17">
        <f t="shared" si="11"/>
        <v>2667000</v>
      </c>
      <c r="G34" s="24"/>
      <c r="H34" s="25"/>
      <c r="I34" s="25"/>
      <c r="J34" s="25">
        <f t="shared" si="13"/>
        <v>74000</v>
      </c>
      <c r="K34" s="137">
        <f t="shared" si="12"/>
        <v>74000</v>
      </c>
      <c r="L34" s="106"/>
    </row>
    <row r="35" spans="1:12" ht="31.5" thickBot="1">
      <c r="A35" s="26"/>
      <c r="B35" s="94"/>
      <c r="C35" s="93" t="s">
        <v>68</v>
      </c>
      <c r="D35" s="31">
        <v>1520000</v>
      </c>
      <c r="E35" s="32"/>
      <c r="F35" s="17">
        <f t="shared" si="11"/>
        <v>4187000</v>
      </c>
      <c r="G35" s="24"/>
      <c r="H35" s="25"/>
      <c r="I35" s="25"/>
      <c r="J35" s="25"/>
      <c r="K35" s="137">
        <f t="shared" si="12"/>
        <v>0</v>
      </c>
      <c r="L35" s="106">
        <f>D35</f>
        <v>1520000</v>
      </c>
    </row>
    <row r="36" spans="1:12" ht="31.5" thickBot="1">
      <c r="A36" s="26"/>
      <c r="B36" s="94"/>
      <c r="C36" s="93" t="s">
        <v>67</v>
      </c>
      <c r="D36" s="31">
        <v>800000</v>
      </c>
      <c r="E36" s="32"/>
      <c r="F36" s="17">
        <f t="shared" ref="F36:F41" si="14">F35+D36-E36</f>
        <v>4987000</v>
      </c>
      <c r="G36" s="24"/>
      <c r="H36" s="25"/>
      <c r="I36" s="25"/>
      <c r="J36" s="25"/>
      <c r="K36" s="137">
        <f t="shared" ref="K36:K46" si="15">SUM(G36:J36)</f>
        <v>0</v>
      </c>
      <c r="L36" s="106">
        <f>D36</f>
        <v>800000</v>
      </c>
    </row>
    <row r="37" spans="1:12" ht="16.5" thickBot="1">
      <c r="A37" s="26"/>
      <c r="B37" s="38"/>
      <c r="C37" s="48" t="s">
        <v>69</v>
      </c>
      <c r="D37" s="28"/>
      <c r="E37" s="37">
        <v>200000</v>
      </c>
      <c r="F37" s="17">
        <f t="shared" si="14"/>
        <v>4787000</v>
      </c>
      <c r="G37" s="24"/>
      <c r="H37" s="25"/>
      <c r="I37" s="25"/>
      <c r="J37" s="25">
        <f t="shared" ref="J37" si="16">E37</f>
        <v>200000</v>
      </c>
      <c r="K37" s="137">
        <f t="shared" si="15"/>
        <v>200000</v>
      </c>
      <c r="L37" s="106"/>
    </row>
    <row r="38" spans="1:12" ht="31.5" thickBot="1">
      <c r="A38" s="26"/>
      <c r="B38" s="94"/>
      <c r="C38" s="93" t="s">
        <v>68</v>
      </c>
      <c r="D38" s="31">
        <v>1520000</v>
      </c>
      <c r="E38" s="32"/>
      <c r="F38" s="17">
        <f t="shared" si="14"/>
        <v>6307000</v>
      </c>
      <c r="G38" s="24"/>
      <c r="H38" s="25"/>
      <c r="I38" s="25"/>
      <c r="J38" s="25"/>
      <c r="K38" s="137">
        <f t="shared" si="15"/>
        <v>0</v>
      </c>
      <c r="L38" s="106">
        <f>D38</f>
        <v>1520000</v>
      </c>
    </row>
    <row r="39" spans="1:12" ht="16.5" thickBot="1">
      <c r="A39" s="119"/>
      <c r="B39" s="94"/>
      <c r="C39" s="41" t="s">
        <v>70</v>
      </c>
      <c r="D39" s="91"/>
      <c r="E39" s="45">
        <v>650000</v>
      </c>
      <c r="F39" s="180">
        <f t="shared" si="14"/>
        <v>5657000</v>
      </c>
      <c r="G39" s="128"/>
      <c r="H39" s="47"/>
      <c r="I39" s="92"/>
      <c r="J39" s="92">
        <f t="shared" ref="J39" si="17">E39</f>
        <v>650000</v>
      </c>
      <c r="K39" s="182">
        <f t="shared" si="15"/>
        <v>650000</v>
      </c>
      <c r="L39" s="122"/>
    </row>
    <row r="40" spans="1:12" ht="16.5" thickBot="1">
      <c r="A40" s="111"/>
      <c r="B40" s="152"/>
      <c r="C40" s="162" t="s">
        <v>59</v>
      </c>
      <c r="D40" s="163">
        <v>26500000</v>
      </c>
      <c r="E40" s="164"/>
      <c r="F40" s="165">
        <f t="shared" si="14"/>
        <v>32157000</v>
      </c>
      <c r="G40" s="166"/>
      <c r="H40" s="167"/>
      <c r="I40" s="167"/>
      <c r="J40" s="168"/>
      <c r="K40" s="169">
        <f t="shared" si="15"/>
        <v>0</v>
      </c>
      <c r="L40" s="161"/>
    </row>
    <row r="41" spans="1:12" ht="16.5" thickBot="1">
      <c r="A41" s="119"/>
      <c r="B41" s="44"/>
      <c r="C41" s="116" t="s">
        <v>50</v>
      </c>
      <c r="D41" s="117"/>
      <c r="E41" s="118">
        <v>5365000</v>
      </c>
      <c r="F41" s="180">
        <f t="shared" si="14"/>
        <v>26792000</v>
      </c>
      <c r="G41" s="24">
        <f>E41</f>
        <v>5365000</v>
      </c>
      <c r="H41" s="130"/>
      <c r="I41" s="130"/>
      <c r="J41" s="92"/>
      <c r="K41" s="137">
        <f t="shared" si="15"/>
        <v>5365000</v>
      </c>
      <c r="L41" s="106"/>
    </row>
    <row r="42" spans="1:12" ht="16.5" thickBot="1">
      <c r="A42" s="119"/>
      <c r="B42" s="20"/>
      <c r="C42" s="36" t="s">
        <v>71</v>
      </c>
      <c r="D42" s="28"/>
      <c r="E42" s="37">
        <v>61000</v>
      </c>
      <c r="F42" s="195">
        <f>F41+D42-E42</f>
        <v>26731000</v>
      </c>
      <c r="G42" s="24"/>
      <c r="H42" s="25"/>
      <c r="I42" s="25"/>
      <c r="J42" s="25">
        <f t="shared" ref="J42" si="18">E42</f>
        <v>61000</v>
      </c>
      <c r="K42" s="137">
        <f t="shared" si="15"/>
        <v>61000</v>
      </c>
      <c r="L42" s="106"/>
    </row>
    <row r="43" spans="1:12" ht="16.5" thickBot="1">
      <c r="A43" s="119"/>
      <c r="B43" s="193"/>
      <c r="C43" s="193"/>
      <c r="D43" s="193"/>
      <c r="E43" s="198"/>
      <c r="F43" s="197"/>
      <c r="G43" s="24"/>
      <c r="H43" s="25"/>
      <c r="I43" s="25"/>
      <c r="J43" s="25"/>
      <c r="K43" s="137"/>
      <c r="L43" s="106"/>
    </row>
    <row r="44" spans="1:12" ht="16.5" thickBot="1">
      <c r="A44" s="119"/>
      <c r="B44" s="193"/>
      <c r="C44" s="193"/>
      <c r="D44" s="193"/>
      <c r="E44" s="198"/>
      <c r="F44" s="196"/>
      <c r="G44" s="24"/>
      <c r="H44" s="25"/>
      <c r="I44" s="25"/>
      <c r="J44" s="25"/>
      <c r="K44" s="137"/>
      <c r="L44" s="106"/>
    </row>
    <row r="45" spans="1:12" ht="16.5" thickBot="1">
      <c r="A45" s="119"/>
      <c r="B45" s="193"/>
      <c r="C45" s="193"/>
      <c r="D45" s="193"/>
      <c r="E45" s="199"/>
      <c r="F45" s="199"/>
      <c r="G45" s="24"/>
      <c r="H45" s="25"/>
      <c r="I45" s="25"/>
      <c r="J45" s="25"/>
      <c r="K45" s="137"/>
      <c r="L45" s="106"/>
    </row>
    <row r="46" spans="1:12" ht="31.5" thickBot="1">
      <c r="A46" s="26"/>
      <c r="B46" s="139">
        <v>43722</v>
      </c>
      <c r="C46" s="93" t="s">
        <v>73</v>
      </c>
      <c r="D46" s="31">
        <v>1800000</v>
      </c>
      <c r="E46" s="32"/>
      <c r="F46" s="17">
        <f>F42+D46-E46</f>
        <v>28531000</v>
      </c>
      <c r="G46" s="24"/>
      <c r="H46" s="25"/>
      <c r="I46" s="25"/>
      <c r="J46" s="25"/>
      <c r="K46" s="137">
        <f t="shared" si="15"/>
        <v>0</v>
      </c>
      <c r="L46" s="106">
        <f>D46</f>
        <v>1800000</v>
      </c>
    </row>
    <row r="47" spans="1:12" ht="16.5" thickBot="1">
      <c r="A47" s="26"/>
      <c r="B47" s="94"/>
      <c r="C47" s="93" t="s">
        <v>72</v>
      </c>
      <c r="D47" s="31">
        <v>750000</v>
      </c>
      <c r="E47" s="32"/>
      <c r="F47" s="180">
        <f t="shared" ref="F47:F48" si="19">F46+D47-E47</f>
        <v>29281000</v>
      </c>
      <c r="G47" s="24"/>
      <c r="H47" s="25"/>
      <c r="I47" s="25"/>
      <c r="J47" s="25"/>
      <c r="K47" s="137">
        <f t="shared" ref="K47:K48" si="20">SUM(G47:J47)</f>
        <v>0</v>
      </c>
      <c r="L47" s="106">
        <f>D47</f>
        <v>750000</v>
      </c>
    </row>
    <row r="48" spans="1:12" ht="16.5" thickBot="1">
      <c r="A48" s="119"/>
      <c r="B48" s="20"/>
      <c r="C48" s="36" t="s">
        <v>30</v>
      </c>
      <c r="D48" s="28"/>
      <c r="E48" s="37">
        <v>6000</v>
      </c>
      <c r="F48" s="181">
        <f t="shared" si="19"/>
        <v>29275000</v>
      </c>
      <c r="G48" s="24"/>
      <c r="H48" s="25"/>
      <c r="I48" s="25"/>
      <c r="J48" s="25">
        <f t="shared" ref="J48" si="21">E48</f>
        <v>6000</v>
      </c>
      <c r="K48" s="137">
        <f t="shared" si="20"/>
        <v>6000</v>
      </c>
      <c r="L48" s="106"/>
    </row>
    <row r="49" spans="1:12" ht="16.5" thickBot="1">
      <c r="A49" s="119"/>
      <c r="B49" s="20"/>
      <c r="C49" s="36" t="s">
        <v>51</v>
      </c>
      <c r="D49" s="28"/>
      <c r="E49" s="37">
        <v>20000</v>
      </c>
      <c r="F49" s="181">
        <f t="shared" ref="F49:F53" si="22">F48+D49-E49</f>
        <v>29255000</v>
      </c>
      <c r="G49" s="24"/>
      <c r="H49" s="25"/>
      <c r="I49" s="25"/>
      <c r="J49" s="25">
        <f t="shared" ref="J49:J51" si="23">E49</f>
        <v>20000</v>
      </c>
      <c r="K49" s="137">
        <f t="shared" ref="K49:K53" si="24">SUM(G49:J49)</f>
        <v>20000</v>
      </c>
      <c r="L49" s="106"/>
    </row>
    <row r="50" spans="1:12" ht="16.5" thickBot="1">
      <c r="A50" s="119"/>
      <c r="B50" s="20"/>
      <c r="C50" s="36" t="s">
        <v>74</v>
      </c>
      <c r="D50" s="28"/>
      <c r="E50" s="37">
        <v>240000</v>
      </c>
      <c r="F50" s="181">
        <f t="shared" si="22"/>
        <v>29015000</v>
      </c>
      <c r="G50" s="24"/>
      <c r="H50" s="25"/>
      <c r="I50" s="25"/>
      <c r="J50" s="25">
        <f t="shared" si="23"/>
        <v>240000</v>
      </c>
      <c r="K50" s="137">
        <f t="shared" si="24"/>
        <v>240000</v>
      </c>
      <c r="L50" s="106"/>
    </row>
    <row r="51" spans="1:12" ht="16.5" thickBot="1">
      <c r="A51" s="119"/>
      <c r="B51" s="20"/>
      <c r="C51" s="36" t="s">
        <v>75</v>
      </c>
      <c r="D51" s="28"/>
      <c r="E51" s="37">
        <v>2000</v>
      </c>
      <c r="F51" s="181">
        <f t="shared" si="22"/>
        <v>29013000</v>
      </c>
      <c r="G51" s="24"/>
      <c r="H51" s="25"/>
      <c r="I51" s="25"/>
      <c r="J51" s="25">
        <f t="shared" si="23"/>
        <v>2000</v>
      </c>
      <c r="K51" s="137">
        <f t="shared" si="24"/>
        <v>2000</v>
      </c>
      <c r="L51" s="106"/>
    </row>
    <row r="52" spans="1:12" ht="16.5" thickBot="1">
      <c r="A52" s="119" t="s">
        <v>16</v>
      </c>
      <c r="B52" s="133"/>
      <c r="C52" s="41" t="s">
        <v>45</v>
      </c>
      <c r="D52" s="42"/>
      <c r="E52" s="45">
        <v>9960000</v>
      </c>
      <c r="F52" s="185">
        <f t="shared" si="22"/>
        <v>19053000</v>
      </c>
      <c r="G52" s="46"/>
      <c r="H52" s="47">
        <f>E52</f>
        <v>9960000</v>
      </c>
      <c r="I52" s="47"/>
      <c r="J52" s="47"/>
      <c r="K52" s="155">
        <f t="shared" si="24"/>
        <v>9960000</v>
      </c>
      <c r="L52" s="106"/>
    </row>
    <row r="53" spans="1:12" ht="16.5" thickBot="1">
      <c r="A53" s="119"/>
      <c r="B53" s="44"/>
      <c r="C53" s="116" t="s">
        <v>50</v>
      </c>
      <c r="D53" s="117"/>
      <c r="E53" s="118">
        <v>4927000</v>
      </c>
      <c r="F53" s="180">
        <f t="shared" si="22"/>
        <v>14126000</v>
      </c>
      <c r="G53" s="24">
        <f>E53</f>
        <v>4927000</v>
      </c>
      <c r="H53" s="130"/>
      <c r="I53" s="130"/>
      <c r="J53" s="92"/>
      <c r="K53" s="182">
        <f t="shared" si="24"/>
        <v>4927000</v>
      </c>
      <c r="L53" s="106"/>
    </row>
    <row r="54" spans="1:12" ht="16.5" thickBot="1">
      <c r="A54" s="170"/>
      <c r="B54" s="186"/>
      <c r="C54" s="172"/>
      <c r="D54" s="187"/>
      <c r="E54" s="174"/>
      <c r="F54" s="188"/>
      <c r="G54" s="189"/>
      <c r="H54" s="176"/>
      <c r="I54" s="176"/>
      <c r="J54" s="176"/>
      <c r="K54" s="58"/>
      <c r="L54" s="191"/>
    </row>
    <row r="55" spans="1:12" ht="16.5" thickBot="1">
      <c r="A55" s="170"/>
      <c r="B55" s="186"/>
      <c r="C55" s="172"/>
      <c r="D55" s="187"/>
      <c r="E55" s="174"/>
      <c r="F55" s="188"/>
      <c r="G55" s="189"/>
      <c r="H55" s="176"/>
      <c r="I55" s="176"/>
      <c r="J55" s="176"/>
      <c r="K55" s="190"/>
      <c r="L55" s="191"/>
    </row>
    <row r="56" spans="1:12" ht="16.5" thickBot="1">
      <c r="A56" s="170"/>
      <c r="B56" s="171"/>
      <c r="C56" s="172"/>
      <c r="D56" s="173"/>
      <c r="E56" s="174"/>
      <c r="F56" s="179"/>
      <c r="G56" s="175"/>
      <c r="H56" s="176"/>
      <c r="I56" s="177"/>
      <c r="J56" s="177"/>
      <c r="K56" s="182"/>
      <c r="L56" s="178"/>
    </row>
    <row r="57" spans="1:12" ht="16.5" thickBot="1">
      <c r="A57" s="170"/>
      <c r="B57" s="171"/>
      <c r="C57" s="172"/>
      <c r="D57" s="173"/>
      <c r="E57" s="174"/>
      <c r="F57" s="179"/>
      <c r="G57" s="175"/>
      <c r="H57" s="176"/>
      <c r="I57" s="177"/>
      <c r="J57" s="177"/>
      <c r="K57" s="182"/>
      <c r="L57" s="178"/>
    </row>
    <row r="58" spans="1:12" ht="16.5" thickBot="1">
      <c r="A58" s="49"/>
      <c r="B58" s="50"/>
      <c r="C58" s="51"/>
      <c r="D58" s="52"/>
      <c r="E58" s="53"/>
      <c r="F58" s="121"/>
      <c r="G58" s="54"/>
      <c r="H58" s="55"/>
      <c r="I58" s="55"/>
      <c r="J58" s="55"/>
      <c r="K58" s="183">
        <f t="shared" si="1"/>
        <v>0</v>
      </c>
      <c r="L58" s="123"/>
    </row>
    <row r="59" spans="1:12" ht="16.5" thickBot="1">
      <c r="A59" s="244" t="s">
        <v>17</v>
      </c>
      <c r="B59" s="245"/>
      <c r="C59" s="246"/>
      <c r="D59" s="56">
        <f>SUM(D9:D58)</f>
        <v>44490000</v>
      </c>
      <c r="E59" s="57">
        <f>SUM(E9:E58)</f>
        <v>45635000</v>
      </c>
      <c r="F59" s="58">
        <f>D59-E59</f>
        <v>-1145000</v>
      </c>
      <c r="G59" s="59">
        <f>SUM(G9:G58)</f>
        <v>23938000</v>
      </c>
      <c r="H59" s="60">
        <f>SUM(H9:H58)</f>
        <v>9960000</v>
      </c>
      <c r="I59" s="60">
        <f>SUM(I9:I58)</f>
        <v>8549000</v>
      </c>
      <c r="J59" s="60">
        <f>SUM(J9:J58)</f>
        <v>3188000</v>
      </c>
      <c r="K59" s="100">
        <f xml:space="preserve"> SUM(K9:K58)</f>
        <v>45635000</v>
      </c>
      <c r="L59" s="105">
        <f>SUM(L9:L58)</f>
        <v>7990000</v>
      </c>
    </row>
    <row r="60" spans="1:12" ht="16.5" thickBot="1">
      <c r="A60" s="238" t="s">
        <v>18</v>
      </c>
      <c r="B60" s="239"/>
      <c r="C60" s="240"/>
      <c r="D60" s="61">
        <f>SUM(D8:D58)</f>
        <v>92490000</v>
      </c>
      <c r="E60" s="61">
        <f>SUM(E8:E58)</f>
        <v>78364000</v>
      </c>
      <c r="F60" s="62">
        <f>+D60-E60</f>
        <v>14126000</v>
      </c>
      <c r="G60" s="63">
        <f>G8+G59</f>
        <v>42506000</v>
      </c>
      <c r="H60" s="64">
        <f>H8+H59</f>
        <v>17490000</v>
      </c>
      <c r="I60" s="64">
        <f>I8+I59</f>
        <v>8549000</v>
      </c>
      <c r="J60" s="64">
        <f>J8+J59</f>
        <v>9819000</v>
      </c>
      <c r="K60" s="101">
        <f>SUM(G60:J60)</f>
        <v>78364000</v>
      </c>
      <c r="L60" s="64">
        <f>L8+L59</f>
        <v>7990000</v>
      </c>
    </row>
    <row r="61" spans="1:12" ht="15.75">
      <c r="A61" s="65"/>
      <c r="B61" s="65"/>
      <c r="C61" s="65" t="s">
        <v>19</v>
      </c>
      <c r="D61" s="66"/>
      <c r="E61" s="4"/>
      <c r="F61" s="4"/>
      <c r="G61" s="4"/>
      <c r="H61" s="4"/>
      <c r="I61" s="4"/>
      <c r="J61" s="4"/>
      <c r="K61" s="67"/>
    </row>
    <row r="62" spans="1:12" ht="15.75">
      <c r="B62" s="65" t="s">
        <v>20</v>
      </c>
      <c r="C62" s="66"/>
      <c r="D62" s="66"/>
      <c r="E62" s="4"/>
      <c r="F62" s="4"/>
      <c r="G62" s="4"/>
      <c r="H62" s="68"/>
      <c r="I62" s="4"/>
      <c r="J62" s="4"/>
      <c r="K62" s="69"/>
    </row>
    <row r="63" spans="1:12" ht="16.5" thickBot="1">
      <c r="A63" s="66"/>
      <c r="D63" s="112"/>
    </row>
    <row r="64" spans="1:12" ht="15.75">
      <c r="A64" s="70"/>
      <c r="B64" s="65" t="s">
        <v>21</v>
      </c>
      <c r="C64" s="66" t="s">
        <v>22</v>
      </c>
      <c r="D64" s="66"/>
      <c r="E64" s="4"/>
      <c r="F64" s="247" t="s">
        <v>23</v>
      </c>
      <c r="G64" s="248"/>
      <c r="H64" s="251" t="s">
        <v>57</v>
      </c>
      <c r="I64" s="248"/>
      <c r="J64" s="71" t="s">
        <v>25</v>
      </c>
      <c r="K64" s="72"/>
    </row>
    <row r="65" spans="1:11" ht="15.75">
      <c r="A65" s="66"/>
      <c r="B65" s="66"/>
      <c r="C65" s="66"/>
      <c r="D65" s="66"/>
      <c r="E65" s="4"/>
      <c r="F65" s="249" t="s">
        <v>26</v>
      </c>
      <c r="G65" s="250"/>
      <c r="H65" s="252" t="s">
        <v>56</v>
      </c>
      <c r="I65" s="250"/>
      <c r="J65" s="73"/>
      <c r="K65" s="74"/>
    </row>
    <row r="66" spans="1:11" ht="15.75">
      <c r="A66" s="66"/>
      <c r="B66" s="66"/>
      <c r="C66" s="66"/>
      <c r="D66" s="66"/>
      <c r="E66" s="4"/>
      <c r="F66" s="75" t="s">
        <v>28</v>
      </c>
      <c r="G66" s="76"/>
      <c r="H66" s="77" t="s">
        <v>28</v>
      </c>
      <c r="I66" s="76"/>
      <c r="J66" s="78" t="s">
        <v>28</v>
      </c>
      <c r="K66" s="79">
        <v>43722</v>
      </c>
    </row>
    <row r="67" spans="1:11" ht="15.75">
      <c r="A67" s="66"/>
      <c r="B67" s="66"/>
      <c r="C67" s="66"/>
      <c r="D67" s="66"/>
      <c r="E67" s="4"/>
      <c r="F67" s="80"/>
      <c r="G67" s="81"/>
      <c r="H67" s="82"/>
      <c r="I67" s="81"/>
      <c r="J67" s="82"/>
      <c r="K67" s="83"/>
    </row>
    <row r="68" spans="1:11" ht="15.75">
      <c r="A68" s="66"/>
      <c r="B68" s="66"/>
      <c r="C68" s="66" t="s">
        <v>16</v>
      </c>
      <c r="D68" s="66"/>
      <c r="E68" s="4"/>
      <c r="F68" s="80"/>
      <c r="G68" s="81"/>
      <c r="H68" s="82"/>
      <c r="I68" s="81"/>
      <c r="J68" s="82"/>
      <c r="K68" s="83"/>
    </row>
    <row r="69" spans="1:11" ht="15.75">
      <c r="A69" s="66"/>
      <c r="B69" s="66"/>
      <c r="C69" s="66"/>
      <c r="D69" s="66"/>
      <c r="E69" s="66"/>
      <c r="F69" s="84"/>
      <c r="G69" s="85"/>
      <c r="H69" s="86"/>
      <c r="I69" s="85"/>
      <c r="J69" s="86"/>
      <c r="K69" s="87"/>
    </row>
    <row r="70" spans="1:11" ht="16.5" thickBot="1">
      <c r="B70" s="66"/>
      <c r="C70" s="66"/>
      <c r="D70" s="66"/>
      <c r="E70" s="66"/>
      <c r="F70" s="88"/>
      <c r="G70" s="89"/>
      <c r="H70" s="90"/>
      <c r="I70" s="89"/>
      <c r="J70" s="253" t="s">
        <v>46</v>
      </c>
      <c r="K70" s="254"/>
    </row>
  </sheetData>
  <mergeCells count="15">
    <mergeCell ref="F64:G64"/>
    <mergeCell ref="F65:G65"/>
    <mergeCell ref="H64:I64"/>
    <mergeCell ref="H65:I65"/>
    <mergeCell ref="J70:K70"/>
    <mergeCell ref="L6:L7"/>
    <mergeCell ref="A8:C8"/>
    <mergeCell ref="A59:C59"/>
    <mergeCell ref="A60:C60"/>
    <mergeCell ref="A6:A7"/>
    <mergeCell ref="B6:B7"/>
    <mergeCell ref="C6:C7"/>
    <mergeCell ref="D6:E6"/>
    <mergeCell ref="F6:F7"/>
    <mergeCell ref="G6:J6"/>
  </mergeCells>
  <pageMargins left="0.23622047244094491" right="0.23622047244094491" top="0.74803149606299213" bottom="0.74803149606299213" header="0.31496062992125984" footer="0.31496062992125984"/>
  <pageSetup paperSize="9" scale="63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5"/>
  <sheetViews>
    <sheetView zoomScale="66" zoomScaleNormal="66" workbookViewId="0">
      <selection activeCell="C20" sqref="C20:L20"/>
    </sheetView>
  </sheetViews>
  <sheetFormatPr defaultRowHeight="15"/>
  <cols>
    <col min="1" max="1" width="5" customWidth="1"/>
    <col min="2" max="2" width="14.5703125" customWidth="1"/>
    <col min="3" max="3" width="46.28515625" customWidth="1"/>
    <col min="4" max="4" width="23.7109375" customWidth="1"/>
    <col min="5" max="5" width="23.140625" customWidth="1"/>
    <col min="6" max="6" width="17.5703125" customWidth="1"/>
    <col min="7" max="7" width="14.5703125" customWidth="1"/>
    <col min="8" max="8" width="16.42578125" customWidth="1"/>
    <col min="9" max="9" width="15.42578125" customWidth="1"/>
    <col min="10" max="10" width="15.85546875" customWidth="1"/>
    <col min="11" max="11" width="20.5703125" customWidth="1"/>
    <col min="12" max="12" width="17.42578125" customWidth="1"/>
  </cols>
  <sheetData>
    <row r="1" spans="1:16">
      <c r="A1" s="1"/>
      <c r="B1" s="2"/>
      <c r="C1" s="2"/>
      <c r="D1" s="2"/>
      <c r="E1" s="2"/>
      <c r="F1" s="2"/>
      <c r="G1" s="2"/>
      <c r="H1" s="2"/>
      <c r="I1" s="3"/>
      <c r="J1" s="4"/>
      <c r="K1" s="5"/>
    </row>
    <row r="2" spans="1:16">
      <c r="A2" s="6"/>
      <c r="B2" s="6"/>
      <c r="C2" s="6"/>
      <c r="D2" s="6"/>
      <c r="E2" s="6"/>
      <c r="F2" s="7"/>
      <c r="G2" s="6"/>
      <c r="H2" s="6"/>
      <c r="I2" s="8"/>
      <c r="J2" s="4"/>
      <c r="K2" s="5"/>
    </row>
    <row r="3" spans="1:16">
      <c r="A3" s="9" t="s">
        <v>0</v>
      </c>
      <c r="B3" s="9"/>
      <c r="C3" s="9"/>
      <c r="D3" s="9"/>
      <c r="E3" s="9"/>
      <c r="F3" s="9"/>
      <c r="G3" s="9"/>
      <c r="H3" s="9"/>
      <c r="I3" s="9"/>
      <c r="J3" s="4"/>
      <c r="K3" s="10"/>
    </row>
    <row r="4" spans="1:16">
      <c r="A4" s="11"/>
      <c r="B4" s="11"/>
      <c r="C4" s="11"/>
      <c r="D4" s="11"/>
      <c r="E4" s="11"/>
      <c r="F4" s="11"/>
      <c r="G4" s="11"/>
      <c r="H4" s="11"/>
      <c r="I4" s="11"/>
      <c r="J4" s="4"/>
      <c r="K4" s="12"/>
    </row>
    <row r="5" spans="1:16" ht="15.75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6" ht="15.75" thickBot="1">
      <c r="A6" s="241" t="s">
        <v>1</v>
      </c>
      <c r="B6" s="242" t="s">
        <v>2</v>
      </c>
      <c r="C6" s="242" t="s">
        <v>3</v>
      </c>
      <c r="D6" s="243" t="s">
        <v>4</v>
      </c>
      <c r="E6" s="243"/>
      <c r="F6" s="234" t="s">
        <v>5</v>
      </c>
      <c r="G6" s="236" t="s">
        <v>6</v>
      </c>
      <c r="H6" s="236"/>
      <c r="I6" s="236"/>
      <c r="J6" s="236"/>
      <c r="K6" s="96" t="s">
        <v>7</v>
      </c>
      <c r="L6" s="232" t="s">
        <v>29</v>
      </c>
    </row>
    <row r="7" spans="1:16" ht="15.75" thickBot="1">
      <c r="A7" s="241"/>
      <c r="B7" s="242"/>
      <c r="C7" s="242"/>
      <c r="D7" s="13" t="s">
        <v>8</v>
      </c>
      <c r="E7" s="13" t="s">
        <v>9</v>
      </c>
      <c r="F7" s="235"/>
      <c r="G7" s="14" t="s">
        <v>10</v>
      </c>
      <c r="H7" s="13" t="s">
        <v>11</v>
      </c>
      <c r="I7" s="13" t="s">
        <v>12</v>
      </c>
      <c r="J7" s="15" t="s">
        <v>13</v>
      </c>
      <c r="K7" s="97" t="s">
        <v>14</v>
      </c>
      <c r="L7" s="233"/>
    </row>
    <row r="8" spans="1:16" ht="16.5" thickBot="1">
      <c r="A8" s="237" t="s">
        <v>15</v>
      </c>
      <c r="B8" s="237"/>
      <c r="C8" s="237"/>
      <c r="D8" s="202">
        <v>92490000</v>
      </c>
      <c r="E8" s="202">
        <v>78364000</v>
      </c>
      <c r="F8" s="17">
        <v>14126000</v>
      </c>
      <c r="G8" s="214">
        <v>42506000</v>
      </c>
      <c r="H8" s="202">
        <v>17490000</v>
      </c>
      <c r="I8" s="202">
        <v>8549000</v>
      </c>
      <c r="J8" s="215">
        <v>9819000</v>
      </c>
      <c r="K8" s="98">
        <v>78364000</v>
      </c>
      <c r="L8" s="102">
        <v>7990000</v>
      </c>
    </row>
    <row r="9" spans="1:16" ht="16.5" thickBot="1">
      <c r="A9" s="132"/>
      <c r="B9" s="139">
        <v>43724</v>
      </c>
      <c r="C9" s="203" t="s">
        <v>77</v>
      </c>
      <c r="D9" s="194"/>
      <c r="E9" s="201">
        <v>1200000</v>
      </c>
      <c r="F9" s="17">
        <f t="shared" ref="F9:F16" si="0">F8+D9-E9</f>
        <v>12926000</v>
      </c>
      <c r="G9" s="213"/>
      <c r="H9" s="159"/>
      <c r="I9" s="159"/>
      <c r="J9" s="159">
        <f>E9</f>
        <v>1200000</v>
      </c>
      <c r="K9" s="137">
        <f>SUM(G9:J9)</f>
        <v>1200000</v>
      </c>
      <c r="L9" s="205"/>
    </row>
    <row r="10" spans="1:16" ht="16.5" thickBot="1">
      <c r="A10" s="19"/>
      <c r="B10" s="20"/>
      <c r="C10" s="192" t="s">
        <v>78</v>
      </c>
      <c r="D10" s="103"/>
      <c r="E10" s="29">
        <v>500000</v>
      </c>
      <c r="F10" s="17">
        <f t="shared" si="0"/>
        <v>12426000</v>
      </c>
      <c r="G10" s="24"/>
      <c r="H10" s="25"/>
      <c r="I10" s="159"/>
      <c r="J10" s="159">
        <f>E10</f>
        <v>500000</v>
      </c>
      <c r="K10" s="137">
        <f>SUM(G10:J10)</f>
        <v>500000</v>
      </c>
      <c r="L10" s="204"/>
      <c r="P10" s="217"/>
    </row>
    <row r="11" spans="1:16" ht="16.5" thickBot="1">
      <c r="A11" s="26"/>
      <c r="B11" s="20"/>
      <c r="C11" s="95" t="s">
        <v>50</v>
      </c>
      <c r="D11" s="125"/>
      <c r="E11" s="34">
        <v>6113000</v>
      </c>
      <c r="F11" s="17">
        <f t="shared" si="0"/>
        <v>6313000</v>
      </c>
      <c r="G11" s="24">
        <f>E11</f>
        <v>6113000</v>
      </c>
      <c r="H11" s="25"/>
      <c r="I11" s="25"/>
      <c r="J11" s="25"/>
      <c r="K11" s="137">
        <f t="shared" ref="K11:K16" si="1">SUM(G11:J11)</f>
        <v>6113000</v>
      </c>
      <c r="L11" s="106"/>
    </row>
    <row r="12" spans="1:16" ht="16.5" thickBot="1">
      <c r="A12" s="26"/>
      <c r="B12" s="139">
        <v>43725</v>
      </c>
      <c r="C12" s="36" t="s">
        <v>30</v>
      </c>
      <c r="D12" s="28"/>
      <c r="E12" s="37">
        <v>6000</v>
      </c>
      <c r="F12" s="17">
        <f t="shared" si="0"/>
        <v>6307000</v>
      </c>
      <c r="G12" s="24"/>
      <c r="H12" s="25"/>
      <c r="I12" s="25"/>
      <c r="J12" s="25">
        <f>E12</f>
        <v>6000</v>
      </c>
      <c r="K12" s="137">
        <f t="shared" si="1"/>
        <v>6000</v>
      </c>
      <c r="L12" s="106"/>
    </row>
    <row r="13" spans="1:16" ht="16.5" thickBot="1">
      <c r="A13" s="26"/>
      <c r="B13" s="141"/>
      <c r="C13" s="33" t="s">
        <v>52</v>
      </c>
      <c r="D13" s="125"/>
      <c r="E13" s="34">
        <v>25000</v>
      </c>
      <c r="F13" s="17">
        <f t="shared" si="0"/>
        <v>6282000</v>
      </c>
      <c r="G13" s="24"/>
      <c r="H13" s="25"/>
      <c r="I13" s="25"/>
      <c r="J13" s="35">
        <f>E13</f>
        <v>25000</v>
      </c>
      <c r="K13" s="137">
        <f t="shared" si="1"/>
        <v>25000</v>
      </c>
      <c r="L13" s="106"/>
    </row>
    <row r="14" spans="1:16" ht="16.5" thickBot="1">
      <c r="A14" s="26"/>
      <c r="B14" s="94"/>
      <c r="C14" s="36" t="s">
        <v>79</v>
      </c>
      <c r="D14" s="28"/>
      <c r="E14" s="37">
        <v>1500000</v>
      </c>
      <c r="F14" s="17">
        <f t="shared" si="0"/>
        <v>4782000</v>
      </c>
      <c r="G14" s="24"/>
      <c r="H14" s="25"/>
      <c r="I14" s="25"/>
      <c r="J14" s="25"/>
      <c r="K14" s="137">
        <f t="shared" si="1"/>
        <v>0</v>
      </c>
      <c r="L14" s="106"/>
    </row>
    <row r="15" spans="1:16" ht="31.5" thickBot="1">
      <c r="A15" s="26"/>
      <c r="B15" s="20"/>
      <c r="C15" s="212" t="s">
        <v>80</v>
      </c>
      <c r="D15" s="28">
        <v>570000</v>
      </c>
      <c r="E15" s="32"/>
      <c r="F15" s="17">
        <f t="shared" si="0"/>
        <v>5352000</v>
      </c>
      <c r="G15" s="24"/>
      <c r="H15" s="25"/>
      <c r="I15" s="25"/>
      <c r="J15" s="25"/>
      <c r="K15" s="137">
        <f t="shared" si="1"/>
        <v>0</v>
      </c>
      <c r="L15" s="106">
        <f>D15</f>
        <v>570000</v>
      </c>
    </row>
    <row r="16" spans="1:16" ht="31.5" thickBot="1">
      <c r="A16" s="26"/>
      <c r="B16" s="20"/>
      <c r="C16" s="211" t="s">
        <v>81</v>
      </c>
      <c r="D16" s="28">
        <v>375000</v>
      </c>
      <c r="E16" s="32"/>
      <c r="F16" s="17">
        <f t="shared" si="0"/>
        <v>5727000</v>
      </c>
      <c r="G16" s="24"/>
      <c r="H16" s="25"/>
      <c r="I16" s="25"/>
      <c r="J16" s="25"/>
      <c r="K16" s="137">
        <f t="shared" si="1"/>
        <v>0</v>
      </c>
      <c r="L16" s="106">
        <f>D16</f>
        <v>375000</v>
      </c>
    </row>
    <row r="17" spans="1:12" ht="16.5" thickBot="1">
      <c r="A17" s="26"/>
      <c r="B17" s="193"/>
      <c r="C17" s="206" t="s">
        <v>77</v>
      </c>
      <c r="D17" s="194"/>
      <c r="E17" s="201">
        <v>1200000</v>
      </c>
      <c r="F17" s="17">
        <f t="shared" ref="F17:F19" si="2">F16+D17-E17</f>
        <v>4527000</v>
      </c>
      <c r="G17" s="24"/>
      <c r="H17" s="25"/>
      <c r="I17" s="159"/>
      <c r="J17" s="159">
        <f>E17</f>
        <v>1200000</v>
      </c>
      <c r="K17" s="137">
        <f>SUM(G17:J17)</f>
        <v>1200000</v>
      </c>
      <c r="L17" s="205"/>
    </row>
    <row r="18" spans="1:12" ht="16.5" thickBot="1">
      <c r="A18" s="26"/>
      <c r="B18" s="20"/>
      <c r="C18" s="95" t="s">
        <v>50</v>
      </c>
      <c r="D18" s="125"/>
      <c r="E18" s="34">
        <v>3745000</v>
      </c>
      <c r="F18" s="17">
        <f t="shared" si="2"/>
        <v>782000</v>
      </c>
      <c r="G18" s="24">
        <f>E18</f>
        <v>3745000</v>
      </c>
      <c r="H18" s="25"/>
      <c r="I18" s="25"/>
      <c r="J18" s="25"/>
      <c r="K18" s="137">
        <f t="shared" ref="K18:K19" si="3">SUM(G18:J18)</f>
        <v>3745000</v>
      </c>
      <c r="L18" s="106"/>
    </row>
    <row r="19" spans="1:12" ht="16.5" thickBot="1">
      <c r="A19" s="26"/>
      <c r="B19" s="20"/>
      <c r="C19" s="207" t="s">
        <v>82</v>
      </c>
      <c r="D19" s="28">
        <v>9660000</v>
      </c>
      <c r="E19" s="32"/>
      <c r="F19" s="17">
        <f t="shared" si="2"/>
        <v>10442000</v>
      </c>
      <c r="G19" s="24"/>
      <c r="H19" s="25"/>
      <c r="I19" s="25"/>
      <c r="J19" s="25"/>
      <c r="K19" s="137">
        <f t="shared" si="3"/>
        <v>0</v>
      </c>
      <c r="L19" s="106">
        <f>D19</f>
        <v>9660000</v>
      </c>
    </row>
    <row r="20" spans="1:12" ht="16.5" thickBot="1">
      <c r="A20" s="26"/>
      <c r="B20" s="193"/>
      <c r="C20" s="206" t="s">
        <v>83</v>
      </c>
      <c r="D20" s="194"/>
      <c r="E20" s="201">
        <v>420000</v>
      </c>
      <c r="F20" s="17">
        <f t="shared" ref="F20:F24" si="4">F19+D20-E20</f>
        <v>10022000</v>
      </c>
      <c r="G20" s="24"/>
      <c r="H20" s="25"/>
      <c r="I20" s="159"/>
      <c r="J20" s="159">
        <f>E20</f>
        <v>420000</v>
      </c>
      <c r="K20" s="137">
        <f>SUM(G20:J20)</f>
        <v>420000</v>
      </c>
      <c r="L20" s="205"/>
    </row>
    <row r="21" spans="1:12" ht="31.5" thickBot="1">
      <c r="A21" s="26"/>
      <c r="B21" s="94"/>
      <c r="C21" s="93" t="s">
        <v>84</v>
      </c>
      <c r="D21" s="31">
        <v>3360000</v>
      </c>
      <c r="E21" s="32"/>
      <c r="F21" s="17">
        <f t="shared" si="4"/>
        <v>13382000</v>
      </c>
      <c r="G21" s="24"/>
      <c r="H21" s="25"/>
      <c r="I21" s="25"/>
      <c r="J21" s="25"/>
      <c r="K21" s="137">
        <f t="shared" ref="K21" si="5">SUM(G21:J21)</f>
        <v>0</v>
      </c>
      <c r="L21" s="106">
        <f>D21</f>
        <v>3360000</v>
      </c>
    </row>
    <row r="22" spans="1:12" ht="16.5" thickBot="1">
      <c r="A22" s="26"/>
      <c r="B22" s="193"/>
      <c r="C22" s="206" t="s">
        <v>85</v>
      </c>
      <c r="D22" s="194"/>
      <c r="E22" s="201">
        <v>500000</v>
      </c>
      <c r="F22" s="17">
        <f t="shared" si="4"/>
        <v>12882000</v>
      </c>
      <c r="G22" s="24"/>
      <c r="H22" s="25"/>
      <c r="I22" s="159"/>
      <c r="J22" s="159">
        <f>E22</f>
        <v>500000</v>
      </c>
      <c r="K22" s="137">
        <f>SUM(G22:J22)</f>
        <v>500000</v>
      </c>
      <c r="L22" s="205"/>
    </row>
    <row r="23" spans="1:12" ht="16.5" thickBot="1">
      <c r="A23" s="26"/>
      <c r="B23" s="139">
        <v>43726</v>
      </c>
      <c r="C23" s="36" t="s">
        <v>30</v>
      </c>
      <c r="D23" s="28"/>
      <c r="E23" s="37">
        <v>6000</v>
      </c>
      <c r="F23" s="17">
        <f t="shared" si="4"/>
        <v>12876000</v>
      </c>
      <c r="G23" s="24"/>
      <c r="H23" s="25"/>
      <c r="I23" s="25"/>
      <c r="J23" s="25">
        <f>E23</f>
        <v>6000</v>
      </c>
      <c r="K23" s="137">
        <f t="shared" ref="K23:K24" si="6">SUM(G23:J23)</f>
        <v>6000</v>
      </c>
      <c r="L23" s="106"/>
    </row>
    <row r="24" spans="1:12" ht="16.5" thickBot="1">
      <c r="A24" s="26"/>
      <c r="B24" s="141"/>
      <c r="C24" s="33" t="s">
        <v>52</v>
      </c>
      <c r="D24" s="125"/>
      <c r="E24" s="34">
        <v>25000</v>
      </c>
      <c r="F24" s="17">
        <f t="shared" si="4"/>
        <v>12851000</v>
      </c>
      <c r="G24" s="24"/>
      <c r="H24" s="25"/>
      <c r="I24" s="25"/>
      <c r="J24" s="35">
        <f>E24</f>
        <v>25000</v>
      </c>
      <c r="K24" s="137">
        <f t="shared" si="6"/>
        <v>25000</v>
      </c>
      <c r="L24" s="106"/>
    </row>
    <row r="25" spans="1:12" ht="16.5" thickBot="1">
      <c r="A25" s="26"/>
      <c r="B25" s="141"/>
      <c r="C25" s="33" t="s">
        <v>86</v>
      </c>
      <c r="D25" s="125"/>
      <c r="E25" s="34">
        <v>190000</v>
      </c>
      <c r="F25" s="17">
        <f t="shared" ref="F25:F26" si="7">F24+D25-E25</f>
        <v>12661000</v>
      </c>
      <c r="G25" s="24"/>
      <c r="H25" s="25"/>
      <c r="I25" s="25"/>
      <c r="J25" s="35">
        <f>E25</f>
        <v>190000</v>
      </c>
      <c r="K25" s="137">
        <f t="shared" ref="K25:K26" si="8">SUM(G25:J25)</f>
        <v>190000</v>
      </c>
      <c r="L25" s="106"/>
    </row>
    <row r="26" spans="1:12" ht="31.5" thickBot="1">
      <c r="A26" s="26"/>
      <c r="B26" s="94"/>
      <c r="C26" s="93" t="s">
        <v>87</v>
      </c>
      <c r="D26" s="31">
        <v>1040000</v>
      </c>
      <c r="E26" s="32"/>
      <c r="F26" s="17">
        <f t="shared" si="7"/>
        <v>13701000</v>
      </c>
      <c r="G26" s="24"/>
      <c r="H26" s="25"/>
      <c r="I26" s="25"/>
      <c r="J26" s="25"/>
      <c r="K26" s="137">
        <f t="shared" si="8"/>
        <v>0</v>
      </c>
      <c r="L26" s="106">
        <f>D26</f>
        <v>1040000</v>
      </c>
    </row>
    <row r="27" spans="1:12" ht="16.5" thickBot="1">
      <c r="A27" s="26"/>
      <c r="B27" s="141"/>
      <c r="C27" s="33" t="s">
        <v>88</v>
      </c>
      <c r="D27" s="125"/>
      <c r="E27" s="34">
        <v>90000</v>
      </c>
      <c r="F27" s="17">
        <f t="shared" ref="F27" si="9">F26+D27-E27</f>
        <v>13611000</v>
      </c>
      <c r="G27" s="24"/>
      <c r="H27" s="25"/>
      <c r="I27" s="25"/>
      <c r="J27" s="35">
        <f>E27</f>
        <v>90000</v>
      </c>
      <c r="K27" s="137">
        <f t="shared" ref="K27" si="10">SUM(G27:J27)</f>
        <v>90000</v>
      </c>
      <c r="L27" s="106"/>
    </row>
    <row r="28" spans="1:12" ht="16.5" thickBot="1">
      <c r="A28" s="26"/>
      <c r="B28" s="141"/>
      <c r="C28" s="33" t="s">
        <v>89</v>
      </c>
      <c r="D28" s="125"/>
      <c r="E28" s="34">
        <v>50000</v>
      </c>
      <c r="F28" s="17">
        <f t="shared" ref="F28:F34" si="11">F27+D28-E28</f>
        <v>13561000</v>
      </c>
      <c r="G28" s="24"/>
      <c r="H28" s="25"/>
      <c r="I28" s="25"/>
      <c r="J28" s="35">
        <f t="shared" ref="J28:J29" si="12">E28</f>
        <v>50000</v>
      </c>
      <c r="K28" s="137">
        <f t="shared" ref="K28:K31" si="13">SUM(G28:J28)</f>
        <v>50000</v>
      </c>
      <c r="L28" s="106"/>
    </row>
    <row r="29" spans="1:12" ht="16.5" thickBot="1">
      <c r="A29" s="26"/>
      <c r="B29" s="141"/>
      <c r="C29" s="33" t="s">
        <v>90</v>
      </c>
      <c r="D29" s="125"/>
      <c r="E29" s="34">
        <v>10000</v>
      </c>
      <c r="F29" s="17">
        <f t="shared" si="11"/>
        <v>13551000</v>
      </c>
      <c r="G29" s="24"/>
      <c r="H29" s="25"/>
      <c r="I29" s="25"/>
      <c r="J29" s="35">
        <f t="shared" si="12"/>
        <v>10000</v>
      </c>
      <c r="K29" s="137">
        <f t="shared" si="13"/>
        <v>10000</v>
      </c>
      <c r="L29" s="106"/>
    </row>
    <row r="30" spans="1:12" ht="16.5" thickBot="1">
      <c r="A30" s="26"/>
      <c r="B30" s="20"/>
      <c r="C30" s="95" t="s">
        <v>50</v>
      </c>
      <c r="D30" s="125"/>
      <c r="E30" s="34">
        <v>1785000</v>
      </c>
      <c r="F30" s="17">
        <f t="shared" si="11"/>
        <v>11766000</v>
      </c>
      <c r="G30" s="24">
        <f>E30</f>
        <v>1785000</v>
      </c>
      <c r="H30" s="25"/>
      <c r="I30" s="25"/>
      <c r="J30" s="25"/>
      <c r="K30" s="137">
        <f t="shared" si="13"/>
        <v>1785000</v>
      </c>
      <c r="L30" s="106"/>
    </row>
    <row r="31" spans="1:12" ht="16.5" thickBot="1">
      <c r="A31" s="26"/>
      <c r="B31" s="20"/>
      <c r="C31" s="207" t="s">
        <v>82</v>
      </c>
      <c r="D31" s="28">
        <v>9240000</v>
      </c>
      <c r="E31" s="32"/>
      <c r="F31" s="17">
        <f t="shared" si="11"/>
        <v>21006000</v>
      </c>
      <c r="G31" s="24"/>
      <c r="H31" s="25"/>
      <c r="I31" s="25"/>
      <c r="J31" s="25"/>
      <c r="K31" s="137">
        <f t="shared" si="13"/>
        <v>0</v>
      </c>
      <c r="L31" s="106">
        <f>D31</f>
        <v>9240000</v>
      </c>
    </row>
    <row r="32" spans="1:12" ht="16.5" thickBot="1">
      <c r="A32" s="26"/>
      <c r="B32" s="193"/>
      <c r="C32" s="206" t="s">
        <v>83</v>
      </c>
      <c r="D32" s="194"/>
      <c r="E32" s="201">
        <v>420000</v>
      </c>
      <c r="F32" s="17">
        <f t="shared" si="11"/>
        <v>20586000</v>
      </c>
      <c r="G32" s="24"/>
      <c r="H32" s="25"/>
      <c r="I32" s="159"/>
      <c r="J32" s="159">
        <f>E32</f>
        <v>420000</v>
      </c>
      <c r="K32" s="137">
        <f>SUM(G32:J32)</f>
        <v>420000</v>
      </c>
      <c r="L32" s="205"/>
    </row>
    <row r="33" spans="1:12" ht="16.5" thickBot="1">
      <c r="A33" s="26"/>
      <c r="B33" s="216">
        <v>43727</v>
      </c>
      <c r="C33" s="93" t="s">
        <v>91</v>
      </c>
      <c r="D33" s="31">
        <v>912000</v>
      </c>
      <c r="E33" s="32"/>
      <c r="F33" s="17">
        <f t="shared" si="11"/>
        <v>21498000</v>
      </c>
      <c r="G33" s="24"/>
      <c r="H33" s="25"/>
      <c r="I33" s="25"/>
      <c r="J33" s="25"/>
      <c r="K33" s="137">
        <f t="shared" ref="K33" si="14">SUM(G33:J33)</f>
        <v>0</v>
      </c>
      <c r="L33" s="106">
        <f>D33</f>
        <v>912000</v>
      </c>
    </row>
    <row r="34" spans="1:12" ht="16.5" thickBot="1">
      <c r="A34" s="26"/>
      <c r="B34" s="193"/>
      <c r="C34" s="206" t="s">
        <v>95</v>
      </c>
      <c r="D34" s="194"/>
      <c r="E34" s="201">
        <v>600000</v>
      </c>
      <c r="F34" s="17">
        <f t="shared" si="11"/>
        <v>20898000</v>
      </c>
      <c r="G34" s="24"/>
      <c r="H34" s="25"/>
      <c r="I34" s="159"/>
      <c r="J34" s="159">
        <f>E34</f>
        <v>600000</v>
      </c>
      <c r="K34" s="137">
        <f>SUM(G34:J34)</f>
        <v>600000</v>
      </c>
      <c r="L34" s="205"/>
    </row>
    <row r="35" spans="1:12" ht="16.5" thickBot="1">
      <c r="A35" s="26"/>
      <c r="B35" s="20"/>
      <c r="C35" s="95" t="s">
        <v>50</v>
      </c>
      <c r="D35" s="125"/>
      <c r="E35" s="34">
        <v>2686000</v>
      </c>
      <c r="F35" s="17">
        <f t="shared" ref="F35:F38" si="15">F34+D35-E35</f>
        <v>18212000</v>
      </c>
      <c r="G35" s="24">
        <f>E35</f>
        <v>2686000</v>
      </c>
      <c r="H35" s="25"/>
      <c r="I35" s="25"/>
      <c r="J35" s="25"/>
      <c r="K35" s="137">
        <f t="shared" ref="K35:K37" si="16">SUM(G35:J35)</f>
        <v>2686000</v>
      </c>
      <c r="L35" s="106"/>
    </row>
    <row r="36" spans="1:12" ht="16.5" thickBot="1">
      <c r="A36" s="26"/>
      <c r="B36" s="139">
        <v>43728</v>
      </c>
      <c r="C36" s="36" t="s">
        <v>30</v>
      </c>
      <c r="D36" s="28"/>
      <c r="E36" s="37">
        <v>6000</v>
      </c>
      <c r="F36" s="17">
        <f t="shared" si="15"/>
        <v>18206000</v>
      </c>
      <c r="G36" s="24"/>
      <c r="H36" s="25"/>
      <c r="I36" s="25"/>
      <c r="J36" s="25">
        <f>E36</f>
        <v>6000</v>
      </c>
      <c r="K36" s="137">
        <f t="shared" si="16"/>
        <v>6000</v>
      </c>
      <c r="L36" s="106"/>
    </row>
    <row r="37" spans="1:12" ht="31.5" thickBot="1">
      <c r="A37" s="26"/>
      <c r="B37" s="94"/>
      <c r="C37" s="93" t="s">
        <v>93</v>
      </c>
      <c r="D37" s="31">
        <v>2660000</v>
      </c>
      <c r="E37" s="32"/>
      <c r="F37" s="17">
        <f t="shared" si="15"/>
        <v>20866000</v>
      </c>
      <c r="G37" s="24"/>
      <c r="H37" s="25"/>
      <c r="I37" s="25"/>
      <c r="J37" s="25"/>
      <c r="K37" s="137">
        <f t="shared" si="16"/>
        <v>0</v>
      </c>
      <c r="L37" s="106">
        <f>D37</f>
        <v>2660000</v>
      </c>
    </row>
    <row r="38" spans="1:12" ht="16.5" thickBot="1">
      <c r="A38" s="26"/>
      <c r="B38" s="193"/>
      <c r="C38" s="206" t="s">
        <v>92</v>
      </c>
      <c r="D38" s="194"/>
      <c r="E38" s="201">
        <v>600000</v>
      </c>
      <c r="F38" s="17">
        <f t="shared" si="15"/>
        <v>20266000</v>
      </c>
      <c r="G38" s="24"/>
      <c r="H38" s="25"/>
      <c r="I38" s="159"/>
      <c r="J38" s="159">
        <f>E38</f>
        <v>600000</v>
      </c>
      <c r="K38" s="137">
        <f>SUM(G38:J38)</f>
        <v>600000</v>
      </c>
      <c r="L38" s="205"/>
    </row>
    <row r="39" spans="1:12" ht="16.5" thickBot="1">
      <c r="A39" s="26"/>
      <c r="B39" s="193"/>
      <c r="C39" s="206" t="s">
        <v>94</v>
      </c>
      <c r="D39" s="194"/>
      <c r="E39" s="201">
        <v>1950000</v>
      </c>
      <c r="F39" s="17">
        <f t="shared" ref="F39:F42" si="17">F38+D39-E39</f>
        <v>18316000</v>
      </c>
      <c r="G39" s="24"/>
      <c r="H39" s="25"/>
      <c r="I39" s="159"/>
      <c r="J39" s="159">
        <f>E39</f>
        <v>1950000</v>
      </c>
      <c r="K39" s="137">
        <f>SUM(G39:J39)</f>
        <v>1950000</v>
      </c>
      <c r="L39" s="205"/>
    </row>
    <row r="40" spans="1:12" ht="31.5" thickBot="1">
      <c r="A40" s="26"/>
      <c r="B40" s="94"/>
      <c r="C40" s="93" t="s">
        <v>96</v>
      </c>
      <c r="D40" s="31">
        <v>1150000</v>
      </c>
      <c r="E40" s="32"/>
      <c r="F40" s="17">
        <f t="shared" si="17"/>
        <v>19466000</v>
      </c>
      <c r="G40" s="24"/>
      <c r="H40" s="25"/>
      <c r="I40" s="25"/>
      <c r="J40" s="25"/>
      <c r="K40" s="137">
        <f t="shared" ref="K40:K42" si="18">SUM(G40:J40)</f>
        <v>0</v>
      </c>
      <c r="L40" s="106">
        <f>D40</f>
        <v>1150000</v>
      </c>
    </row>
    <row r="41" spans="1:12" ht="16.5" thickBot="1">
      <c r="A41" s="26"/>
      <c r="B41" s="141"/>
      <c r="C41" s="33" t="s">
        <v>52</v>
      </c>
      <c r="D41" s="125"/>
      <c r="E41" s="34">
        <v>25000</v>
      </c>
      <c r="F41" s="17">
        <f t="shared" si="17"/>
        <v>19441000</v>
      </c>
      <c r="G41" s="24"/>
      <c r="H41" s="25"/>
      <c r="I41" s="25"/>
      <c r="J41" s="35">
        <f>E41</f>
        <v>25000</v>
      </c>
      <c r="K41" s="137">
        <f t="shared" si="18"/>
        <v>25000</v>
      </c>
      <c r="L41" s="106"/>
    </row>
    <row r="42" spans="1:12" ht="16.5" thickBot="1">
      <c r="A42" s="26"/>
      <c r="B42" s="140"/>
      <c r="C42" s="95" t="s">
        <v>50</v>
      </c>
      <c r="D42" s="125"/>
      <c r="E42" s="34">
        <v>2790000</v>
      </c>
      <c r="F42" s="17">
        <f t="shared" si="17"/>
        <v>16651000</v>
      </c>
      <c r="G42" s="24">
        <f>E42</f>
        <v>2790000</v>
      </c>
      <c r="H42" s="25"/>
      <c r="I42" s="25"/>
      <c r="J42" s="25"/>
      <c r="K42" s="137">
        <f t="shared" si="18"/>
        <v>2790000</v>
      </c>
      <c r="L42" s="106"/>
    </row>
    <row r="43" spans="1:12" ht="16.5" thickBot="1">
      <c r="A43" s="26"/>
      <c r="B43" s="223"/>
      <c r="C43" s="95"/>
      <c r="D43" s="95"/>
      <c r="E43" s="95"/>
      <c r="F43" s="222"/>
      <c r="G43" s="24"/>
      <c r="H43" s="25"/>
      <c r="I43" s="25"/>
      <c r="J43" s="25"/>
      <c r="K43" s="137"/>
      <c r="L43" s="106"/>
    </row>
    <row r="44" spans="1:12" ht="16.5" thickBot="1">
      <c r="A44" s="26"/>
      <c r="B44" s="223"/>
      <c r="C44" s="95"/>
      <c r="D44" s="95"/>
      <c r="E44" s="95"/>
      <c r="F44" s="224"/>
      <c r="G44" s="24"/>
      <c r="H44" s="25"/>
      <c r="I44" s="25"/>
      <c r="J44" s="25"/>
      <c r="K44" s="137"/>
      <c r="L44" s="106"/>
    </row>
    <row r="45" spans="1:12" ht="16.5" thickBot="1">
      <c r="A45" s="26"/>
      <c r="B45" s="193"/>
      <c r="C45" s="95"/>
      <c r="D45" s="219"/>
      <c r="E45" s="219"/>
      <c r="F45" s="225"/>
      <c r="G45" s="24"/>
      <c r="H45" s="25"/>
      <c r="I45" s="25"/>
      <c r="J45" s="25"/>
      <c r="K45" s="137"/>
      <c r="L45" s="106"/>
    </row>
    <row r="46" spans="1:12" ht="31.5" thickBot="1">
      <c r="A46" s="26"/>
      <c r="B46" s="216">
        <v>43729</v>
      </c>
      <c r="C46" s="93" t="s">
        <v>97</v>
      </c>
      <c r="D46" s="31">
        <v>2280000</v>
      </c>
      <c r="E46" s="32"/>
      <c r="F46" s="221">
        <f>F42+D46-E46</f>
        <v>18931000</v>
      </c>
      <c r="G46" s="24"/>
      <c r="H46" s="25"/>
      <c r="I46" s="25"/>
      <c r="J46" s="25"/>
      <c r="K46" s="137">
        <f t="shared" ref="K46:K49" si="19">SUM(G46:J46)</f>
        <v>0</v>
      </c>
      <c r="L46" s="106">
        <f>D46</f>
        <v>2280000</v>
      </c>
    </row>
    <row r="47" spans="1:12" ht="16.5" thickBot="1">
      <c r="A47" s="26"/>
      <c r="B47" s="193"/>
      <c r="C47" s="36" t="s">
        <v>30</v>
      </c>
      <c r="D47" s="28"/>
      <c r="E47" s="37">
        <v>6000</v>
      </c>
      <c r="F47" s="220">
        <f t="shared" ref="F47:F49" si="20">F46+D47-E47</f>
        <v>18925000</v>
      </c>
      <c r="G47" s="24"/>
      <c r="H47" s="25"/>
      <c r="I47" s="25"/>
      <c r="J47" s="25">
        <f>E47</f>
        <v>6000</v>
      </c>
      <c r="K47" s="137">
        <f t="shared" si="19"/>
        <v>6000</v>
      </c>
      <c r="L47" s="106"/>
    </row>
    <row r="48" spans="1:12" ht="16.5" thickBot="1">
      <c r="A48" s="119" t="s">
        <v>16</v>
      </c>
      <c r="B48" s="133"/>
      <c r="C48" s="41" t="s">
        <v>45</v>
      </c>
      <c r="D48" s="42"/>
      <c r="E48" s="45">
        <v>10833000</v>
      </c>
      <c r="F48" s="185">
        <f t="shared" si="20"/>
        <v>8092000</v>
      </c>
      <c r="G48" s="46"/>
      <c r="H48" s="47">
        <f>E48</f>
        <v>10833000</v>
      </c>
      <c r="I48" s="47"/>
      <c r="J48" s="47"/>
      <c r="K48" s="155">
        <f t="shared" si="19"/>
        <v>10833000</v>
      </c>
      <c r="L48" s="106"/>
    </row>
    <row r="49" spans="1:12" ht="16.5" thickBot="1">
      <c r="A49" s="26"/>
      <c r="B49" s="20"/>
      <c r="C49" s="95" t="s">
        <v>50</v>
      </c>
      <c r="D49" s="125"/>
      <c r="E49" s="34">
        <v>6174000</v>
      </c>
      <c r="F49" s="17">
        <f t="shared" si="20"/>
        <v>1918000</v>
      </c>
      <c r="G49" s="24">
        <f>E49</f>
        <v>6174000</v>
      </c>
      <c r="H49" s="25"/>
      <c r="I49" s="25"/>
      <c r="J49" s="25"/>
      <c r="K49" s="137">
        <f t="shared" si="19"/>
        <v>6174000</v>
      </c>
      <c r="L49" s="106"/>
    </row>
    <row r="50" spans="1:12" ht="16.5" thickBot="1">
      <c r="A50" s="26"/>
      <c r="B50" s="193"/>
      <c r="C50" s="193"/>
      <c r="D50" s="193"/>
      <c r="E50" s="193"/>
      <c r="F50" s="17"/>
      <c r="G50" s="24"/>
      <c r="H50" s="25"/>
      <c r="I50" s="159"/>
      <c r="J50" s="159"/>
      <c r="K50" s="210"/>
      <c r="L50" s="106"/>
    </row>
    <row r="51" spans="1:12" ht="16.5" thickBot="1">
      <c r="A51" s="26"/>
      <c r="B51" s="193"/>
      <c r="C51" s="193"/>
      <c r="D51" s="193"/>
      <c r="E51" s="193"/>
      <c r="F51" s="17"/>
      <c r="G51" s="24"/>
      <c r="H51" s="25"/>
      <c r="I51" s="159"/>
      <c r="J51" s="159"/>
      <c r="K51" s="210"/>
      <c r="L51" s="106"/>
    </row>
    <row r="52" spans="1:12" ht="16.5" thickBot="1">
      <c r="A52" s="26"/>
      <c r="B52" s="193"/>
      <c r="C52" s="208"/>
      <c r="D52" s="104"/>
      <c r="E52" s="209"/>
      <c r="F52" s="17"/>
      <c r="G52" s="24"/>
      <c r="H52" s="25"/>
      <c r="I52" s="159"/>
      <c r="J52" s="200"/>
      <c r="K52" s="55"/>
      <c r="L52" s="106"/>
    </row>
    <row r="53" spans="1:12" ht="16.5" thickBot="1">
      <c r="A53" s="49"/>
      <c r="B53" s="50"/>
      <c r="C53" s="51"/>
      <c r="D53" s="52"/>
      <c r="E53" s="53"/>
      <c r="F53" s="121"/>
      <c r="G53" s="54"/>
      <c r="H53" s="55"/>
      <c r="I53" s="55"/>
      <c r="K53" s="182"/>
      <c r="L53" s="123"/>
    </row>
    <row r="54" spans="1:12" ht="16.5" thickBot="1">
      <c r="A54" s="244" t="s">
        <v>17</v>
      </c>
      <c r="B54" s="245"/>
      <c r="C54" s="246"/>
      <c r="D54" s="56">
        <f>SUM(D9:D53)</f>
        <v>31247000</v>
      </c>
      <c r="E54" s="57">
        <f>SUM(E9:E53)</f>
        <v>43455000</v>
      </c>
      <c r="F54" s="58">
        <f>D54-E54</f>
        <v>-12208000</v>
      </c>
      <c r="G54" s="59">
        <f>SUM(G9:G53)</f>
        <v>23293000</v>
      </c>
      <c r="H54" s="60">
        <f>SUM(H9:H53)</f>
        <v>10833000</v>
      </c>
      <c r="I54" s="60">
        <f>SUM(I9:I53)</f>
        <v>0</v>
      </c>
      <c r="J54" s="60">
        <f>SUM(J9:J53)</f>
        <v>7829000</v>
      </c>
      <c r="K54" s="100">
        <f xml:space="preserve"> SUM(K9:K53)</f>
        <v>41955000</v>
      </c>
      <c r="L54" s="105">
        <f>SUM(L9:L53)</f>
        <v>31247000</v>
      </c>
    </row>
    <row r="55" spans="1:12" ht="16.5" thickBot="1">
      <c r="A55" s="238" t="s">
        <v>18</v>
      </c>
      <c r="B55" s="239"/>
      <c r="C55" s="240"/>
      <c r="D55" s="61">
        <f>SUM(D8:D53)</f>
        <v>123737000</v>
      </c>
      <c r="E55" s="61">
        <f>SUM(E8:E53)</f>
        <v>121819000</v>
      </c>
      <c r="F55" s="62">
        <f>+D55-E55</f>
        <v>1918000</v>
      </c>
      <c r="G55" s="63">
        <f>G8+G54</f>
        <v>65799000</v>
      </c>
      <c r="H55" s="64">
        <f>H8+H54</f>
        <v>28323000</v>
      </c>
      <c r="I55" s="64">
        <f>I8+I54</f>
        <v>8549000</v>
      </c>
      <c r="J55" s="64">
        <f>J8+J54</f>
        <v>17648000</v>
      </c>
      <c r="K55" s="101">
        <f>SUM(G55:J55)</f>
        <v>120319000</v>
      </c>
      <c r="L55" s="64">
        <f>L8+L54</f>
        <v>39237000</v>
      </c>
    </row>
    <row r="56" spans="1:12" ht="15.75">
      <c r="A56" s="65"/>
      <c r="B56" s="65"/>
      <c r="C56" s="65" t="s">
        <v>19</v>
      </c>
      <c r="D56" s="66"/>
      <c r="E56" s="4"/>
      <c r="F56" s="4"/>
      <c r="G56" s="4"/>
      <c r="H56" s="4"/>
      <c r="I56" s="4"/>
      <c r="J56" s="4"/>
      <c r="K56" s="67"/>
    </row>
    <row r="57" spans="1:12" ht="15.75">
      <c r="B57" s="65" t="s">
        <v>20</v>
      </c>
      <c r="C57" s="66"/>
      <c r="D57" s="66"/>
      <c r="E57" s="4"/>
      <c r="F57" s="4"/>
      <c r="G57" s="4"/>
      <c r="H57" s="68"/>
      <c r="I57" s="4"/>
      <c r="J57" s="4"/>
      <c r="K57" s="69"/>
    </row>
    <row r="58" spans="1:12" ht="16.5" thickBot="1">
      <c r="A58" s="66"/>
      <c r="D58" s="112"/>
    </row>
    <row r="59" spans="1:12" ht="15.75">
      <c r="A59" s="70"/>
      <c r="B59" s="65" t="s">
        <v>21</v>
      </c>
      <c r="C59" s="66" t="s">
        <v>22</v>
      </c>
      <c r="D59" s="66"/>
      <c r="E59" s="4"/>
      <c r="F59" s="247" t="s">
        <v>23</v>
      </c>
      <c r="G59" s="248"/>
      <c r="H59" s="251" t="s">
        <v>57</v>
      </c>
      <c r="I59" s="248"/>
      <c r="J59" s="71" t="s">
        <v>25</v>
      </c>
      <c r="K59" s="72"/>
    </row>
    <row r="60" spans="1:12" ht="15.75">
      <c r="A60" s="66"/>
      <c r="B60" s="66"/>
      <c r="C60" s="66"/>
      <c r="D60" s="66"/>
      <c r="E60" s="4"/>
      <c r="F60" s="249" t="s">
        <v>26</v>
      </c>
      <c r="G60" s="250"/>
      <c r="H60" s="252" t="s">
        <v>56</v>
      </c>
      <c r="I60" s="250"/>
      <c r="J60" s="184"/>
      <c r="K60" s="74"/>
    </row>
    <row r="61" spans="1:12" ht="15.75">
      <c r="A61" s="66"/>
      <c r="B61" s="66"/>
      <c r="C61" s="66"/>
      <c r="D61" s="66"/>
      <c r="E61" s="4"/>
      <c r="F61" s="75" t="s">
        <v>28</v>
      </c>
      <c r="G61" s="76"/>
      <c r="H61" s="77" t="s">
        <v>28</v>
      </c>
      <c r="I61" s="76"/>
      <c r="J61" s="78" t="s">
        <v>28</v>
      </c>
      <c r="K61" s="79">
        <v>43729</v>
      </c>
    </row>
    <row r="62" spans="1:12" ht="15.75">
      <c r="A62" s="66"/>
      <c r="B62" s="66"/>
      <c r="C62" s="66"/>
      <c r="D62" s="66"/>
      <c r="E62" s="4"/>
      <c r="F62" s="80"/>
      <c r="G62" s="81"/>
      <c r="H62" s="82"/>
      <c r="I62" s="81"/>
      <c r="J62" s="82"/>
      <c r="K62" s="83"/>
    </row>
    <row r="63" spans="1:12" ht="15.75">
      <c r="A63" s="66"/>
      <c r="B63" s="66"/>
      <c r="C63" s="66" t="s">
        <v>16</v>
      </c>
      <c r="D63" s="66"/>
      <c r="E63" s="4"/>
      <c r="F63" s="80"/>
      <c r="G63" s="81"/>
      <c r="H63" s="82"/>
      <c r="I63" s="81"/>
      <c r="J63" s="82"/>
      <c r="K63" s="83"/>
    </row>
    <row r="64" spans="1:12" ht="15.75">
      <c r="A64" s="66"/>
      <c r="B64" s="66"/>
      <c r="C64" s="66"/>
      <c r="D64" s="66"/>
      <c r="E64" s="66"/>
      <c r="F64" s="84"/>
      <c r="G64" s="85"/>
      <c r="H64" s="86"/>
      <c r="I64" s="85"/>
      <c r="J64" s="86"/>
      <c r="K64" s="87"/>
    </row>
    <row r="65" spans="2:11" ht="16.5" thickBot="1">
      <c r="B65" s="66"/>
      <c r="C65" s="66"/>
      <c r="D65" s="66"/>
      <c r="E65" s="66"/>
      <c r="F65" s="88"/>
      <c r="G65" s="89"/>
      <c r="H65" s="90"/>
      <c r="I65" s="89"/>
      <c r="J65" s="253" t="s">
        <v>46</v>
      </c>
      <c r="K65" s="254"/>
    </row>
  </sheetData>
  <mergeCells count="15">
    <mergeCell ref="F60:G60"/>
    <mergeCell ref="H60:I60"/>
    <mergeCell ref="J65:K65"/>
    <mergeCell ref="L6:L7"/>
    <mergeCell ref="A8:C8"/>
    <mergeCell ref="A54:C54"/>
    <mergeCell ref="A55:C55"/>
    <mergeCell ref="F59:G59"/>
    <mergeCell ref="H59:I59"/>
    <mergeCell ref="A6:A7"/>
    <mergeCell ref="B6:B7"/>
    <mergeCell ref="C6:C7"/>
    <mergeCell ref="D6:E6"/>
    <mergeCell ref="F6:F7"/>
    <mergeCell ref="G6:J6"/>
  </mergeCells>
  <pageMargins left="0.25" right="0.25" top="0.75" bottom="0.75" header="0.3" footer="0.3"/>
  <pageSetup paperSize="9" scale="63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0"/>
  <sheetViews>
    <sheetView tabSelected="1" topLeftCell="A52" zoomScale="70" zoomScaleNormal="70" workbookViewId="0">
      <selection activeCell="I76" sqref="I76"/>
    </sheetView>
  </sheetViews>
  <sheetFormatPr defaultRowHeight="15"/>
  <cols>
    <col min="1" max="1" width="5" customWidth="1"/>
    <col min="2" max="2" width="14.5703125" customWidth="1"/>
    <col min="3" max="3" width="46.28515625" customWidth="1"/>
    <col min="4" max="4" width="23.7109375" customWidth="1"/>
    <col min="5" max="5" width="23.140625" customWidth="1"/>
    <col min="6" max="6" width="17.5703125" customWidth="1"/>
    <col min="7" max="7" width="14.5703125" customWidth="1"/>
    <col min="8" max="8" width="16.42578125" customWidth="1"/>
    <col min="9" max="9" width="15.42578125" customWidth="1"/>
    <col min="10" max="10" width="15.85546875" customWidth="1"/>
    <col min="11" max="11" width="20.5703125" customWidth="1"/>
    <col min="12" max="12" width="17.42578125" customWidth="1"/>
  </cols>
  <sheetData>
    <row r="1" spans="1:12">
      <c r="A1" s="1"/>
      <c r="B1" s="2"/>
      <c r="C1" s="2"/>
      <c r="D1" s="2"/>
      <c r="E1" s="2"/>
      <c r="F1" s="2"/>
      <c r="G1" s="2"/>
      <c r="H1" s="2"/>
      <c r="I1" s="3"/>
      <c r="J1" s="4"/>
      <c r="K1" s="5"/>
    </row>
    <row r="2" spans="1:12">
      <c r="A2" s="6"/>
      <c r="B2" s="6"/>
      <c r="C2" s="6"/>
      <c r="D2" s="6"/>
      <c r="E2" s="6"/>
      <c r="F2" s="7"/>
      <c r="G2" s="6"/>
      <c r="H2" s="6"/>
      <c r="I2" s="8"/>
      <c r="J2" s="4"/>
      <c r="K2" s="5"/>
    </row>
    <row r="3" spans="1:12">
      <c r="A3" s="9" t="s">
        <v>0</v>
      </c>
      <c r="B3" s="9"/>
      <c r="C3" s="9"/>
      <c r="D3" s="9"/>
      <c r="E3" s="9"/>
      <c r="F3" s="9"/>
      <c r="G3" s="9"/>
      <c r="H3" s="9"/>
      <c r="I3" s="9"/>
      <c r="J3" s="4"/>
      <c r="K3" s="10"/>
    </row>
    <row r="4" spans="1:12">
      <c r="A4" s="11"/>
      <c r="B4" s="11"/>
      <c r="C4" s="11"/>
      <c r="D4" s="11"/>
      <c r="E4" s="11"/>
      <c r="F4" s="11"/>
      <c r="G4" s="11"/>
      <c r="H4" s="11"/>
      <c r="I4" s="11"/>
      <c r="J4" s="4"/>
      <c r="K4" s="12"/>
    </row>
    <row r="5" spans="1:12" ht="15.75" thickBo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ht="15.75" thickBot="1">
      <c r="A6" s="241" t="s">
        <v>1</v>
      </c>
      <c r="B6" s="242" t="s">
        <v>2</v>
      </c>
      <c r="C6" s="242" t="s">
        <v>3</v>
      </c>
      <c r="D6" s="243" t="s">
        <v>4</v>
      </c>
      <c r="E6" s="243"/>
      <c r="F6" s="234" t="s">
        <v>5</v>
      </c>
      <c r="G6" s="236" t="s">
        <v>6</v>
      </c>
      <c r="H6" s="236"/>
      <c r="I6" s="236"/>
      <c r="J6" s="236"/>
      <c r="K6" s="96" t="s">
        <v>7</v>
      </c>
      <c r="L6" s="232" t="s">
        <v>29</v>
      </c>
    </row>
    <row r="7" spans="1:12" ht="15.75" thickBot="1">
      <c r="A7" s="258"/>
      <c r="B7" s="259"/>
      <c r="C7" s="259"/>
      <c r="D7" s="13" t="s">
        <v>8</v>
      </c>
      <c r="E7" s="13" t="s">
        <v>9</v>
      </c>
      <c r="F7" s="235"/>
      <c r="G7" s="14" t="s">
        <v>10</v>
      </c>
      <c r="H7" s="13" t="s">
        <v>11</v>
      </c>
      <c r="I7" s="13" t="s">
        <v>12</v>
      </c>
      <c r="J7" s="15" t="s">
        <v>13</v>
      </c>
      <c r="K7" s="97" t="s">
        <v>14</v>
      </c>
      <c r="L7" s="233"/>
    </row>
    <row r="8" spans="1:12" ht="16.5" thickBot="1">
      <c r="A8" s="255" t="s">
        <v>15</v>
      </c>
      <c r="B8" s="256"/>
      <c r="C8" s="257"/>
      <c r="D8" s="229">
        <v>123737000</v>
      </c>
      <c r="E8" s="202">
        <v>121819000</v>
      </c>
      <c r="F8" s="17">
        <v>1918000</v>
      </c>
      <c r="G8" s="214">
        <v>65799000</v>
      </c>
      <c r="H8" s="202">
        <v>28323000</v>
      </c>
      <c r="I8" s="202">
        <v>8549000</v>
      </c>
      <c r="J8" s="215">
        <v>17648000</v>
      </c>
      <c r="K8" s="98">
        <v>120319000</v>
      </c>
      <c r="L8" s="102">
        <v>39237000</v>
      </c>
    </row>
    <row r="9" spans="1:12" ht="16.5" thickBot="1">
      <c r="A9" s="226"/>
      <c r="B9" s="228">
        <v>43731</v>
      </c>
      <c r="C9" s="227" t="s">
        <v>30</v>
      </c>
      <c r="D9" s="28"/>
      <c r="E9" s="37">
        <v>6000</v>
      </c>
      <c r="F9" s="17">
        <f t="shared" ref="F9" si="0">F8+D9-E9</f>
        <v>1912000</v>
      </c>
      <c r="G9" s="24"/>
      <c r="H9" s="25"/>
      <c r="I9" s="25"/>
      <c r="J9" s="25">
        <f>E9</f>
        <v>6000</v>
      </c>
      <c r="K9" s="137">
        <f t="shared" ref="K9" si="1">SUM(G9:J9)</f>
        <v>6000</v>
      </c>
      <c r="L9" s="106"/>
    </row>
    <row r="10" spans="1:12" ht="16.5" thickBot="1">
      <c r="A10" s="19"/>
      <c r="B10" s="20"/>
      <c r="C10" s="192" t="s">
        <v>51</v>
      </c>
      <c r="D10" s="103"/>
      <c r="E10" s="29">
        <v>25000</v>
      </c>
      <c r="F10" s="17">
        <f>F9+D10-E10</f>
        <v>1887000</v>
      </c>
      <c r="G10" s="24"/>
      <c r="H10" s="25"/>
      <c r="I10" s="159"/>
      <c r="J10" s="159">
        <f>E10</f>
        <v>25000</v>
      </c>
      <c r="K10" s="137">
        <f>SUM(G10:J10)</f>
        <v>25000</v>
      </c>
      <c r="L10" s="204"/>
    </row>
    <row r="11" spans="1:12" ht="16.5" thickBot="1">
      <c r="A11" s="19"/>
      <c r="B11" s="20"/>
      <c r="C11" s="192" t="s">
        <v>98</v>
      </c>
      <c r="D11" s="103"/>
      <c r="E11" s="29">
        <v>5000</v>
      </c>
      <c r="F11" s="17">
        <f>F10+D11-E11</f>
        <v>1882000</v>
      </c>
      <c r="G11" s="24"/>
      <c r="H11" s="25"/>
      <c r="I11" s="159"/>
      <c r="J11" s="159">
        <f>E11</f>
        <v>5000</v>
      </c>
      <c r="K11" s="137">
        <f>SUM(G11:J11)</f>
        <v>5000</v>
      </c>
      <c r="L11" s="204"/>
    </row>
    <row r="12" spans="1:12" ht="16.5" thickBot="1">
      <c r="A12" s="19"/>
      <c r="B12" s="20"/>
      <c r="C12" s="192" t="s">
        <v>99</v>
      </c>
      <c r="D12" s="103"/>
      <c r="E12" s="29">
        <v>50000</v>
      </c>
      <c r="F12" s="17">
        <f>F11+D12-E12</f>
        <v>1832000</v>
      </c>
      <c r="G12" s="24"/>
      <c r="H12" s="25"/>
      <c r="I12" s="159">
        <f>E12</f>
        <v>50000</v>
      </c>
      <c r="J12" s="25"/>
      <c r="K12" s="137">
        <f>SUM(G12:I12)</f>
        <v>50000</v>
      </c>
      <c r="L12" s="204"/>
    </row>
    <row r="13" spans="1:12" ht="16.5" thickBot="1">
      <c r="A13" s="19"/>
      <c r="B13" s="20"/>
      <c r="C13" s="192" t="s">
        <v>52</v>
      </c>
      <c r="D13" s="103"/>
      <c r="E13" s="29">
        <v>25000</v>
      </c>
      <c r="F13" s="17">
        <f>F12+D13-E13</f>
        <v>1807000</v>
      </c>
      <c r="G13" s="24"/>
      <c r="H13" s="25"/>
      <c r="I13" s="159"/>
      <c r="J13" s="159">
        <f>E13</f>
        <v>25000</v>
      </c>
      <c r="K13" s="137">
        <f>SUM(G13:J13)</f>
        <v>25000</v>
      </c>
      <c r="L13" s="204"/>
    </row>
    <row r="14" spans="1:12" ht="16.5" thickBot="1">
      <c r="A14" s="19"/>
      <c r="B14" s="20"/>
      <c r="C14" s="212" t="s">
        <v>100</v>
      </c>
      <c r="D14" s="28">
        <v>380000</v>
      </c>
      <c r="E14" s="32"/>
      <c r="F14" s="17">
        <f t="shared" ref="F14" si="2">F13+D14-E14</f>
        <v>2187000</v>
      </c>
      <c r="G14" s="24"/>
      <c r="H14" s="25"/>
      <c r="I14" s="25"/>
      <c r="J14" s="25"/>
      <c r="K14" s="137">
        <f t="shared" ref="K14" si="3">SUM(G14:J14)</f>
        <v>0</v>
      </c>
      <c r="L14" s="106">
        <f>D14</f>
        <v>380000</v>
      </c>
    </row>
    <row r="15" spans="1:12" ht="31.5" thickBot="1">
      <c r="A15" s="19"/>
      <c r="B15" s="20"/>
      <c r="C15" s="212" t="s">
        <v>101</v>
      </c>
      <c r="D15" s="28">
        <v>1900000</v>
      </c>
      <c r="E15" s="32"/>
      <c r="F15" s="17">
        <f t="shared" ref="F15:F16" si="4">F14+D15-E15</f>
        <v>4087000</v>
      </c>
      <c r="G15" s="24"/>
      <c r="H15" s="25"/>
      <c r="I15" s="25"/>
      <c r="J15" s="25"/>
      <c r="K15" s="137">
        <f t="shared" ref="K15" si="5">SUM(G15:J15)</f>
        <v>0</v>
      </c>
      <c r="L15" s="106">
        <f>D15</f>
        <v>1900000</v>
      </c>
    </row>
    <row r="16" spans="1:12" ht="16.5" thickBot="1">
      <c r="A16" s="19"/>
      <c r="B16" s="20"/>
      <c r="C16" s="192" t="s">
        <v>102</v>
      </c>
      <c r="D16" s="194"/>
      <c r="E16" s="201">
        <v>1300000</v>
      </c>
      <c r="F16" s="17">
        <f t="shared" si="4"/>
        <v>2787000</v>
      </c>
      <c r="G16" s="24"/>
      <c r="H16" s="25"/>
      <c r="I16" s="159"/>
      <c r="J16" s="159">
        <f>E16</f>
        <v>1300000</v>
      </c>
      <c r="K16" s="137">
        <f>SUM(G16:J16)</f>
        <v>1300000</v>
      </c>
      <c r="L16" s="106"/>
    </row>
    <row r="17" spans="1:12" ht="16.5" thickBot="1">
      <c r="A17" s="19"/>
      <c r="B17" s="20"/>
      <c r="C17" s="192" t="s">
        <v>103</v>
      </c>
      <c r="D17" s="103"/>
      <c r="E17" s="29">
        <v>200000</v>
      </c>
      <c r="F17" s="17">
        <f>F16+D17-E17</f>
        <v>2587000</v>
      </c>
      <c r="G17" s="24"/>
      <c r="H17" s="25"/>
      <c r="I17" s="159"/>
      <c r="J17" s="159">
        <f>E17</f>
        <v>200000</v>
      </c>
      <c r="K17" s="137">
        <f>SUM(G17:J17)</f>
        <v>200000</v>
      </c>
      <c r="L17" s="106"/>
    </row>
    <row r="18" spans="1:12" ht="16.5" thickBot="1">
      <c r="A18" s="19"/>
      <c r="B18" s="20"/>
      <c r="C18" s="192" t="s">
        <v>95</v>
      </c>
      <c r="D18" s="103"/>
      <c r="E18" s="29">
        <v>600000</v>
      </c>
      <c r="F18" s="17">
        <f>F17+D18-E18</f>
        <v>1987000</v>
      </c>
      <c r="G18" s="24"/>
      <c r="H18" s="25"/>
      <c r="I18" s="159"/>
      <c r="J18" s="159">
        <f>E18</f>
        <v>600000</v>
      </c>
      <c r="K18" s="137">
        <f>SUM(G18:J18)</f>
        <v>600000</v>
      </c>
      <c r="L18" s="106"/>
    </row>
    <row r="19" spans="1:12" ht="16.5" thickBot="1">
      <c r="A19" s="19"/>
      <c r="B19" s="20"/>
      <c r="C19" s="192" t="s">
        <v>77</v>
      </c>
      <c r="D19" s="103"/>
      <c r="E19" s="29">
        <v>1200000</v>
      </c>
      <c r="F19" s="17">
        <f>F18+D19-E19</f>
        <v>787000</v>
      </c>
      <c r="G19" s="24"/>
      <c r="H19" s="25"/>
      <c r="I19" s="159"/>
      <c r="J19" s="159">
        <f>E19</f>
        <v>1200000</v>
      </c>
      <c r="K19" s="137">
        <f>SUM(G19:J19)</f>
        <v>1200000</v>
      </c>
      <c r="L19" s="106"/>
    </row>
    <row r="20" spans="1:12" ht="31.5" thickBot="1">
      <c r="A20" s="19"/>
      <c r="B20" s="20"/>
      <c r="C20" s="212" t="s">
        <v>104</v>
      </c>
      <c r="D20" s="28">
        <v>1900000</v>
      </c>
      <c r="E20" s="32"/>
      <c r="F20" s="17">
        <f t="shared" ref="F20" si="6">F19+D20-E20</f>
        <v>2687000</v>
      </c>
      <c r="G20" s="24"/>
      <c r="H20" s="25"/>
      <c r="I20" s="25"/>
      <c r="J20" s="25"/>
      <c r="K20" s="137">
        <f t="shared" ref="K20" si="7">SUM(G20:J20)</f>
        <v>0</v>
      </c>
      <c r="L20" s="106">
        <f>D20</f>
        <v>1900000</v>
      </c>
    </row>
    <row r="21" spans="1:12" ht="31.5" thickBot="1">
      <c r="A21" s="19"/>
      <c r="B21" s="20"/>
      <c r="C21" s="212" t="s">
        <v>105</v>
      </c>
      <c r="D21" s="28">
        <v>684000</v>
      </c>
      <c r="E21" s="32"/>
      <c r="F21" s="17">
        <f t="shared" ref="F21:F22" si="8">F20+D21-E21</f>
        <v>3371000</v>
      </c>
      <c r="G21" s="24"/>
      <c r="H21" s="25"/>
      <c r="I21" s="25"/>
      <c r="J21" s="25"/>
      <c r="K21" s="137">
        <f t="shared" ref="K21" si="9">SUM(G21:J21)</f>
        <v>0</v>
      </c>
      <c r="L21" s="106">
        <f>D21</f>
        <v>684000</v>
      </c>
    </row>
    <row r="22" spans="1:12" ht="16.5" thickBot="1">
      <c r="A22" s="26"/>
      <c r="B22" s="193"/>
      <c r="C22" s="95" t="s">
        <v>50</v>
      </c>
      <c r="D22" s="125"/>
      <c r="E22" s="34">
        <v>4566000</v>
      </c>
      <c r="F22" s="17">
        <f t="shared" si="8"/>
        <v>-1195000</v>
      </c>
      <c r="G22" s="24">
        <f>E22</f>
        <v>4566000</v>
      </c>
      <c r="H22" s="25"/>
      <c r="I22" s="25"/>
      <c r="J22" s="25"/>
      <c r="K22" s="137">
        <f t="shared" ref="K22" si="10">SUM(G22:J22)</f>
        <v>4566000</v>
      </c>
      <c r="L22" s="106"/>
    </row>
    <row r="23" spans="1:12" ht="31.5" thickBot="1">
      <c r="A23" s="26"/>
      <c r="B23" s="216">
        <v>43732</v>
      </c>
      <c r="C23" s="93" t="s">
        <v>106</v>
      </c>
      <c r="D23" s="31">
        <v>1850000</v>
      </c>
      <c r="E23" s="32"/>
      <c r="F23" s="221">
        <f t="shared" ref="F23:F29" si="11">F22+D23-E23</f>
        <v>655000</v>
      </c>
      <c r="G23" s="24"/>
      <c r="H23" s="25"/>
      <c r="I23" s="25"/>
      <c r="J23" s="25"/>
      <c r="K23" s="137">
        <f t="shared" ref="K23" si="12">SUM(G23:J23)</f>
        <v>0</v>
      </c>
      <c r="L23" s="106">
        <f>D23</f>
        <v>1850000</v>
      </c>
    </row>
    <row r="24" spans="1:12" ht="31.5" thickBot="1">
      <c r="A24" s="26"/>
      <c r="B24" s="193"/>
      <c r="C24" s="93" t="s">
        <v>107</v>
      </c>
      <c r="D24" s="31">
        <v>2220000</v>
      </c>
      <c r="E24" s="32"/>
      <c r="F24" s="221">
        <f t="shared" si="11"/>
        <v>2875000</v>
      </c>
      <c r="G24" s="24"/>
      <c r="H24" s="25"/>
      <c r="I24" s="25"/>
      <c r="J24" s="25"/>
      <c r="K24" s="137">
        <f t="shared" ref="K24" si="13">SUM(G24:J24)</f>
        <v>0</v>
      </c>
      <c r="L24" s="106">
        <f>D24</f>
        <v>2220000</v>
      </c>
    </row>
    <row r="25" spans="1:12" ht="31.5" thickBot="1">
      <c r="A25" s="26"/>
      <c r="B25" s="193"/>
      <c r="C25" s="93" t="s">
        <v>108</v>
      </c>
      <c r="D25" s="31">
        <v>460000</v>
      </c>
      <c r="E25" s="32"/>
      <c r="F25" s="221">
        <f t="shared" si="11"/>
        <v>3335000</v>
      </c>
      <c r="G25" s="24"/>
      <c r="H25" s="25"/>
      <c r="I25" s="25"/>
      <c r="J25" s="25"/>
      <c r="K25" s="137">
        <f t="shared" ref="K25" si="14">SUM(G25:J25)</f>
        <v>0</v>
      </c>
      <c r="L25" s="106">
        <f>D25</f>
        <v>460000</v>
      </c>
    </row>
    <row r="26" spans="1:12" ht="16.5" thickBot="1">
      <c r="A26" s="26"/>
      <c r="B26" s="193"/>
      <c r="C26" s="192" t="s">
        <v>95</v>
      </c>
      <c r="D26" s="103"/>
      <c r="E26" s="29">
        <v>600000</v>
      </c>
      <c r="F26" s="17">
        <f t="shared" si="11"/>
        <v>2735000</v>
      </c>
      <c r="G26" s="24"/>
      <c r="H26" s="25"/>
      <c r="I26" s="159"/>
      <c r="J26" s="159">
        <f>E26</f>
        <v>600000</v>
      </c>
      <c r="K26" s="137">
        <f>SUM(G26:J26)</f>
        <v>600000</v>
      </c>
      <c r="L26" s="106"/>
    </row>
    <row r="27" spans="1:12" ht="16.5" thickBot="1">
      <c r="A27" s="26"/>
      <c r="B27" s="193"/>
      <c r="C27" s="192" t="s">
        <v>77</v>
      </c>
      <c r="D27" s="103"/>
      <c r="E27" s="29">
        <v>1200000</v>
      </c>
      <c r="F27" s="17">
        <f t="shared" si="11"/>
        <v>1535000</v>
      </c>
      <c r="G27" s="24"/>
      <c r="H27" s="25"/>
      <c r="I27" s="159"/>
      <c r="J27" s="159">
        <f>E27</f>
        <v>1200000</v>
      </c>
      <c r="K27" s="137">
        <f>SUM(G27:J27)</f>
        <v>1200000</v>
      </c>
      <c r="L27" s="106"/>
    </row>
    <row r="28" spans="1:12" ht="16.5" thickBot="1">
      <c r="A28" s="230"/>
      <c r="B28" s="193"/>
      <c r="C28" s="192" t="s">
        <v>30</v>
      </c>
      <c r="D28" s="103"/>
      <c r="E28" s="29">
        <v>6000</v>
      </c>
      <c r="F28" s="17">
        <f t="shared" si="11"/>
        <v>1529000</v>
      </c>
      <c r="G28" s="24"/>
      <c r="H28" s="25"/>
      <c r="I28" s="159"/>
      <c r="J28" s="159">
        <f>E28</f>
        <v>6000</v>
      </c>
      <c r="K28" s="137">
        <f>SUM(G28:J28)</f>
        <v>6000</v>
      </c>
      <c r="L28" s="204"/>
    </row>
    <row r="29" spans="1:12" ht="16.5" thickBot="1">
      <c r="A29" s="230"/>
      <c r="B29" s="193"/>
      <c r="C29" s="192" t="s">
        <v>109</v>
      </c>
      <c r="D29" s="103"/>
      <c r="E29" s="29">
        <v>69000</v>
      </c>
      <c r="F29" s="17">
        <f t="shared" si="11"/>
        <v>1460000</v>
      </c>
      <c r="G29" s="24"/>
      <c r="H29" s="25"/>
      <c r="I29" s="159"/>
      <c r="J29" s="159">
        <f>E29</f>
        <v>69000</v>
      </c>
      <c r="K29" s="137">
        <f>SUM(G29:J29)</f>
        <v>69000</v>
      </c>
      <c r="L29" s="204"/>
    </row>
    <row r="30" spans="1:12" ht="16.5" thickBot="1">
      <c r="A30" s="230"/>
      <c r="B30" s="193"/>
      <c r="C30" s="192" t="s">
        <v>110</v>
      </c>
      <c r="D30" s="103"/>
      <c r="E30" s="29">
        <v>100000</v>
      </c>
      <c r="F30" s="17">
        <f t="shared" ref="F30:F34" si="15">F29+D30-E30</f>
        <v>1360000</v>
      </c>
      <c r="G30" s="24"/>
      <c r="H30" s="25"/>
      <c r="I30" s="159"/>
      <c r="J30" s="159">
        <f>E30</f>
        <v>100000</v>
      </c>
      <c r="K30" s="137">
        <f>SUM(G30:J30)</f>
        <v>100000</v>
      </c>
      <c r="L30" s="204"/>
    </row>
    <row r="31" spans="1:12" ht="31.5" thickBot="1">
      <c r="A31" s="230"/>
      <c r="B31" s="193"/>
      <c r="C31" s="93" t="s">
        <v>111</v>
      </c>
      <c r="D31" s="31">
        <v>925000</v>
      </c>
      <c r="E31" s="32"/>
      <c r="F31" s="221">
        <f t="shared" si="15"/>
        <v>2285000</v>
      </c>
      <c r="G31" s="24"/>
      <c r="H31" s="25"/>
      <c r="I31" s="25"/>
      <c r="J31" s="25"/>
      <c r="K31" s="137">
        <f t="shared" ref="K31" si="16">SUM(G31:J31)</f>
        <v>0</v>
      </c>
      <c r="L31" s="106">
        <f>D31</f>
        <v>925000</v>
      </c>
    </row>
    <row r="32" spans="1:12" ht="16.5" thickBot="1">
      <c r="A32" s="230"/>
      <c r="B32" s="193"/>
      <c r="C32" s="192" t="s">
        <v>112</v>
      </c>
      <c r="D32" s="103"/>
      <c r="E32" s="29">
        <v>6000</v>
      </c>
      <c r="F32" s="17">
        <f t="shared" si="15"/>
        <v>2279000</v>
      </c>
      <c r="G32" s="24"/>
      <c r="H32" s="25"/>
      <c r="I32" s="159"/>
      <c r="J32" s="159">
        <f>E32</f>
        <v>6000</v>
      </c>
      <c r="K32" s="137">
        <f>SUM(G32:J32)</f>
        <v>6000</v>
      </c>
      <c r="L32" s="204"/>
    </row>
    <row r="33" spans="1:12" ht="16.5" thickBot="1">
      <c r="A33" s="230"/>
      <c r="B33" s="193"/>
      <c r="C33" s="192" t="s">
        <v>82</v>
      </c>
      <c r="D33" s="28">
        <v>9660000</v>
      </c>
      <c r="E33" s="32"/>
      <c r="F33" s="17">
        <f t="shared" si="15"/>
        <v>11939000</v>
      </c>
      <c r="G33" s="24"/>
      <c r="H33" s="25"/>
      <c r="I33" s="25"/>
      <c r="J33" s="25"/>
      <c r="K33" s="137">
        <f t="shared" ref="K33" si="17">SUM(G33:J33)</f>
        <v>0</v>
      </c>
      <c r="L33" s="106">
        <f>D33</f>
        <v>9660000</v>
      </c>
    </row>
    <row r="34" spans="1:12" ht="16.5" thickBot="1">
      <c r="A34" s="230"/>
      <c r="B34" s="193"/>
      <c r="C34" s="192" t="s">
        <v>83</v>
      </c>
      <c r="D34" s="194"/>
      <c r="E34" s="201">
        <v>420000</v>
      </c>
      <c r="F34" s="17">
        <f t="shared" si="15"/>
        <v>11519000</v>
      </c>
      <c r="G34" s="24"/>
      <c r="H34" s="25"/>
      <c r="I34" s="159"/>
      <c r="J34" s="159">
        <f>E34</f>
        <v>420000</v>
      </c>
      <c r="K34" s="137">
        <f>SUM(G34:J34)</f>
        <v>420000</v>
      </c>
      <c r="L34" s="204"/>
    </row>
    <row r="35" spans="1:12" ht="16.5" thickBot="1">
      <c r="A35" s="230"/>
      <c r="B35" s="193"/>
      <c r="C35" s="192" t="s">
        <v>113</v>
      </c>
      <c r="D35" s="103"/>
      <c r="E35" s="29">
        <v>3750000</v>
      </c>
      <c r="F35" s="17">
        <f>F34+D35-E35</f>
        <v>7769000</v>
      </c>
      <c r="G35" s="24"/>
      <c r="H35" s="25"/>
      <c r="I35" s="159">
        <f>E35</f>
        <v>3750000</v>
      </c>
      <c r="J35" s="25"/>
      <c r="K35" s="137">
        <f>SUM(G35:I35)</f>
        <v>3750000</v>
      </c>
      <c r="L35" s="204"/>
    </row>
    <row r="36" spans="1:12" ht="16.5" thickBot="1">
      <c r="A36" s="230"/>
      <c r="B36" s="193"/>
      <c r="C36" s="192" t="s">
        <v>114</v>
      </c>
      <c r="D36" s="103"/>
      <c r="E36" s="29">
        <v>333000</v>
      </c>
      <c r="F36" s="17">
        <f t="shared" ref="F36:F38" si="18">F35+D36-E36</f>
        <v>7436000</v>
      </c>
      <c r="G36" s="24"/>
      <c r="H36" s="25"/>
      <c r="I36" s="159"/>
      <c r="J36" s="159">
        <f>E36</f>
        <v>333000</v>
      </c>
      <c r="K36" s="137">
        <f>SUM(G36:J36)</f>
        <v>333000</v>
      </c>
      <c r="L36" s="204"/>
    </row>
    <row r="37" spans="1:12" ht="16.5" thickBot="1">
      <c r="A37" s="230"/>
      <c r="B37" s="193"/>
      <c r="C37" s="95" t="s">
        <v>50</v>
      </c>
      <c r="D37" s="125"/>
      <c r="E37" s="34">
        <v>3916000</v>
      </c>
      <c r="F37" s="17">
        <f t="shared" si="18"/>
        <v>3520000</v>
      </c>
      <c r="G37" s="24">
        <f>E37</f>
        <v>3916000</v>
      </c>
      <c r="H37" s="25"/>
      <c r="I37" s="25"/>
      <c r="J37" s="25"/>
      <c r="K37" s="137">
        <f t="shared" ref="K37" si="19">SUM(G37:J37)</f>
        <v>3916000</v>
      </c>
      <c r="L37" s="106"/>
    </row>
    <row r="38" spans="1:12" ht="16.5" thickBot="1">
      <c r="A38" s="230"/>
      <c r="B38" s="216">
        <v>43733</v>
      </c>
      <c r="C38" s="192" t="s">
        <v>30</v>
      </c>
      <c r="D38" s="103"/>
      <c r="E38" s="29">
        <v>6000</v>
      </c>
      <c r="F38" s="17">
        <f t="shared" si="18"/>
        <v>3514000</v>
      </c>
      <c r="G38" s="24"/>
      <c r="H38" s="25"/>
      <c r="I38" s="159"/>
      <c r="J38" s="159">
        <f>E38</f>
        <v>6000</v>
      </c>
      <c r="K38" s="137">
        <f>SUM(G38:J38)</f>
        <v>6000</v>
      </c>
      <c r="L38" s="204"/>
    </row>
    <row r="39" spans="1:12" ht="16.5" thickBot="1">
      <c r="A39" s="230"/>
      <c r="B39" s="193"/>
      <c r="C39" s="192" t="s">
        <v>115</v>
      </c>
      <c r="D39" s="103"/>
      <c r="E39" s="29">
        <v>19000</v>
      </c>
      <c r="F39" s="17">
        <f t="shared" ref="F39" si="20">F38+D39-E39</f>
        <v>3495000</v>
      </c>
      <c r="G39" s="24"/>
      <c r="H39" s="25"/>
      <c r="I39" s="159"/>
      <c r="J39" s="159">
        <f>E39</f>
        <v>19000</v>
      </c>
      <c r="K39" s="137">
        <f>SUM(G39:J39)</f>
        <v>19000</v>
      </c>
      <c r="L39" s="204"/>
    </row>
    <row r="40" spans="1:12" ht="16.5" thickBot="1">
      <c r="A40" s="230"/>
      <c r="B40" s="193"/>
      <c r="C40" s="192" t="s">
        <v>116</v>
      </c>
      <c r="D40" s="103"/>
      <c r="E40" s="29">
        <v>10000</v>
      </c>
      <c r="F40" s="17">
        <f t="shared" ref="F40:F43" si="21">F39+D40-E40</f>
        <v>3485000</v>
      </c>
      <c r="G40" s="24"/>
      <c r="H40" s="25"/>
      <c r="I40" s="159"/>
      <c r="J40" s="159">
        <f t="shared" ref="J40:J43" si="22">E40</f>
        <v>10000</v>
      </c>
      <c r="K40" s="137">
        <f t="shared" ref="K40:K43" si="23">SUM(G40:J40)</f>
        <v>10000</v>
      </c>
      <c r="L40" s="191"/>
    </row>
    <row r="41" spans="1:12" ht="16.5" thickBot="1">
      <c r="A41" s="230"/>
      <c r="B41" s="193"/>
      <c r="C41" s="192" t="s">
        <v>117</v>
      </c>
      <c r="D41" s="103"/>
      <c r="E41" s="29">
        <v>20000</v>
      </c>
      <c r="F41" s="17">
        <f t="shared" si="21"/>
        <v>3465000</v>
      </c>
      <c r="G41" s="24"/>
      <c r="H41" s="25"/>
      <c r="I41" s="159"/>
      <c r="J41" s="159">
        <f t="shared" si="22"/>
        <v>20000</v>
      </c>
      <c r="K41" s="137">
        <f t="shared" si="23"/>
        <v>20000</v>
      </c>
      <c r="L41" s="191"/>
    </row>
    <row r="42" spans="1:12" ht="16.5" thickBot="1">
      <c r="A42" s="230"/>
      <c r="B42" s="193"/>
      <c r="C42" s="192" t="s">
        <v>118</v>
      </c>
      <c r="D42" s="103"/>
      <c r="E42" s="29">
        <v>800000</v>
      </c>
      <c r="F42" s="17">
        <f t="shared" si="21"/>
        <v>2665000</v>
      </c>
      <c r="G42" s="24"/>
      <c r="H42" s="25"/>
      <c r="I42" s="159"/>
      <c r="J42" s="159">
        <f t="shared" si="22"/>
        <v>800000</v>
      </c>
      <c r="K42" s="137">
        <f t="shared" si="23"/>
        <v>800000</v>
      </c>
      <c r="L42" s="106"/>
    </row>
    <row r="43" spans="1:12" ht="16.5" thickBot="1">
      <c r="A43" s="230"/>
      <c r="B43" s="193"/>
      <c r="C43" s="192" t="s">
        <v>95</v>
      </c>
      <c r="D43" s="103"/>
      <c r="E43" s="29">
        <v>600000</v>
      </c>
      <c r="F43" s="17">
        <f t="shared" si="21"/>
        <v>2065000</v>
      </c>
      <c r="G43" s="24"/>
      <c r="H43" s="25"/>
      <c r="I43" s="159"/>
      <c r="J43" s="159">
        <f t="shared" si="22"/>
        <v>600000</v>
      </c>
      <c r="K43" s="137">
        <f t="shared" si="23"/>
        <v>600000</v>
      </c>
      <c r="L43" s="106"/>
    </row>
    <row r="44" spans="1:12" ht="16.5" thickBot="1">
      <c r="A44" s="230"/>
      <c r="B44" s="193"/>
      <c r="C44" s="192" t="s">
        <v>52</v>
      </c>
      <c r="D44" s="103"/>
      <c r="E44" s="29">
        <v>25000</v>
      </c>
      <c r="F44" s="17">
        <f t="shared" ref="F44:F45" si="24">F43+D44-E44</f>
        <v>2040000</v>
      </c>
      <c r="G44" s="24"/>
      <c r="H44" s="25"/>
      <c r="I44" s="159"/>
      <c r="J44" s="159">
        <f t="shared" ref="J44" si="25">E44</f>
        <v>25000</v>
      </c>
      <c r="K44" s="137">
        <f t="shared" ref="K44" si="26">SUM(G44:J44)</f>
        <v>25000</v>
      </c>
      <c r="L44" s="191"/>
    </row>
    <row r="45" spans="1:12" ht="16.5" thickBot="1">
      <c r="A45" s="230"/>
      <c r="B45" s="193"/>
      <c r="C45" s="192" t="s">
        <v>119</v>
      </c>
      <c r="D45" s="103"/>
      <c r="E45" s="29">
        <v>10000</v>
      </c>
      <c r="F45" s="17">
        <f t="shared" si="24"/>
        <v>2030000</v>
      </c>
      <c r="G45" s="24"/>
      <c r="H45" s="25"/>
      <c r="I45" s="159"/>
      <c r="J45" s="159">
        <f>E45</f>
        <v>10000</v>
      </c>
      <c r="K45" s="137">
        <f>SUM(G45:J45)</f>
        <v>10000</v>
      </c>
      <c r="L45" s="204"/>
    </row>
    <row r="46" spans="1:12" ht="16.5" thickBot="1">
      <c r="A46" s="230"/>
      <c r="B46" s="193"/>
      <c r="C46" s="192" t="s">
        <v>120</v>
      </c>
      <c r="D46" s="103"/>
      <c r="E46" s="29">
        <v>500000</v>
      </c>
      <c r="F46" s="17">
        <f>F45+D46-E46</f>
        <v>1530000</v>
      </c>
      <c r="G46" s="24"/>
      <c r="H46" s="25"/>
      <c r="I46" s="159">
        <f>E46</f>
        <v>500000</v>
      </c>
      <c r="J46" s="25"/>
      <c r="K46" s="137">
        <f>SUM(G46:I46)</f>
        <v>500000</v>
      </c>
      <c r="L46" s="204"/>
    </row>
    <row r="47" spans="1:12" ht="16.5" thickBot="1">
      <c r="A47" s="230"/>
      <c r="B47" s="193"/>
      <c r="C47" s="192" t="s">
        <v>121</v>
      </c>
      <c r="D47" s="103"/>
      <c r="E47" s="29">
        <v>800000</v>
      </c>
      <c r="F47" s="17">
        <f t="shared" ref="F47:F51" si="27">F46+D47-E47</f>
        <v>730000</v>
      </c>
      <c r="G47" s="24"/>
      <c r="H47" s="25"/>
      <c r="I47" s="159"/>
      <c r="J47" s="159">
        <f t="shared" ref="J47" si="28">E47</f>
        <v>800000</v>
      </c>
      <c r="K47" s="137">
        <f t="shared" ref="K47:K48" si="29">SUM(G47:J47)</f>
        <v>800000</v>
      </c>
      <c r="L47" s="106"/>
    </row>
    <row r="48" spans="1:12" ht="16.5" thickBot="1">
      <c r="A48" s="230"/>
      <c r="B48" s="193"/>
      <c r="C48" s="192" t="s">
        <v>82</v>
      </c>
      <c r="D48" s="28">
        <v>9240000</v>
      </c>
      <c r="E48" s="32"/>
      <c r="F48" s="17">
        <f t="shared" si="27"/>
        <v>9970000</v>
      </c>
      <c r="G48" s="24"/>
      <c r="H48" s="25"/>
      <c r="I48" s="25"/>
      <c r="J48" s="25"/>
      <c r="K48" s="137">
        <f t="shared" si="29"/>
        <v>0</v>
      </c>
      <c r="L48" s="106">
        <f>D48</f>
        <v>9240000</v>
      </c>
    </row>
    <row r="49" spans="1:12" ht="16.5" thickBot="1">
      <c r="A49" s="230"/>
      <c r="B49" s="193"/>
      <c r="C49" s="192" t="s">
        <v>83</v>
      </c>
      <c r="D49" s="194"/>
      <c r="E49" s="201">
        <v>420000</v>
      </c>
      <c r="F49" s="17">
        <f t="shared" si="27"/>
        <v>9550000</v>
      </c>
      <c r="G49" s="24"/>
      <c r="H49" s="25"/>
      <c r="I49" s="159"/>
      <c r="J49" s="159">
        <f>E49</f>
        <v>420000</v>
      </c>
      <c r="K49" s="137">
        <f>SUM(G49:J49)</f>
        <v>420000</v>
      </c>
      <c r="L49" s="204"/>
    </row>
    <row r="50" spans="1:12" ht="16.5" thickBot="1">
      <c r="A50" s="230"/>
      <c r="B50" s="193"/>
      <c r="C50" s="95" t="s">
        <v>50</v>
      </c>
      <c r="D50" s="125"/>
      <c r="E50" s="34">
        <v>6104000</v>
      </c>
      <c r="F50" s="17">
        <f t="shared" si="27"/>
        <v>3446000</v>
      </c>
      <c r="G50" s="24">
        <f>E50</f>
        <v>6104000</v>
      </c>
      <c r="H50" s="25"/>
      <c r="I50" s="25"/>
      <c r="J50" s="25"/>
      <c r="K50" s="137">
        <f t="shared" ref="K50" si="30">SUM(G50:J50)</f>
        <v>6104000</v>
      </c>
      <c r="L50" s="106"/>
    </row>
    <row r="51" spans="1:12" ht="16.5" thickBot="1">
      <c r="A51" s="230"/>
      <c r="B51" s="216">
        <v>43734</v>
      </c>
      <c r="C51" s="192" t="s">
        <v>30</v>
      </c>
      <c r="D51" s="103"/>
      <c r="E51" s="29">
        <v>6000</v>
      </c>
      <c r="F51" s="17">
        <f t="shared" si="27"/>
        <v>3440000</v>
      </c>
      <c r="G51" s="24"/>
      <c r="H51" s="25"/>
      <c r="I51" s="159"/>
      <c r="J51" s="159">
        <f>E51</f>
        <v>6000</v>
      </c>
      <c r="K51" s="137">
        <f>SUM(G51:J51)</f>
        <v>6000</v>
      </c>
      <c r="L51" s="204"/>
    </row>
    <row r="52" spans="1:12" ht="16.5" thickBot="1">
      <c r="A52" s="230"/>
      <c r="B52" s="193"/>
      <c r="C52" s="192" t="s">
        <v>86</v>
      </c>
      <c r="D52" s="103"/>
      <c r="E52" s="29">
        <v>190000</v>
      </c>
      <c r="F52" s="17">
        <f t="shared" ref="F52:F54" si="31">F51+D52-E52</f>
        <v>3250000</v>
      </c>
      <c r="G52" s="24"/>
      <c r="H52" s="25"/>
      <c r="I52" s="159"/>
      <c r="J52" s="159">
        <f>E52</f>
        <v>190000</v>
      </c>
      <c r="K52" s="137">
        <f>SUM(G52:J52)</f>
        <v>190000</v>
      </c>
      <c r="L52" s="204"/>
    </row>
    <row r="53" spans="1:12" ht="31.5" thickBot="1">
      <c r="A53" s="230"/>
      <c r="B53" s="193"/>
      <c r="C53" s="93" t="s">
        <v>122</v>
      </c>
      <c r="D53" s="31">
        <v>5180000</v>
      </c>
      <c r="E53" s="32"/>
      <c r="F53" s="221">
        <f t="shared" si="31"/>
        <v>8430000</v>
      </c>
      <c r="G53" s="24"/>
      <c r="H53" s="25"/>
      <c r="I53" s="25"/>
      <c r="J53" s="25"/>
      <c r="K53" s="137">
        <f t="shared" ref="K53:K54" si="32">SUM(G53:J53)</f>
        <v>0</v>
      </c>
      <c r="L53" s="106">
        <f>D53</f>
        <v>5180000</v>
      </c>
    </row>
    <row r="54" spans="1:12" ht="16.5" thickBot="1">
      <c r="A54" s="230"/>
      <c r="B54" s="193"/>
      <c r="C54" s="192" t="s">
        <v>95</v>
      </c>
      <c r="D54" s="103"/>
      <c r="E54" s="29">
        <v>600000</v>
      </c>
      <c r="F54" s="17">
        <f t="shared" si="31"/>
        <v>7830000</v>
      </c>
      <c r="G54" s="24"/>
      <c r="H54" s="25"/>
      <c r="I54" s="159"/>
      <c r="J54" s="159">
        <f t="shared" ref="J54" si="33">E54</f>
        <v>600000</v>
      </c>
      <c r="K54" s="137">
        <f t="shared" si="32"/>
        <v>600000</v>
      </c>
      <c r="L54" s="106"/>
    </row>
    <row r="55" spans="1:12" ht="31.5" thickBot="1">
      <c r="A55" s="230"/>
      <c r="B55" s="193"/>
      <c r="C55" s="93" t="s">
        <v>123</v>
      </c>
      <c r="D55" s="31">
        <v>1440000</v>
      </c>
      <c r="E55" s="32"/>
      <c r="F55" s="221">
        <f t="shared" ref="F55:F62" si="34">F54+D55-E55</f>
        <v>9270000</v>
      </c>
      <c r="G55" s="24"/>
      <c r="H55" s="25"/>
      <c r="I55" s="25"/>
      <c r="J55" s="25"/>
      <c r="K55" s="137">
        <f t="shared" ref="K55:K57" si="35">SUM(G55:J55)</f>
        <v>0</v>
      </c>
      <c r="L55" s="106">
        <f>D55</f>
        <v>1440000</v>
      </c>
    </row>
    <row r="56" spans="1:12" ht="16.5" thickBot="1">
      <c r="A56" s="230"/>
      <c r="B56" s="193"/>
      <c r="C56" s="192" t="s">
        <v>77</v>
      </c>
      <c r="D56" s="103"/>
      <c r="E56" s="29">
        <v>1200000</v>
      </c>
      <c r="F56" s="17">
        <f t="shared" si="34"/>
        <v>8070000</v>
      </c>
      <c r="G56" s="24"/>
      <c r="H56" s="25"/>
      <c r="I56" s="159"/>
      <c r="J56" s="159">
        <f t="shared" ref="J56" si="36">E56</f>
        <v>1200000</v>
      </c>
      <c r="K56" s="137">
        <f t="shared" si="35"/>
        <v>1200000</v>
      </c>
      <c r="L56" s="106"/>
    </row>
    <row r="57" spans="1:12" ht="16.5" thickBot="1">
      <c r="A57" s="230"/>
      <c r="B57" s="193"/>
      <c r="C57" s="192" t="s">
        <v>82</v>
      </c>
      <c r="D57" s="28">
        <v>6160000</v>
      </c>
      <c r="E57" s="32"/>
      <c r="F57" s="17">
        <f t="shared" si="34"/>
        <v>14230000</v>
      </c>
      <c r="G57" s="24"/>
      <c r="H57" s="25"/>
      <c r="I57" s="25"/>
      <c r="J57" s="25"/>
      <c r="K57" s="137">
        <f t="shared" si="35"/>
        <v>0</v>
      </c>
      <c r="L57" s="106">
        <f>D57</f>
        <v>6160000</v>
      </c>
    </row>
    <row r="58" spans="1:12" ht="16.5" thickBot="1">
      <c r="A58" s="230"/>
      <c r="B58" s="193"/>
      <c r="C58" s="192" t="s">
        <v>83</v>
      </c>
      <c r="D58" s="194"/>
      <c r="E58" s="201">
        <v>280000</v>
      </c>
      <c r="F58" s="17">
        <f t="shared" si="34"/>
        <v>13950000</v>
      </c>
      <c r="G58" s="24"/>
      <c r="H58" s="25"/>
      <c r="I58" s="159"/>
      <c r="J58" s="159">
        <f>E58</f>
        <v>280000</v>
      </c>
      <c r="K58" s="137">
        <f>SUM(G58:J58)</f>
        <v>280000</v>
      </c>
      <c r="L58" s="204"/>
    </row>
    <row r="59" spans="1:12" ht="16.5" thickBot="1">
      <c r="A59" s="230"/>
      <c r="B59" s="193"/>
      <c r="C59" s="95" t="s">
        <v>50</v>
      </c>
      <c r="D59" s="125"/>
      <c r="E59" s="34">
        <v>2823000</v>
      </c>
      <c r="F59" s="17">
        <f t="shared" si="34"/>
        <v>11127000</v>
      </c>
      <c r="G59" s="24">
        <f>E59</f>
        <v>2823000</v>
      </c>
      <c r="H59" s="25"/>
      <c r="I59" s="25"/>
      <c r="J59" s="25"/>
      <c r="K59" s="137">
        <f t="shared" ref="K59" si="37">SUM(G59:J59)</f>
        <v>2823000</v>
      </c>
      <c r="L59" s="106"/>
    </row>
    <row r="60" spans="1:12" ht="16.5" thickBot="1">
      <c r="A60" s="230"/>
      <c r="B60" s="193"/>
      <c r="C60" s="192" t="s">
        <v>124</v>
      </c>
      <c r="D60" s="103"/>
      <c r="E60" s="29">
        <v>9715000</v>
      </c>
      <c r="F60" s="17">
        <f t="shared" si="34"/>
        <v>1412000</v>
      </c>
      <c r="G60" s="24"/>
      <c r="H60" s="25"/>
      <c r="I60" s="159"/>
      <c r="J60" s="159">
        <f>E60</f>
        <v>9715000</v>
      </c>
      <c r="K60" s="137">
        <f>SUM(G60:J60)</f>
        <v>9715000</v>
      </c>
      <c r="L60" s="204"/>
    </row>
    <row r="61" spans="1:12" ht="31.5" thickBot="1">
      <c r="A61" s="230"/>
      <c r="B61" s="193"/>
      <c r="C61" s="93" t="s">
        <v>125</v>
      </c>
      <c r="D61" s="31">
        <v>877000</v>
      </c>
      <c r="E61" s="32"/>
      <c r="F61" s="221">
        <f t="shared" si="34"/>
        <v>2289000</v>
      </c>
      <c r="G61" s="24"/>
      <c r="H61" s="25"/>
      <c r="I61" s="25"/>
      <c r="J61" s="25"/>
      <c r="K61" s="137">
        <f t="shared" ref="K61" si="38">SUM(G61:J61)</f>
        <v>0</v>
      </c>
      <c r="L61" s="106">
        <f>D61</f>
        <v>877000</v>
      </c>
    </row>
    <row r="62" spans="1:12" ht="16.5" thickBot="1">
      <c r="A62" s="230"/>
      <c r="B62" s="216">
        <v>43735</v>
      </c>
      <c r="C62" s="192" t="s">
        <v>52</v>
      </c>
      <c r="D62" s="103"/>
      <c r="E62" s="29">
        <v>25000</v>
      </c>
      <c r="F62" s="17">
        <f t="shared" si="34"/>
        <v>2264000</v>
      </c>
      <c r="G62" s="24"/>
      <c r="H62" s="25"/>
      <c r="I62" s="159"/>
      <c r="J62" s="159">
        <f>E62</f>
        <v>25000</v>
      </c>
      <c r="K62" s="137">
        <f>SUM(G62:J62)</f>
        <v>25000</v>
      </c>
      <c r="L62" s="204"/>
    </row>
    <row r="63" spans="1:12" ht="16.5" thickBot="1">
      <c r="A63" s="230"/>
      <c r="B63" s="193"/>
      <c r="C63" s="192" t="s">
        <v>41</v>
      </c>
      <c r="D63" s="103"/>
      <c r="E63" s="29">
        <v>3000</v>
      </c>
      <c r="F63" s="17">
        <f t="shared" ref="F63" si="39">F62+D63-E63</f>
        <v>2261000</v>
      </c>
      <c r="G63" s="24"/>
      <c r="H63" s="25"/>
      <c r="I63" s="159"/>
      <c r="J63" s="159">
        <f>E63</f>
        <v>3000</v>
      </c>
      <c r="K63" s="137">
        <f>SUM(G63:J63)</f>
        <v>3000</v>
      </c>
      <c r="L63" s="204"/>
    </row>
    <row r="64" spans="1:12" ht="16.5" thickBot="1">
      <c r="A64" s="230"/>
      <c r="B64" s="193"/>
      <c r="C64" s="192" t="s">
        <v>126</v>
      </c>
      <c r="D64" s="103"/>
      <c r="E64" s="29">
        <v>5000</v>
      </c>
      <c r="F64" s="17">
        <f t="shared" ref="F64:F68" si="40">F63+D64-E64</f>
        <v>2256000</v>
      </c>
      <c r="G64" s="24"/>
      <c r="H64" s="25"/>
      <c r="I64" s="159"/>
      <c r="J64" s="159">
        <f>E64</f>
        <v>5000</v>
      </c>
      <c r="K64" s="137">
        <f>SUM(G64:J64)</f>
        <v>5000</v>
      </c>
      <c r="L64" s="204"/>
    </row>
    <row r="65" spans="1:12" ht="31.5" thickBot="1">
      <c r="A65" s="230"/>
      <c r="B65" s="193"/>
      <c r="C65" s="93" t="s">
        <v>127</v>
      </c>
      <c r="D65" s="31">
        <v>1360000</v>
      </c>
      <c r="E65" s="32"/>
      <c r="F65" s="221">
        <f t="shared" si="40"/>
        <v>3616000</v>
      </c>
      <c r="G65" s="24"/>
      <c r="H65" s="25"/>
      <c r="I65" s="25"/>
      <c r="J65" s="25"/>
      <c r="K65" s="137">
        <f t="shared" ref="K65:K68" si="41">SUM(G65:J65)</f>
        <v>0</v>
      </c>
      <c r="L65" s="106">
        <f>D65</f>
        <v>1360000</v>
      </c>
    </row>
    <row r="66" spans="1:12" ht="16.5" thickBot="1">
      <c r="A66" s="230"/>
      <c r="B66" s="193"/>
      <c r="C66" s="192" t="s">
        <v>128</v>
      </c>
      <c r="D66" s="103"/>
      <c r="E66" s="29">
        <v>1200000</v>
      </c>
      <c r="F66" s="17">
        <f t="shared" si="40"/>
        <v>2416000</v>
      </c>
      <c r="G66" s="24"/>
      <c r="H66" s="25"/>
      <c r="I66" s="159"/>
      <c r="J66" s="159">
        <f t="shared" ref="J66:J67" si="42">E66</f>
        <v>1200000</v>
      </c>
      <c r="K66" s="137">
        <f t="shared" si="41"/>
        <v>1200000</v>
      </c>
      <c r="L66" s="106"/>
    </row>
    <row r="67" spans="1:12" ht="16.5" thickBot="1">
      <c r="A67" s="230"/>
      <c r="B67" s="193"/>
      <c r="C67" s="192" t="s">
        <v>77</v>
      </c>
      <c r="D67" s="103"/>
      <c r="E67" s="29">
        <v>1200000</v>
      </c>
      <c r="F67" s="17">
        <f t="shared" si="40"/>
        <v>1216000</v>
      </c>
      <c r="G67" s="24"/>
      <c r="H67" s="25"/>
      <c r="I67" s="159"/>
      <c r="J67" s="159">
        <f t="shared" si="42"/>
        <v>1200000</v>
      </c>
      <c r="K67" s="137">
        <f t="shared" si="41"/>
        <v>1200000</v>
      </c>
      <c r="L67" s="106"/>
    </row>
    <row r="68" spans="1:12" ht="16.5" thickBot="1">
      <c r="A68" s="111"/>
      <c r="B68" s="152"/>
      <c r="C68" s="162" t="s">
        <v>59</v>
      </c>
      <c r="D68" s="163">
        <v>45000000</v>
      </c>
      <c r="E68" s="164"/>
      <c r="F68" s="165">
        <f t="shared" si="40"/>
        <v>46216000</v>
      </c>
      <c r="G68" s="166"/>
      <c r="H68" s="167"/>
      <c r="I68" s="167"/>
      <c r="J68" s="168"/>
      <c r="K68" s="169">
        <f t="shared" si="41"/>
        <v>0</v>
      </c>
      <c r="L68" s="161"/>
    </row>
    <row r="69" spans="1:12" ht="16.5" thickBot="1">
      <c r="A69" s="230"/>
      <c r="B69" s="193"/>
      <c r="C69" s="193"/>
      <c r="D69" s="193"/>
      <c r="E69" s="193"/>
      <c r="F69" s="185"/>
      <c r="G69" s="155"/>
      <c r="H69" s="231"/>
      <c r="I69" s="25"/>
      <c r="J69" s="25"/>
      <c r="K69" s="210"/>
      <c r="L69" s="191"/>
    </row>
    <row r="70" spans="1:12" ht="16.5" thickBot="1">
      <c r="A70" s="230"/>
      <c r="B70" s="193"/>
      <c r="C70" s="193"/>
      <c r="D70" s="193"/>
      <c r="E70" s="193"/>
      <c r="F70" s="185"/>
      <c r="G70" s="155"/>
      <c r="H70" s="231"/>
      <c r="I70" s="25"/>
      <c r="J70" s="25"/>
      <c r="K70" s="210"/>
      <c r="L70" s="191"/>
    </row>
    <row r="71" spans="1:12" ht="16.5" thickBot="1">
      <c r="A71" s="230"/>
      <c r="B71" s="193"/>
      <c r="C71" s="193"/>
      <c r="D71" s="193"/>
      <c r="E71" s="193"/>
      <c r="F71" s="185"/>
      <c r="G71" s="155"/>
      <c r="H71" s="231"/>
      <c r="I71" s="25"/>
      <c r="J71" s="25"/>
      <c r="K71" s="210"/>
      <c r="L71" s="191"/>
    </row>
    <row r="72" spans="1:12" ht="16.5" thickBot="1">
      <c r="A72" s="230"/>
      <c r="B72" s="193"/>
      <c r="C72" s="193"/>
      <c r="D72" s="193"/>
      <c r="E72" s="193"/>
      <c r="F72" s="185"/>
      <c r="G72" s="155"/>
      <c r="H72" s="231"/>
      <c r="I72" s="25"/>
      <c r="J72" s="25"/>
      <c r="K72" s="210"/>
      <c r="L72" s="191"/>
    </row>
    <row r="73" spans="1:12" ht="16.5" thickBot="1">
      <c r="A73" s="230"/>
      <c r="B73" s="193"/>
      <c r="C73" s="193"/>
      <c r="D73" s="193"/>
      <c r="E73" s="193"/>
      <c r="F73" s="185"/>
      <c r="G73" s="155"/>
      <c r="H73" s="231"/>
      <c r="I73" s="25"/>
      <c r="J73" s="25"/>
      <c r="K73" s="210"/>
      <c r="L73" s="191"/>
    </row>
    <row r="74" spans="1:12" ht="16.5" thickBot="1">
      <c r="A74" s="230"/>
      <c r="B74" s="193"/>
      <c r="C74" s="193"/>
      <c r="D74" s="193"/>
      <c r="E74" s="193"/>
      <c r="F74" s="185"/>
      <c r="G74" s="155"/>
      <c r="H74" s="231"/>
      <c r="I74" s="25"/>
      <c r="J74" s="25"/>
      <c r="K74" s="210"/>
      <c r="L74" s="191"/>
    </row>
    <row r="75" spans="1:12" ht="16.5" thickBot="1">
      <c r="A75" s="230"/>
      <c r="B75" s="193"/>
      <c r="C75" s="193"/>
      <c r="D75" s="193"/>
      <c r="E75" s="193"/>
      <c r="F75" s="185"/>
      <c r="G75" s="155"/>
      <c r="H75" s="231"/>
      <c r="I75" s="25"/>
      <c r="J75" s="25"/>
      <c r="K75" s="210"/>
      <c r="L75" s="191"/>
    </row>
    <row r="76" spans="1:12" ht="16.5" thickBot="1">
      <c r="A76" s="230"/>
      <c r="B76" s="193"/>
      <c r="C76" s="193"/>
      <c r="D76" s="193"/>
      <c r="E76" s="37"/>
      <c r="F76" s="185"/>
      <c r="G76" s="155"/>
      <c r="H76" s="231"/>
      <c r="I76" s="25"/>
      <c r="J76" s="25"/>
      <c r="K76" s="210"/>
      <c r="L76" s="191"/>
    </row>
    <row r="77" spans="1:12" ht="16.5" thickBot="1">
      <c r="A77" s="230"/>
      <c r="B77" s="225"/>
      <c r="C77" s="208"/>
      <c r="D77" s="193"/>
      <c r="E77" s="37"/>
      <c r="F77" s="121"/>
      <c r="G77" s="155"/>
      <c r="H77" s="231"/>
      <c r="I77" s="200"/>
      <c r="J77" s="200"/>
      <c r="K77" s="210"/>
      <c r="L77" s="191"/>
    </row>
    <row r="78" spans="1:12" ht="16.5" thickBot="1">
      <c r="A78" s="49"/>
      <c r="B78" s="50"/>
      <c r="C78" s="51"/>
      <c r="D78" s="52"/>
      <c r="E78" s="53"/>
      <c r="F78" s="121"/>
      <c r="G78" s="54"/>
      <c r="H78" s="55"/>
      <c r="I78" s="55"/>
      <c r="J78" s="55"/>
      <c r="K78" s="182"/>
      <c r="L78" s="123"/>
    </row>
    <row r="79" spans="1:12" ht="16.5" thickBot="1">
      <c r="A79" s="244" t="s">
        <v>17</v>
      </c>
      <c r="B79" s="245"/>
      <c r="C79" s="246"/>
      <c r="D79" s="56">
        <f>SUM(D9:D78)</f>
        <v>89236000</v>
      </c>
      <c r="E79" s="57">
        <f>SUM(E9:E78)</f>
        <v>44938000</v>
      </c>
      <c r="F79" s="58">
        <f>D79-E79</f>
        <v>44298000</v>
      </c>
      <c r="G79" s="59">
        <f>SUM(G9:G78)</f>
        <v>17409000</v>
      </c>
      <c r="H79" s="60">
        <f>SUM(H9:H78)</f>
        <v>0</v>
      </c>
      <c r="I79" s="60">
        <f>SUM(I9:I78)</f>
        <v>4300000</v>
      </c>
      <c r="J79" s="60">
        <f>SUM(J9:J78)</f>
        <v>23229000</v>
      </c>
      <c r="K79" s="100">
        <f xml:space="preserve"> SUM(K9:K78)</f>
        <v>44938000</v>
      </c>
      <c r="L79" s="105">
        <f>SUM(L9:L78)</f>
        <v>44236000</v>
      </c>
    </row>
    <row r="80" spans="1:12" ht="16.5" thickBot="1">
      <c r="A80" s="238" t="s">
        <v>18</v>
      </c>
      <c r="B80" s="239"/>
      <c r="C80" s="240"/>
      <c r="D80" s="61">
        <f>SUM(D8:D78)</f>
        <v>212973000</v>
      </c>
      <c r="E80" s="61">
        <f>SUM(E8:E78)</f>
        <v>166757000</v>
      </c>
      <c r="F80" s="62">
        <f>+D80-E80</f>
        <v>46216000</v>
      </c>
      <c r="G80" s="63">
        <f>G8+G79</f>
        <v>83208000</v>
      </c>
      <c r="H80" s="64">
        <f>H8+H79</f>
        <v>28323000</v>
      </c>
      <c r="I80" s="64">
        <f>I8+I79</f>
        <v>12849000</v>
      </c>
      <c r="J80" s="64">
        <f>J8+J79</f>
        <v>40877000</v>
      </c>
      <c r="K80" s="101">
        <f>SUM(G80:J80)</f>
        <v>165257000</v>
      </c>
      <c r="L80" s="64">
        <f>L8+L79</f>
        <v>83473000</v>
      </c>
    </row>
    <row r="81" spans="1:11" ht="15.75">
      <c r="A81" s="65"/>
      <c r="B81" s="65"/>
      <c r="C81" s="65" t="s">
        <v>19</v>
      </c>
      <c r="D81" s="66"/>
      <c r="E81" s="4"/>
      <c r="F81" s="4"/>
      <c r="G81" s="4"/>
      <c r="H81" s="4"/>
      <c r="I81" s="4"/>
      <c r="J81" s="4"/>
      <c r="K81" s="67"/>
    </row>
    <row r="82" spans="1:11" ht="15.75">
      <c r="B82" s="65" t="s">
        <v>20</v>
      </c>
      <c r="C82" s="66"/>
      <c r="D82" s="66"/>
      <c r="E82" s="4"/>
      <c r="F82" s="4"/>
      <c r="G82" s="4"/>
      <c r="H82" s="68"/>
      <c r="I82" s="4"/>
      <c r="J82" s="4"/>
      <c r="K82" s="69"/>
    </row>
    <row r="83" spans="1:11" ht="16.5" thickBot="1">
      <c r="A83" s="66"/>
      <c r="D83" s="112"/>
    </row>
    <row r="84" spans="1:11" ht="15.75">
      <c r="A84" s="70"/>
      <c r="B84" s="65" t="s">
        <v>21</v>
      </c>
      <c r="C84" s="66" t="s">
        <v>22</v>
      </c>
      <c r="D84" s="66"/>
      <c r="E84" s="4"/>
      <c r="F84" s="247" t="s">
        <v>23</v>
      </c>
      <c r="G84" s="248"/>
      <c r="H84" s="251" t="s">
        <v>57</v>
      </c>
      <c r="I84" s="248"/>
      <c r="J84" s="71" t="s">
        <v>25</v>
      </c>
      <c r="K84" s="72"/>
    </row>
    <row r="85" spans="1:11" ht="15.75">
      <c r="A85" s="66"/>
      <c r="B85" s="66"/>
      <c r="C85" s="66"/>
      <c r="D85" s="66"/>
      <c r="E85" s="4"/>
      <c r="F85" s="249" t="s">
        <v>26</v>
      </c>
      <c r="G85" s="250"/>
      <c r="H85" s="252" t="s">
        <v>56</v>
      </c>
      <c r="I85" s="250"/>
      <c r="J85" s="218"/>
      <c r="K85" s="74"/>
    </row>
    <row r="86" spans="1:11" ht="15.75">
      <c r="A86" s="66"/>
      <c r="B86" s="66"/>
      <c r="C86" s="66"/>
      <c r="D86" s="66"/>
      <c r="E86" s="4"/>
      <c r="F86" s="75" t="s">
        <v>28</v>
      </c>
      <c r="G86" s="76"/>
      <c r="H86" s="77" t="s">
        <v>28</v>
      </c>
      <c r="I86" s="76"/>
      <c r="J86" s="78" t="s">
        <v>28</v>
      </c>
      <c r="K86" s="79">
        <v>43736</v>
      </c>
    </row>
    <row r="87" spans="1:11" ht="15.75">
      <c r="A87" s="66"/>
      <c r="B87" s="66"/>
      <c r="C87" s="66"/>
      <c r="D87" s="66"/>
      <c r="E87" s="4"/>
      <c r="F87" s="80"/>
      <c r="G87" s="81"/>
      <c r="H87" s="82"/>
      <c r="I87" s="81"/>
      <c r="J87" s="82"/>
      <c r="K87" s="83"/>
    </row>
    <row r="88" spans="1:11" ht="15.75">
      <c r="A88" s="66"/>
      <c r="B88" s="66"/>
      <c r="C88" s="66" t="s">
        <v>16</v>
      </c>
      <c r="D88" s="66"/>
      <c r="E88" s="4"/>
      <c r="F88" s="80"/>
      <c r="G88" s="81"/>
      <c r="H88" s="82"/>
      <c r="I88" s="81"/>
      <c r="J88" s="82"/>
      <c r="K88" s="83"/>
    </row>
    <row r="89" spans="1:11" ht="15.75">
      <c r="A89" s="66"/>
      <c r="B89" s="66"/>
      <c r="C89" s="66"/>
      <c r="D89" s="66"/>
      <c r="E89" s="66"/>
      <c r="F89" s="84"/>
      <c r="G89" s="85"/>
      <c r="H89" s="86"/>
      <c r="I89" s="85"/>
      <c r="J89" s="86"/>
      <c r="K89" s="87"/>
    </row>
    <row r="90" spans="1:11" ht="16.5" thickBot="1">
      <c r="B90" s="66"/>
      <c r="C90" s="66"/>
      <c r="D90" s="66"/>
      <c r="E90" s="66"/>
      <c r="F90" s="88"/>
      <c r="G90" s="89"/>
      <c r="H90" s="90"/>
      <c r="I90" s="89"/>
      <c r="J90" s="253" t="s">
        <v>46</v>
      </c>
      <c r="K90" s="254"/>
    </row>
  </sheetData>
  <mergeCells count="15">
    <mergeCell ref="F85:G85"/>
    <mergeCell ref="H85:I85"/>
    <mergeCell ref="J90:K90"/>
    <mergeCell ref="L6:L7"/>
    <mergeCell ref="A8:C8"/>
    <mergeCell ref="A79:C79"/>
    <mergeCell ref="A80:C80"/>
    <mergeCell ref="F84:G84"/>
    <mergeCell ref="H84:I84"/>
    <mergeCell ref="A6:A7"/>
    <mergeCell ref="B6:B7"/>
    <mergeCell ref="C6:C7"/>
    <mergeCell ref="D6:E6"/>
    <mergeCell ref="F6:F7"/>
    <mergeCell ref="G6:J6"/>
  </mergeCells>
  <pageMargins left="0.25" right="0.25" top="0.75" bottom="0.75" header="0.3" footer="0.3"/>
  <pageSetup paperSize="9" scale="63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02-07 September</vt:lpstr>
      <vt:lpstr>09-14 September</vt:lpstr>
      <vt:lpstr>16-21 September</vt:lpstr>
      <vt:lpstr>23-28 September</vt:lpstr>
      <vt:lpstr>'02-07 September'!Print_Area</vt:lpstr>
      <vt:lpstr>'09-14 September'!Print_Area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Cici</cp:lastModifiedBy>
  <cp:lastPrinted>2019-09-24T15:57:13Z</cp:lastPrinted>
  <dcterms:created xsi:type="dcterms:W3CDTF">2019-09-02T03:21:31Z</dcterms:created>
  <dcterms:modified xsi:type="dcterms:W3CDTF">2019-09-27T19:59:47Z</dcterms:modified>
</cp:coreProperties>
</file>