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60" windowHeight="7275" firstSheet="1" activeTab="3"/>
  </bookViews>
  <sheets>
    <sheet name="Front page" sheetId="7" r:id="rId1"/>
    <sheet name="Transactions" sheetId="1" r:id="rId2"/>
    <sheet name="Journal Entries" sheetId="2" r:id="rId3"/>
    <sheet name="Ledgers" sheetId="3" r:id="rId4"/>
    <sheet name="CASH" sheetId="4" r:id="rId5"/>
    <sheet name="Accounts Recievable" sheetId="5" r:id="rId6"/>
    <sheet name="Accounts Payable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E3" i="6"/>
  <c r="E4" i="6" s="1"/>
  <c r="E5" i="6" s="1"/>
  <c r="C6" i="5"/>
  <c r="E3" i="5"/>
  <c r="E4" i="5" s="1"/>
  <c r="E5" i="5" s="1"/>
  <c r="C11" i="4"/>
  <c r="E3" i="4"/>
  <c r="E4" i="4" s="1"/>
  <c r="E5" i="4" s="1"/>
  <c r="E6" i="4" s="1"/>
  <c r="E7" i="4" s="1"/>
  <c r="E8" i="4" s="1"/>
  <c r="E9" i="4" s="1"/>
  <c r="E10" i="4" s="1"/>
  <c r="H12" i="3" l="1"/>
  <c r="H13" i="3" s="1"/>
  <c r="D67" i="3"/>
  <c r="F64" i="3"/>
  <c r="F65" i="3" s="1"/>
  <c r="F66" i="3" s="1"/>
  <c r="D25" i="3"/>
  <c r="D10" i="2" l="1"/>
  <c r="D13" i="2" s="1"/>
  <c r="D16" i="2" s="1"/>
  <c r="D19" i="2" s="1"/>
  <c r="D22" i="2" s="1"/>
  <c r="D25" i="2" s="1"/>
  <c r="D28" i="2" s="1"/>
  <c r="D31" i="2" s="1"/>
  <c r="D34" i="2" s="1"/>
  <c r="D37" i="2" l="1"/>
  <c r="D40" i="2" s="1"/>
  <c r="D43" i="2" s="1"/>
  <c r="J14" i="3"/>
  <c r="K14" i="3"/>
  <c r="H6" i="3"/>
  <c r="H7" i="3" s="1"/>
  <c r="H8" i="3" s="1"/>
  <c r="H9" i="3" s="1"/>
  <c r="H10" i="3" s="1"/>
  <c r="H11" i="3" s="1"/>
  <c r="D41" i="3"/>
  <c r="F40" i="3"/>
  <c r="D34" i="3"/>
  <c r="F31" i="3"/>
  <c r="F32" i="3" s="1"/>
  <c r="F33" i="3" s="1"/>
  <c r="D73" i="3"/>
  <c r="F72" i="3"/>
  <c r="F21" i="3"/>
  <c r="F22" i="3" s="1"/>
  <c r="F23" i="3" s="1"/>
  <c r="F24" i="3" s="1"/>
  <c r="E59" i="3"/>
  <c r="D15" i="3"/>
  <c r="F56" i="3"/>
  <c r="F57" i="3" s="1"/>
  <c r="F58" i="3" s="1"/>
  <c r="E50" i="3"/>
  <c r="F47" i="3"/>
  <c r="F48" i="3" s="1"/>
  <c r="F49" i="3" s="1"/>
  <c r="F7" i="3"/>
  <c r="F8" i="3" s="1"/>
  <c r="F9" i="3" s="1"/>
  <c r="F10" i="3" s="1"/>
  <c r="F11" i="3" s="1"/>
  <c r="F12" i="3" s="1"/>
  <c r="F13" i="3" s="1"/>
  <c r="F14" i="3" s="1"/>
  <c r="F44" i="2" l="1"/>
  <c r="F41" i="2"/>
  <c r="F35" i="2"/>
  <c r="F32" i="2"/>
  <c r="F29" i="2"/>
  <c r="F26" i="2"/>
  <c r="F20" i="2"/>
  <c r="F14" i="2"/>
  <c r="F11" i="2"/>
  <c r="F8" i="2"/>
</calcChain>
</file>

<file path=xl/sharedStrings.xml><?xml version="1.0" encoding="utf-8"?>
<sst xmlns="http://schemas.openxmlformats.org/spreadsheetml/2006/main" count="192" uniqueCount="76">
  <si>
    <t>MY store purchases 100 pairs of shoes for 40,000 on account from Nike.</t>
  </si>
  <si>
    <t>My Store sold 20 pairs of shoes for 12,000 cash</t>
  </si>
  <si>
    <t>My store sold 30 pairs of shoes for 18,000 on account.</t>
  </si>
  <si>
    <t>My store paid monthly rent in advance for 1,200</t>
  </si>
  <si>
    <t>Paid salaries to employees cost 1,800</t>
  </si>
  <si>
    <t>Sold 25 pairs for cash 15,000.</t>
  </si>
  <si>
    <t>Date</t>
  </si>
  <si>
    <t>Debit</t>
  </si>
  <si>
    <t>Credit</t>
  </si>
  <si>
    <t>Prepaid rent</t>
  </si>
  <si>
    <t xml:space="preserve">    Cash</t>
  </si>
  <si>
    <t>Inventory</t>
  </si>
  <si>
    <t xml:space="preserve">    Accounts payable (nike)</t>
  </si>
  <si>
    <t>Accounts payable (nike)</t>
  </si>
  <si>
    <t>Cash</t>
  </si>
  <si>
    <t xml:space="preserve">   Sale</t>
  </si>
  <si>
    <t>Accounts Recievables</t>
  </si>
  <si>
    <t xml:space="preserve">    Sale</t>
  </si>
  <si>
    <t>Salaries expense</t>
  </si>
  <si>
    <t xml:space="preserve">   Cash</t>
  </si>
  <si>
    <t xml:space="preserve">    Account recievables</t>
  </si>
  <si>
    <t xml:space="preserve">Cash </t>
  </si>
  <si>
    <t>Paid 20,000 to nike for 03 august purchase</t>
  </si>
  <si>
    <t>Received 7,000 cash for 13 august sale.</t>
  </si>
  <si>
    <t>Paid 15,000 to nike for 03 august purchase</t>
  </si>
  <si>
    <t>Amount ($000)</t>
  </si>
  <si>
    <t>Desrciption</t>
  </si>
  <si>
    <t>Description</t>
  </si>
  <si>
    <t>Balance</t>
  </si>
  <si>
    <t>Paid rent advance</t>
  </si>
  <si>
    <t>Earned by sale</t>
  </si>
  <si>
    <t>Paid salareis</t>
  </si>
  <si>
    <t>Paid dues to nike</t>
  </si>
  <si>
    <t>Gained from A/C recievables</t>
  </si>
  <si>
    <t>Ending Balance</t>
  </si>
  <si>
    <t>Accounts Recievable</t>
  </si>
  <si>
    <t>Sale on Account</t>
  </si>
  <si>
    <t>Received cash against recievables</t>
  </si>
  <si>
    <t>Prepaid Rent</t>
  </si>
  <si>
    <t>Paid rent in advance</t>
  </si>
  <si>
    <t>Accounts Payable Nike</t>
  </si>
  <si>
    <t>Purchase on Accounts</t>
  </si>
  <si>
    <t xml:space="preserve">Paid cash to nike </t>
  </si>
  <si>
    <t>Sale</t>
  </si>
  <si>
    <t>Sale on Cash</t>
  </si>
  <si>
    <t>Salaries Expense</t>
  </si>
  <si>
    <t>Paid to Employees</t>
  </si>
  <si>
    <t>S.No</t>
  </si>
  <si>
    <t>Prepaid Expense</t>
  </si>
  <si>
    <t>Accounts Payable</t>
  </si>
  <si>
    <t>Sales</t>
  </si>
  <si>
    <t>Salareis expense</t>
  </si>
  <si>
    <t>Ref No</t>
  </si>
  <si>
    <t>General Journal</t>
  </si>
  <si>
    <t>#</t>
  </si>
  <si>
    <t>General Ledgers</t>
  </si>
  <si>
    <t>My Store</t>
  </si>
  <si>
    <t>Trial Balance</t>
  </si>
  <si>
    <r>
      <t xml:space="preserve">Inventory (Shoes </t>
    </r>
    <r>
      <rPr>
        <sz val="12"/>
        <color theme="1"/>
        <rFont val="Times New Roman"/>
        <family val="1"/>
        <charset val="1"/>
      </rPr>
      <t>× 100</t>
    </r>
    <r>
      <rPr>
        <sz val="12"/>
        <color theme="1"/>
        <rFont val="Times New Roman"/>
        <family val="2"/>
        <charset val="1"/>
      </rPr>
      <t>)</t>
    </r>
  </si>
  <si>
    <t>Cost of goods sold</t>
  </si>
  <si>
    <t xml:space="preserve">   Inventory</t>
  </si>
  <si>
    <t>Cost of goods sold (20 * 400)</t>
  </si>
  <si>
    <t>Cost of goods sold (30 * 400)</t>
  </si>
  <si>
    <t>Cost of goods sold (25 * 400)</t>
  </si>
  <si>
    <t>Sold on cash</t>
  </si>
  <si>
    <t>Sold on Account</t>
  </si>
  <si>
    <t xml:space="preserve">Purchases on account </t>
  </si>
  <si>
    <t>Cost of Goods sold</t>
  </si>
  <si>
    <t>Inventory sold on cash</t>
  </si>
  <si>
    <t>Inventory sold on account</t>
  </si>
  <si>
    <t xml:space="preserve">Received 5,000 for 13 august sale. </t>
  </si>
  <si>
    <t>August 2024 Transactions</t>
  </si>
  <si>
    <t>Task #02</t>
  </si>
  <si>
    <t>Digital Empowerment Pakistan</t>
  </si>
  <si>
    <t>Submitted by: Arif Ali</t>
  </si>
  <si>
    <t>Accounting and Bookkeeping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</si>
</sst>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64" formatCode="_-[$$-409]* #,##0.00_ ;_-[$$-409]* \-#,##0.00\ ;_-[$$-409]* &quot;-&quot;??_ ;_-@_ "/>
  </numFmts>
  <fonts count="6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sz val="12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0" xfId="0" applyNumberFormat="1"/>
    <xf numFmtId="15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Continuous"/>
    </xf>
    <xf numFmtId="0" fontId="0" fillId="0" borderId="0" xfId="0" applyNumberFormat="1" applyAlignment="1">
      <alignment horizontal="centerContinuous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8" name="Table119" displayName="Table119" ref="B5:F44" totalsRowShown="0" headerRowBorderDxfId="20" tableBorderDxfId="19">
  <autoFilter ref="B5:F44"/>
  <tableColumns count="5">
    <tableColumn id="1" name="Date" dataDxfId="18"/>
    <tableColumn id="2" name="Desrciption" dataDxfId="17"/>
    <tableColumn id="6" name="Ref No" dataDxfId="16"/>
    <tableColumn id="3" name="Debit" dataDxfId="15"/>
    <tableColumn id="4" name="Credit" dataDxfId="14"/>
  </tableColumns>
  <tableStyleInfo name="TableStyleLight13" showFirstColumn="0" showLastColumn="0" showRowStripes="0" showColumnStripes="0"/>
</table>
</file>

<file path=xl/tables/table10.xml><?xml version="1.0" encoding="utf-8"?>
<table xmlns="http://schemas.openxmlformats.org/spreadsheetml/2006/main" id="10" name="Table42911" displayName="Table42911" ref="B62:F67" totalsRowShown="0">
  <autoFilter ref="B62:F67"/>
  <tableColumns count="5">
    <tableColumn id="1" name="Date"/>
    <tableColumn id="2" name="Description"/>
    <tableColumn id="3" name="Debit"/>
    <tableColumn id="4" name="Credit"/>
    <tableColumn id="5" name="Balance" dataDxfId="3">
      <calculatedColumnFormula>Table42911[[#This Row],[Debit]]-Table42911[[#This Row],[Credit]]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le48" displayName="Table48" ref="A1:E11" totalsRowShown="0">
  <autoFilter ref="A1:E11"/>
  <tableColumns count="5">
    <tableColumn id="1" name="Date"/>
    <tableColumn id="2" name="Description"/>
    <tableColumn id="3" name="Debit"/>
    <tableColumn id="4" name="Credit"/>
    <tableColumn id="5" name="Balance" dataDxfId="2">
      <calculatedColumnFormula>Table48[[#This Row],[Debit]]-Table48[[#This Row],[Credit]]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4312" displayName="Table4312" ref="A1:E6" totalsRowShown="0">
  <autoFilter ref="A1:E6"/>
  <tableColumns count="5">
    <tableColumn id="1" name="Date"/>
    <tableColumn id="2" name="Description"/>
    <tableColumn id="3" name="Debit"/>
    <tableColumn id="4" name="Credit"/>
    <tableColumn id="5" name="Balance" dataDxfId="1">
      <calculatedColumnFormula>Table4312[[#This Row],[Debit]]-Table4312[[#This Row],[Credit]]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43613" displayName="Table43613" ref="A1:E6" totalsRowShown="0">
  <autoFilter ref="A1:E6"/>
  <tableColumns count="5">
    <tableColumn id="1" name="Date"/>
    <tableColumn id="2" name="Description"/>
    <tableColumn id="3" name="Debit"/>
    <tableColumn id="4" name="Credit"/>
    <tableColumn id="5" name="Balance" dataDxfId="0">
      <calculatedColumnFormula>Table43613[[#This Row],[Debit]]-Table43613[[#This Row],[Credit]]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H5:K14" totalsRowShown="0">
  <autoFilter ref="H5:K14"/>
  <tableColumns count="4">
    <tableColumn id="1" name="S.No" dataDxfId="13"/>
    <tableColumn id="3" name="Description"/>
    <tableColumn id="4" name="Debit" dataDxfId="12"/>
    <tableColumn id="5" name="Credit" dataDxfId="11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id="8" name="Table429" displayName="Table429" ref="B70:F73" totalsRowShown="0">
  <autoFilter ref="B70:F73"/>
  <tableColumns count="5">
    <tableColumn id="1" name="Date"/>
    <tableColumn id="2" name="Description"/>
    <tableColumn id="3" name="Debit"/>
    <tableColumn id="4" name="Credit"/>
    <tableColumn id="5" name="Balance" dataDxfId="10">
      <calculatedColumnFormula>Table429[[#This Row],[Debit]]-Table429[[#This Row],[Credit]]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367" displayName="Table4367" ref="B54:F59" totalsRowShown="0">
  <autoFilter ref="B54:F59"/>
  <tableColumns count="5">
    <tableColumn id="1" name="Date"/>
    <tableColumn id="2" name="Description"/>
    <tableColumn id="3" name="Debit"/>
    <tableColumn id="4" name="Credit"/>
    <tableColumn id="5" name="Balance" dataDxfId="9">
      <calculatedColumnFormula>Table4367[[#This Row],[Debit]]-Table4367[[#This Row],[Credit]]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36" displayName="Table436" ref="B45:F50" totalsRowShown="0">
  <autoFilter ref="B45:F50"/>
  <tableColumns count="5">
    <tableColumn id="1" name="Date"/>
    <tableColumn id="2" name="Description"/>
    <tableColumn id="3" name="Debit"/>
    <tableColumn id="4" name="Credit"/>
    <tableColumn id="5" name="Balance" dataDxfId="8">
      <calculatedColumnFormula>Table436[[#This Row],[Debit]]-Table436[[#This Row],[Credit]]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424" displayName="Table424" ref="B38:F41" totalsRowShown="0">
  <autoFilter ref="B38:F41"/>
  <tableColumns count="5">
    <tableColumn id="1" name="Date"/>
    <tableColumn id="2" name="Description"/>
    <tableColumn id="3" name="Debit"/>
    <tableColumn id="4" name="Credit"/>
    <tableColumn id="5" name="Balance" dataDxfId="7">
      <calculatedColumnFormula>Table424[[#This Row],[Debit]]-Table424[[#This Row],[Credit]]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43" displayName="Table43" ref="B29:F34" totalsRowShown="0">
  <autoFilter ref="B29:F34"/>
  <tableColumns count="5">
    <tableColumn id="1" name="Date"/>
    <tableColumn id="2" name="Description"/>
    <tableColumn id="3" name="Debit"/>
    <tableColumn id="4" name="Credit"/>
    <tableColumn id="5" name="Balance" dataDxfId="6">
      <calculatedColumnFormula>Table43[[#This Row],[Debit]]-Table43[[#This Row],[Credit]]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42" displayName="Table42" ref="B19:F25" totalsRowShown="0">
  <autoFilter ref="B19:F25"/>
  <tableColumns count="5">
    <tableColumn id="1" name="Date"/>
    <tableColumn id="2" name="Description"/>
    <tableColumn id="3" name="Debit"/>
    <tableColumn id="4" name="Credit"/>
    <tableColumn id="5" name="Balance" dataDxfId="5">
      <calculatedColumnFormula>Table42[[#This Row],[Debit]]-Table42[[#This Row],[Credit]]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:F15" totalsRowShown="0">
  <autoFilter ref="B5:F15"/>
  <tableColumns count="5">
    <tableColumn id="1" name="Date"/>
    <tableColumn id="2" name="Description"/>
    <tableColumn id="3" name="Debit"/>
    <tableColumn id="4" name="Credit"/>
    <tableColumn id="5" name="Balance" dataDxfId="4">
      <calculatedColumnFormula>Table4[[#This Row],[Debit]]-Table4[[#This Row],[Credit]]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D13" sqref="D13"/>
    </sheetView>
  </sheetViews>
  <sheetFormatPr defaultRowHeight="15.75" x14ac:dyDescent="0.25"/>
  <sheetData>
    <row r="1" spans="2:4" x14ac:dyDescent="0.25">
      <c r="B1" s="6"/>
      <c r="C1" s="6"/>
      <c r="D1" s="6"/>
    </row>
    <row r="2" spans="2:4" x14ac:dyDescent="0.25">
      <c r="B2" s="6"/>
      <c r="C2" s="6"/>
      <c r="D2" s="6"/>
    </row>
    <row r="3" spans="2:4" x14ac:dyDescent="0.25">
      <c r="B3" s="28" t="s">
        <v>72</v>
      </c>
      <c r="C3" s="28"/>
      <c r="D3" s="28"/>
    </row>
    <row r="4" spans="2:4" x14ac:dyDescent="0.25">
      <c r="B4" s="28" t="s">
        <v>73</v>
      </c>
      <c r="C4" s="28"/>
      <c r="D4" s="28"/>
    </row>
    <row r="5" spans="2:4" x14ac:dyDescent="0.25">
      <c r="B5" s="28"/>
      <c r="C5" s="28"/>
      <c r="D5" s="28"/>
    </row>
    <row r="6" spans="2:4" x14ac:dyDescent="0.25">
      <c r="B6" s="28" t="s">
        <v>74</v>
      </c>
      <c r="C6" s="28"/>
      <c r="D6" s="28"/>
    </row>
    <row r="7" spans="2:4" x14ac:dyDescent="0.25">
      <c r="B7" s="28" t="s">
        <v>75</v>
      </c>
      <c r="C7" s="28"/>
      <c r="D7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1"/>
  <sheetViews>
    <sheetView showGridLines="0" zoomScale="115" zoomScaleNormal="115" workbookViewId="0">
      <selection activeCell="C6" sqref="C6"/>
    </sheetView>
  </sheetViews>
  <sheetFormatPr defaultRowHeight="15.75" x14ac:dyDescent="0.25"/>
  <cols>
    <col min="1" max="1" width="2.875" customWidth="1"/>
    <col min="2" max="2" width="10.75" customWidth="1"/>
    <col min="3" max="3" width="71.125" customWidth="1"/>
    <col min="4" max="4" width="15" customWidth="1"/>
    <col min="5" max="5" width="37.25" customWidth="1"/>
    <col min="6" max="7" width="12.375" bestFit="1" customWidth="1"/>
    <col min="10" max="10" width="14" customWidth="1"/>
    <col min="11" max="11" width="32.25" customWidth="1"/>
    <col min="12" max="12" width="13.5" customWidth="1"/>
    <col min="13" max="13" width="12.5" customWidth="1"/>
    <col min="14" max="14" width="14.5" customWidth="1"/>
    <col min="18" max="19" width="10.125" customWidth="1"/>
    <col min="20" max="20" width="13.875" customWidth="1"/>
    <col min="21" max="21" width="13.375" customWidth="1"/>
    <col min="22" max="22" width="10.875" customWidth="1"/>
  </cols>
  <sheetData>
    <row r="1" spans="2:21" x14ac:dyDescent="0.25">
      <c r="B1" t="s">
        <v>25</v>
      </c>
    </row>
    <row r="2" spans="2:21" x14ac:dyDescent="0.25">
      <c r="J2" s="1"/>
      <c r="K2" s="6"/>
      <c r="L2" s="6"/>
      <c r="M2" s="6"/>
      <c r="N2" s="6"/>
    </row>
    <row r="3" spans="2:21" ht="22.5" x14ac:dyDescent="0.3">
      <c r="B3" s="31" t="s">
        <v>71</v>
      </c>
      <c r="C3" s="28"/>
      <c r="J3" s="6"/>
      <c r="K3" s="6"/>
      <c r="L3" s="6"/>
      <c r="M3" s="6"/>
      <c r="N3" s="6"/>
      <c r="T3" s="11"/>
      <c r="U3" s="12"/>
    </row>
    <row r="4" spans="2:21" x14ac:dyDescent="0.25">
      <c r="B4" s="13">
        <v>45505</v>
      </c>
      <c r="C4" t="s">
        <v>3</v>
      </c>
      <c r="D4" s="1"/>
      <c r="F4" s="1"/>
      <c r="G4" s="1"/>
      <c r="J4" s="1"/>
      <c r="L4" s="1"/>
      <c r="M4" s="1"/>
      <c r="N4" s="1"/>
      <c r="T4" s="11"/>
      <c r="U4" s="12"/>
    </row>
    <row r="5" spans="2:21" x14ac:dyDescent="0.25">
      <c r="B5" s="13">
        <v>45507</v>
      </c>
      <c r="C5" t="s">
        <v>0</v>
      </c>
      <c r="D5" s="2"/>
      <c r="F5" s="5"/>
      <c r="G5" s="5"/>
      <c r="J5" s="2"/>
      <c r="L5" s="5"/>
      <c r="M5" s="1"/>
      <c r="N5" s="5"/>
      <c r="T5" s="11"/>
      <c r="U5" s="12"/>
    </row>
    <row r="6" spans="2:21" x14ac:dyDescent="0.25">
      <c r="B6" s="13">
        <v>45512</v>
      </c>
      <c r="C6" t="s">
        <v>1</v>
      </c>
      <c r="D6" s="1"/>
      <c r="F6" s="5"/>
      <c r="G6" s="5"/>
      <c r="J6" s="2"/>
      <c r="L6" s="1"/>
      <c r="M6" s="5"/>
      <c r="N6" s="5"/>
      <c r="T6" s="11"/>
      <c r="U6" s="12"/>
    </row>
    <row r="7" spans="2:21" x14ac:dyDescent="0.25">
      <c r="B7" s="13">
        <v>45517</v>
      </c>
      <c r="C7" t="s">
        <v>2</v>
      </c>
      <c r="D7" s="1"/>
      <c r="F7" s="5"/>
      <c r="G7" s="5"/>
      <c r="J7" s="2"/>
      <c r="L7" s="5"/>
      <c r="M7" s="1"/>
      <c r="N7" s="5"/>
      <c r="U7" s="12"/>
    </row>
    <row r="8" spans="2:21" x14ac:dyDescent="0.25">
      <c r="B8" s="13">
        <v>45519</v>
      </c>
      <c r="C8" t="s">
        <v>4</v>
      </c>
      <c r="D8" s="2"/>
      <c r="F8" s="5"/>
      <c r="G8" s="5"/>
      <c r="J8" s="2"/>
      <c r="L8" s="1"/>
      <c r="M8" s="5"/>
      <c r="N8" s="5"/>
      <c r="U8" s="12"/>
    </row>
    <row r="9" spans="2:21" x14ac:dyDescent="0.25">
      <c r="B9" s="13">
        <v>45525</v>
      </c>
      <c r="C9" t="s">
        <v>22</v>
      </c>
      <c r="D9" s="1"/>
      <c r="F9" s="5"/>
      <c r="G9" s="5"/>
      <c r="J9" s="2"/>
      <c r="L9" s="1"/>
      <c r="M9" s="5"/>
      <c r="N9" s="5"/>
      <c r="T9" s="11"/>
      <c r="U9" s="12"/>
    </row>
    <row r="10" spans="2:21" x14ac:dyDescent="0.25">
      <c r="B10" s="13">
        <v>45528</v>
      </c>
      <c r="C10" t="s">
        <v>23</v>
      </c>
      <c r="D10" s="1"/>
      <c r="F10" s="1"/>
      <c r="G10" s="1"/>
      <c r="J10" s="2"/>
      <c r="L10" s="5"/>
      <c r="M10" s="1"/>
      <c r="N10" s="5"/>
      <c r="T10" s="11"/>
      <c r="U10" s="12"/>
    </row>
    <row r="11" spans="2:21" x14ac:dyDescent="0.25">
      <c r="B11" s="13">
        <v>45530</v>
      </c>
      <c r="C11" t="s">
        <v>5</v>
      </c>
      <c r="D11" s="1"/>
      <c r="F11" s="5"/>
      <c r="G11" s="5"/>
      <c r="J11" s="2"/>
      <c r="L11" s="5"/>
      <c r="M11" s="1"/>
      <c r="N11" s="5"/>
    </row>
    <row r="12" spans="2:21" x14ac:dyDescent="0.25">
      <c r="B12" s="13">
        <v>45532</v>
      </c>
      <c r="C12" t="s">
        <v>24</v>
      </c>
      <c r="D12" s="2"/>
      <c r="F12" s="5"/>
      <c r="G12" s="5"/>
      <c r="J12" s="2"/>
      <c r="L12" s="1"/>
      <c r="M12" s="5"/>
      <c r="N12" s="5"/>
    </row>
    <row r="13" spans="2:21" x14ac:dyDescent="0.25">
      <c r="B13" s="13">
        <v>45534</v>
      </c>
      <c r="C13" t="s">
        <v>70</v>
      </c>
      <c r="D13" s="1"/>
      <c r="F13" s="5"/>
      <c r="G13" s="5"/>
      <c r="J13" s="2"/>
      <c r="L13" s="5"/>
      <c r="M13" s="1"/>
      <c r="N13" s="5"/>
    </row>
    <row r="14" spans="2:21" x14ac:dyDescent="0.25">
      <c r="D14" s="1"/>
      <c r="F14" s="5"/>
      <c r="G14" s="5"/>
      <c r="J14" s="8"/>
      <c r="K14" s="9"/>
      <c r="L14" s="7"/>
      <c r="M14" s="8"/>
      <c r="N14" s="7"/>
    </row>
    <row r="15" spans="2:21" x14ac:dyDescent="0.25">
      <c r="D15" s="2"/>
      <c r="F15" s="5"/>
      <c r="G15" s="5"/>
    </row>
    <row r="16" spans="2:21" x14ac:dyDescent="0.25">
      <c r="D16" s="1"/>
      <c r="F16" s="5"/>
      <c r="G16" s="5"/>
    </row>
    <row r="17" spans="4:14" x14ac:dyDescent="0.25">
      <c r="D17" s="1"/>
      <c r="F17" s="5"/>
      <c r="G17" s="5"/>
    </row>
    <row r="18" spans="4:14" x14ac:dyDescent="0.25">
      <c r="D18" s="2"/>
      <c r="F18" s="5"/>
      <c r="G18" s="5"/>
    </row>
    <row r="19" spans="4:14" x14ac:dyDescent="0.25">
      <c r="D19" s="1"/>
      <c r="F19" s="5"/>
      <c r="G19" s="5"/>
      <c r="J19" s="1"/>
      <c r="K19" s="6"/>
      <c r="L19" s="6"/>
      <c r="M19" s="6"/>
      <c r="N19" s="6"/>
    </row>
    <row r="20" spans="4:14" x14ac:dyDescent="0.25">
      <c r="D20" s="1"/>
      <c r="F20" s="5"/>
      <c r="G20" s="5"/>
      <c r="J20" s="6"/>
      <c r="K20" s="6"/>
      <c r="L20" s="6"/>
      <c r="M20" s="6"/>
      <c r="N20" s="6"/>
    </row>
    <row r="21" spans="4:14" x14ac:dyDescent="0.25">
      <c r="D21" s="2"/>
      <c r="F21" s="5"/>
      <c r="G21" s="5"/>
      <c r="J21" s="1"/>
      <c r="L21" s="1"/>
      <c r="M21" s="1"/>
      <c r="N21" s="1"/>
    </row>
    <row r="22" spans="4:14" x14ac:dyDescent="0.25">
      <c r="D22" s="1"/>
      <c r="F22" s="5"/>
      <c r="G22" s="5"/>
      <c r="J22" s="2"/>
      <c r="L22" s="5"/>
      <c r="M22" s="1"/>
      <c r="N22" s="5"/>
    </row>
    <row r="23" spans="4:14" x14ac:dyDescent="0.25">
      <c r="D23" s="1"/>
      <c r="F23" s="5"/>
      <c r="G23" s="5"/>
      <c r="J23" s="2"/>
      <c r="L23" s="5"/>
      <c r="M23" s="5"/>
      <c r="N23" s="5"/>
    </row>
    <row r="24" spans="4:14" x14ac:dyDescent="0.25">
      <c r="D24" s="2"/>
      <c r="F24" s="5"/>
      <c r="G24" s="5"/>
      <c r="J24" s="8"/>
      <c r="K24" s="9"/>
      <c r="L24" s="7"/>
      <c r="M24" s="8"/>
      <c r="N24" s="7"/>
    </row>
    <row r="25" spans="4:14" x14ac:dyDescent="0.25">
      <c r="D25" s="1"/>
      <c r="F25" s="5"/>
      <c r="G25" s="5"/>
    </row>
    <row r="26" spans="4:14" x14ac:dyDescent="0.25">
      <c r="D26" s="1"/>
      <c r="F26" s="5"/>
      <c r="G26" s="5"/>
    </row>
    <row r="27" spans="4:14" x14ac:dyDescent="0.25">
      <c r="D27" s="2"/>
      <c r="F27" s="5"/>
      <c r="G27" s="5"/>
    </row>
    <row r="28" spans="4:14" x14ac:dyDescent="0.25">
      <c r="D28" s="1"/>
      <c r="F28" s="5"/>
      <c r="G28" s="5"/>
      <c r="J28" s="1"/>
      <c r="K28" s="6"/>
      <c r="L28" s="6"/>
      <c r="M28" s="6"/>
      <c r="N28" s="6"/>
    </row>
    <row r="29" spans="4:14" x14ac:dyDescent="0.25">
      <c r="D29" s="1"/>
      <c r="F29" s="5"/>
      <c r="G29" s="5"/>
      <c r="J29" s="6"/>
      <c r="K29" s="6"/>
      <c r="L29" s="6"/>
      <c r="M29" s="6"/>
      <c r="N29" s="6"/>
    </row>
    <row r="30" spans="4:14" x14ac:dyDescent="0.25">
      <c r="D30" s="2"/>
      <c r="F30" s="5"/>
      <c r="G30" s="5"/>
      <c r="J30" s="1"/>
      <c r="L30" s="1"/>
      <c r="M30" s="1"/>
      <c r="N30" s="1"/>
    </row>
    <row r="31" spans="4:14" x14ac:dyDescent="0.25">
      <c r="D31" s="1"/>
      <c r="F31" s="5"/>
      <c r="G31" s="5"/>
      <c r="J31" s="2"/>
      <c r="L31" s="5"/>
      <c r="M31" s="1"/>
      <c r="N31" s="5"/>
    </row>
    <row r="32" spans="4:14" x14ac:dyDescent="0.25">
      <c r="D32" s="1"/>
      <c r="F32" s="5"/>
      <c r="G32" s="5"/>
      <c r="J32" s="2"/>
      <c r="L32" s="5"/>
      <c r="M32" s="5"/>
      <c r="N32" s="5"/>
    </row>
    <row r="33" spans="4:14" x14ac:dyDescent="0.25">
      <c r="D33" s="2"/>
      <c r="F33" s="5"/>
      <c r="G33" s="5"/>
      <c r="J33" s="8"/>
      <c r="K33" s="9"/>
      <c r="L33" s="7"/>
      <c r="M33" s="8"/>
      <c r="N33" s="7"/>
    </row>
    <row r="34" spans="4:14" x14ac:dyDescent="0.25">
      <c r="D34" s="1"/>
      <c r="F34" s="5"/>
      <c r="G34" s="5"/>
    </row>
    <row r="37" spans="4:14" x14ac:dyDescent="0.25">
      <c r="J37" s="1"/>
      <c r="K37" s="6"/>
      <c r="L37" s="6"/>
      <c r="M37" s="6"/>
      <c r="N37" s="6"/>
    </row>
    <row r="38" spans="4:14" x14ac:dyDescent="0.25">
      <c r="J38" s="6"/>
      <c r="K38" s="6"/>
      <c r="L38" s="6"/>
      <c r="M38" s="6"/>
      <c r="N38" s="6"/>
    </row>
    <row r="39" spans="4:14" x14ac:dyDescent="0.25">
      <c r="J39" s="1"/>
      <c r="L39" s="1"/>
      <c r="M39" s="1"/>
      <c r="N39" s="1"/>
    </row>
    <row r="40" spans="4:14" x14ac:dyDescent="0.25">
      <c r="J40" s="2"/>
      <c r="L40" s="5"/>
      <c r="M40" s="1"/>
      <c r="N40" s="5"/>
    </row>
    <row r="41" spans="4:14" x14ac:dyDescent="0.25">
      <c r="J41" s="2"/>
      <c r="L41" s="5"/>
      <c r="M41" s="5"/>
      <c r="N41" s="5"/>
    </row>
    <row r="42" spans="4:14" x14ac:dyDescent="0.25">
      <c r="J42" s="2"/>
      <c r="L42" s="5"/>
      <c r="M42" s="5"/>
      <c r="N42" s="5"/>
    </row>
    <row r="43" spans="4:14" x14ac:dyDescent="0.25">
      <c r="J43" s="2"/>
      <c r="L43" s="5"/>
      <c r="M43" s="5"/>
      <c r="N43" s="5"/>
    </row>
    <row r="44" spans="4:14" x14ac:dyDescent="0.25">
      <c r="J44" s="2"/>
      <c r="L44" s="5"/>
      <c r="M44" s="5"/>
      <c r="N44" s="5"/>
    </row>
    <row r="45" spans="4:14" x14ac:dyDescent="0.25">
      <c r="J45" s="8"/>
      <c r="K45" s="9"/>
      <c r="L45" s="7"/>
      <c r="M45" s="8"/>
      <c r="N45" s="7"/>
    </row>
    <row r="49" spans="10:14" x14ac:dyDescent="0.25">
      <c r="J49" s="1"/>
      <c r="K49" s="6"/>
      <c r="L49" s="6"/>
      <c r="M49" s="6"/>
      <c r="N49" s="6"/>
    </row>
    <row r="50" spans="10:14" x14ac:dyDescent="0.25">
      <c r="J50" s="6"/>
      <c r="K50" s="6"/>
      <c r="L50" s="6"/>
      <c r="M50" s="6"/>
      <c r="N50" s="6"/>
    </row>
    <row r="51" spans="10:14" x14ac:dyDescent="0.25">
      <c r="J51" s="1"/>
      <c r="L51" s="1"/>
      <c r="M51" s="1"/>
      <c r="N51" s="1"/>
    </row>
    <row r="52" spans="10:14" x14ac:dyDescent="0.25">
      <c r="J52" s="2"/>
      <c r="L52" s="5"/>
      <c r="M52" s="10"/>
      <c r="N52" s="5"/>
    </row>
    <row r="53" spans="10:14" x14ac:dyDescent="0.25">
      <c r="J53" s="2"/>
      <c r="L53" s="5"/>
      <c r="M53" s="5"/>
      <c r="N53" s="5"/>
    </row>
    <row r="54" spans="10:14" x14ac:dyDescent="0.25">
      <c r="J54" s="2"/>
      <c r="L54" s="5"/>
      <c r="M54" s="5"/>
      <c r="N54" s="5"/>
    </row>
    <row r="55" spans="10:14" x14ac:dyDescent="0.25">
      <c r="J55" s="2"/>
      <c r="L55" s="5"/>
      <c r="M55" s="5"/>
      <c r="N55" s="5"/>
    </row>
    <row r="56" spans="10:14" x14ac:dyDescent="0.25">
      <c r="J56" s="2"/>
      <c r="L56" s="5"/>
      <c r="M56" s="5"/>
      <c r="N56" s="5"/>
    </row>
    <row r="57" spans="10:14" x14ac:dyDescent="0.25">
      <c r="J57" s="8"/>
      <c r="K57" s="9"/>
      <c r="L57" s="7"/>
      <c r="M57" s="7"/>
      <c r="N57" s="7"/>
    </row>
    <row r="62" spans="10:14" x14ac:dyDescent="0.25">
      <c r="J62" s="1"/>
      <c r="K62" s="6"/>
      <c r="L62" s="6"/>
      <c r="M62" s="6"/>
      <c r="N62" s="6"/>
    </row>
    <row r="63" spans="10:14" x14ac:dyDescent="0.25">
      <c r="J63" s="6"/>
      <c r="K63" s="6"/>
      <c r="L63" s="6"/>
      <c r="M63" s="6"/>
      <c r="N63" s="6"/>
    </row>
    <row r="64" spans="10:14" x14ac:dyDescent="0.25">
      <c r="J64" s="1"/>
      <c r="L64" s="1"/>
      <c r="M64" s="1"/>
      <c r="N64" s="1"/>
    </row>
    <row r="65" spans="10:14" x14ac:dyDescent="0.25">
      <c r="J65" s="2"/>
      <c r="L65" s="5"/>
      <c r="M65" s="10"/>
      <c r="N65" s="5"/>
    </row>
    <row r="66" spans="10:14" x14ac:dyDescent="0.25">
      <c r="J66" s="2"/>
      <c r="L66" s="5"/>
      <c r="M66" s="5"/>
      <c r="N66" s="5"/>
    </row>
    <row r="67" spans="10:14" x14ac:dyDescent="0.25">
      <c r="J67" s="2"/>
      <c r="L67" s="5"/>
      <c r="M67" s="5"/>
      <c r="N67" s="5"/>
    </row>
    <row r="68" spans="10:14" x14ac:dyDescent="0.25">
      <c r="J68" s="2"/>
      <c r="L68" s="5"/>
      <c r="M68" s="5"/>
      <c r="N68" s="5"/>
    </row>
    <row r="69" spans="10:14" x14ac:dyDescent="0.25">
      <c r="J69" s="2"/>
      <c r="L69" s="5"/>
      <c r="M69" s="5"/>
      <c r="N69" s="5"/>
    </row>
    <row r="70" spans="10:14" x14ac:dyDescent="0.25">
      <c r="J70" s="8"/>
      <c r="K70" s="9"/>
      <c r="L70" s="7"/>
      <c r="M70" s="7"/>
      <c r="N70" s="7"/>
    </row>
    <row r="76" spans="10:14" x14ac:dyDescent="0.25">
      <c r="J76" s="1"/>
      <c r="K76" s="6"/>
      <c r="L76" s="6"/>
      <c r="M76" s="6"/>
      <c r="N76" s="6"/>
    </row>
    <row r="77" spans="10:14" x14ac:dyDescent="0.25">
      <c r="J77" s="6"/>
      <c r="K77" s="6"/>
      <c r="L77" s="6"/>
      <c r="M77" s="6"/>
      <c r="N77" s="6"/>
    </row>
    <row r="78" spans="10:14" x14ac:dyDescent="0.25">
      <c r="J78" s="1"/>
      <c r="L78" s="1"/>
      <c r="M78" s="1"/>
      <c r="N78" s="1"/>
    </row>
    <row r="79" spans="10:14" x14ac:dyDescent="0.25">
      <c r="J79" s="2"/>
      <c r="L79" s="5"/>
      <c r="M79" s="1"/>
      <c r="N79" s="5"/>
    </row>
    <row r="80" spans="10:14" x14ac:dyDescent="0.25">
      <c r="J80" s="2"/>
      <c r="L80" s="5"/>
      <c r="M80" s="5"/>
      <c r="N80" s="5"/>
    </row>
    <row r="81" spans="10:14" x14ac:dyDescent="0.25">
      <c r="J81" s="8"/>
      <c r="K81" s="9"/>
      <c r="L81" s="7"/>
      <c r="M81" s="8"/>
      <c r="N8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zoomScale="130" zoomScaleNormal="130" workbookViewId="0">
      <selection activeCell="B1" sqref="B1"/>
    </sheetView>
  </sheetViews>
  <sheetFormatPr defaultRowHeight="15.75" x14ac:dyDescent="0.25"/>
  <cols>
    <col min="1" max="1" width="3.125" customWidth="1"/>
    <col min="2" max="2" width="14.625" customWidth="1"/>
    <col min="3" max="3" width="40.625" customWidth="1"/>
    <col min="4" max="9" width="14.625" customWidth="1"/>
    <col min="10" max="10" width="30.625" customWidth="1"/>
    <col min="11" max="13" width="14.625" customWidth="1"/>
    <col min="14" max="14" width="11.75" customWidth="1"/>
    <col min="15" max="15" width="14.625" customWidth="1"/>
    <col min="16" max="16" width="30.625" customWidth="1"/>
    <col min="17" max="19" width="14.625" customWidth="1"/>
  </cols>
  <sheetData>
    <row r="1" spans="2:6" x14ac:dyDescent="0.25">
      <c r="B1" s="9" t="s">
        <v>25</v>
      </c>
      <c r="C1" s="9"/>
    </row>
    <row r="2" spans="2:6" ht="22.5" x14ac:dyDescent="0.25">
      <c r="B2" s="34" t="s">
        <v>56</v>
      </c>
      <c r="C2" s="32"/>
      <c r="D2" s="33"/>
      <c r="E2" s="33"/>
      <c r="F2" s="33"/>
    </row>
    <row r="3" spans="2:6" ht="22.5" x14ac:dyDescent="0.25">
      <c r="B3" s="34" t="s">
        <v>53</v>
      </c>
      <c r="C3" s="34"/>
      <c r="D3" s="33"/>
      <c r="E3" s="33"/>
      <c r="F3" s="33"/>
    </row>
    <row r="4" spans="2:6" ht="23.25" x14ac:dyDescent="0.25">
      <c r="B4" s="35"/>
      <c r="C4" s="33"/>
      <c r="D4" s="33"/>
      <c r="E4" s="33"/>
      <c r="F4" s="33"/>
    </row>
    <row r="5" spans="2:6" x14ac:dyDescent="0.25">
      <c r="B5" s="4" t="s">
        <v>6</v>
      </c>
      <c r="C5" s="17" t="s">
        <v>26</v>
      </c>
      <c r="D5" s="27" t="s">
        <v>52</v>
      </c>
      <c r="E5" s="4" t="s">
        <v>7</v>
      </c>
      <c r="F5" s="3" t="s">
        <v>8</v>
      </c>
    </row>
    <row r="6" spans="2:6" x14ac:dyDescent="0.25">
      <c r="B6" s="21"/>
      <c r="C6" s="15"/>
      <c r="D6" s="15"/>
      <c r="E6" s="21"/>
      <c r="F6" s="22"/>
    </row>
    <row r="7" spans="2:6" x14ac:dyDescent="0.25">
      <c r="B7" s="19">
        <v>45505</v>
      </c>
      <c r="C7" s="16" t="s">
        <v>9</v>
      </c>
      <c r="D7" s="18">
        <v>100001</v>
      </c>
      <c r="E7" s="20">
        <v>1200</v>
      </c>
      <c r="F7" s="14"/>
    </row>
    <row r="8" spans="2:6" x14ac:dyDescent="0.25">
      <c r="B8" s="4"/>
      <c r="C8" s="17" t="s">
        <v>10</v>
      </c>
      <c r="D8" s="4"/>
      <c r="E8" s="23"/>
      <c r="F8" s="24">
        <f>E7</f>
        <v>1200</v>
      </c>
    </row>
    <row r="9" spans="2:6" x14ac:dyDescent="0.25">
      <c r="B9" s="21"/>
      <c r="C9" s="15"/>
      <c r="D9" s="21"/>
      <c r="E9" s="25"/>
      <c r="F9" s="26"/>
    </row>
    <row r="10" spans="2:6" x14ac:dyDescent="0.25">
      <c r="B10" s="19">
        <v>45507</v>
      </c>
      <c r="C10" s="16" t="s">
        <v>58</v>
      </c>
      <c r="D10" s="18">
        <f>D7+1</f>
        <v>100002</v>
      </c>
      <c r="E10" s="20">
        <v>40000</v>
      </c>
      <c r="F10" s="14"/>
    </row>
    <row r="11" spans="2:6" x14ac:dyDescent="0.25">
      <c r="B11" s="4"/>
      <c r="C11" s="17" t="s">
        <v>12</v>
      </c>
      <c r="D11" s="4"/>
      <c r="E11" s="23"/>
      <c r="F11" s="24">
        <f>E10</f>
        <v>40000</v>
      </c>
    </row>
    <row r="12" spans="2:6" x14ac:dyDescent="0.25">
      <c r="B12" s="21"/>
      <c r="C12" s="15"/>
      <c r="D12" s="21"/>
      <c r="E12" s="25"/>
      <c r="F12" s="26"/>
    </row>
    <row r="13" spans="2:6" x14ac:dyDescent="0.25">
      <c r="B13" s="19">
        <v>45512</v>
      </c>
      <c r="C13" s="16" t="s">
        <v>14</v>
      </c>
      <c r="D13" s="18">
        <f>D10+1</f>
        <v>100003</v>
      </c>
      <c r="E13" s="20">
        <v>12000</v>
      </c>
      <c r="F13" s="14"/>
    </row>
    <row r="14" spans="2:6" x14ac:dyDescent="0.25">
      <c r="B14" s="4"/>
      <c r="C14" s="17" t="s">
        <v>15</v>
      </c>
      <c r="D14" s="4"/>
      <c r="E14" s="23"/>
      <c r="F14" s="24">
        <f>E13</f>
        <v>12000</v>
      </c>
    </row>
    <row r="15" spans="2:6" x14ac:dyDescent="0.25">
      <c r="B15" s="18"/>
      <c r="C15" s="16"/>
      <c r="D15" s="18"/>
      <c r="E15" s="20"/>
      <c r="F15" s="14"/>
    </row>
    <row r="16" spans="2:6" x14ac:dyDescent="0.25">
      <c r="B16" s="19">
        <v>45512</v>
      </c>
      <c r="C16" s="16" t="s">
        <v>61</v>
      </c>
      <c r="D16" s="18">
        <f>D13+1</f>
        <v>100004</v>
      </c>
      <c r="E16" s="20">
        <v>8000</v>
      </c>
      <c r="F16" s="14"/>
    </row>
    <row r="17" spans="2:6" x14ac:dyDescent="0.25">
      <c r="B17" s="18"/>
      <c r="C17" s="16" t="s">
        <v>60</v>
      </c>
      <c r="D17" s="18"/>
      <c r="E17" s="20"/>
      <c r="F17" s="14">
        <v>8000</v>
      </c>
    </row>
    <row r="18" spans="2:6" x14ac:dyDescent="0.25">
      <c r="B18" s="21"/>
      <c r="C18" s="15"/>
      <c r="D18" s="21"/>
      <c r="E18" s="25"/>
      <c r="F18" s="26"/>
    </row>
    <row r="19" spans="2:6" x14ac:dyDescent="0.25">
      <c r="B19" s="19">
        <v>45517</v>
      </c>
      <c r="C19" s="16" t="s">
        <v>16</v>
      </c>
      <c r="D19" s="18">
        <f>D16+1</f>
        <v>100005</v>
      </c>
      <c r="E19" s="20">
        <v>18000</v>
      </c>
      <c r="F19" s="14"/>
    </row>
    <row r="20" spans="2:6" x14ac:dyDescent="0.25">
      <c r="B20" s="4"/>
      <c r="C20" s="17" t="s">
        <v>17</v>
      </c>
      <c r="D20" s="4"/>
      <c r="E20" s="23"/>
      <c r="F20" s="24">
        <f>E19</f>
        <v>18000</v>
      </c>
    </row>
    <row r="21" spans="2:6" x14ac:dyDescent="0.25">
      <c r="B21" s="18"/>
      <c r="C21" s="16"/>
      <c r="D21" s="18"/>
      <c r="E21" s="20"/>
      <c r="F21" s="14"/>
    </row>
    <row r="22" spans="2:6" x14ac:dyDescent="0.25">
      <c r="B22" s="19">
        <v>45517</v>
      </c>
      <c r="C22" s="16" t="s">
        <v>62</v>
      </c>
      <c r="D22" s="18">
        <f>D19+1</f>
        <v>100006</v>
      </c>
      <c r="E22" s="20">
        <v>12000</v>
      </c>
      <c r="F22" s="14"/>
    </row>
    <row r="23" spans="2:6" x14ac:dyDescent="0.25">
      <c r="B23" s="18"/>
      <c r="C23" s="16" t="s">
        <v>60</v>
      </c>
      <c r="D23" s="18"/>
      <c r="E23" s="20"/>
      <c r="F23" s="14">
        <v>12000</v>
      </c>
    </row>
    <row r="24" spans="2:6" x14ac:dyDescent="0.25">
      <c r="B24" s="21"/>
      <c r="C24" s="15"/>
      <c r="D24" s="21"/>
      <c r="E24" s="25"/>
      <c r="F24" s="26"/>
    </row>
    <row r="25" spans="2:6" x14ac:dyDescent="0.25">
      <c r="B25" s="19">
        <v>45519</v>
      </c>
      <c r="C25" s="16" t="s">
        <v>18</v>
      </c>
      <c r="D25" s="18">
        <f>D22+1</f>
        <v>100007</v>
      </c>
      <c r="E25" s="20">
        <v>1800</v>
      </c>
      <c r="F25" s="14"/>
    </row>
    <row r="26" spans="2:6" x14ac:dyDescent="0.25">
      <c r="B26" s="4"/>
      <c r="C26" s="17" t="s">
        <v>10</v>
      </c>
      <c r="D26" s="4"/>
      <c r="E26" s="23"/>
      <c r="F26" s="24">
        <f>E25</f>
        <v>1800</v>
      </c>
    </row>
    <row r="27" spans="2:6" x14ac:dyDescent="0.25">
      <c r="B27" s="21"/>
      <c r="C27" s="15"/>
      <c r="D27" s="21"/>
      <c r="E27" s="25"/>
      <c r="F27" s="26"/>
    </row>
    <row r="28" spans="2:6" x14ac:dyDescent="0.25">
      <c r="B28" s="19">
        <v>45525</v>
      </c>
      <c r="C28" s="16" t="s">
        <v>13</v>
      </c>
      <c r="D28" s="18">
        <f>D25+1</f>
        <v>100008</v>
      </c>
      <c r="E28" s="20">
        <v>20000</v>
      </c>
      <c r="F28" s="14"/>
    </row>
    <row r="29" spans="2:6" x14ac:dyDescent="0.25">
      <c r="B29" s="4"/>
      <c r="C29" s="17" t="s">
        <v>19</v>
      </c>
      <c r="D29" s="4"/>
      <c r="E29" s="23"/>
      <c r="F29" s="24">
        <f>E28</f>
        <v>20000</v>
      </c>
    </row>
    <row r="30" spans="2:6" x14ac:dyDescent="0.25">
      <c r="B30" s="21"/>
      <c r="C30" s="15"/>
      <c r="D30" s="21"/>
      <c r="E30" s="25"/>
      <c r="F30" s="26"/>
    </row>
    <row r="31" spans="2:6" x14ac:dyDescent="0.25">
      <c r="B31" s="19">
        <v>45528</v>
      </c>
      <c r="C31" s="16" t="s">
        <v>14</v>
      </c>
      <c r="D31" s="18">
        <f>D28+1</f>
        <v>100009</v>
      </c>
      <c r="E31" s="20">
        <v>7000</v>
      </c>
      <c r="F31" s="14"/>
    </row>
    <row r="32" spans="2:6" x14ac:dyDescent="0.25">
      <c r="B32" s="4"/>
      <c r="C32" s="17" t="s">
        <v>20</v>
      </c>
      <c r="D32" s="4"/>
      <c r="E32" s="23"/>
      <c r="F32" s="24">
        <f>E31</f>
        <v>7000</v>
      </c>
    </row>
    <row r="33" spans="2:6" x14ac:dyDescent="0.25">
      <c r="B33" s="21"/>
      <c r="C33" s="15"/>
      <c r="D33" s="21"/>
      <c r="E33" s="25"/>
      <c r="F33" s="26"/>
    </row>
    <row r="34" spans="2:6" x14ac:dyDescent="0.25">
      <c r="B34" s="19">
        <v>45530</v>
      </c>
      <c r="C34" s="16" t="s">
        <v>14</v>
      </c>
      <c r="D34" s="18">
        <f>D31+1</f>
        <v>100010</v>
      </c>
      <c r="E34" s="20">
        <v>15000</v>
      </c>
      <c r="F34" s="14"/>
    </row>
    <row r="35" spans="2:6" x14ac:dyDescent="0.25">
      <c r="B35" s="4"/>
      <c r="C35" s="17" t="s">
        <v>17</v>
      </c>
      <c r="D35" s="4"/>
      <c r="E35" s="23"/>
      <c r="F35" s="24">
        <f>E34</f>
        <v>15000</v>
      </c>
    </row>
    <row r="36" spans="2:6" x14ac:dyDescent="0.25">
      <c r="B36" s="18"/>
      <c r="C36" s="16"/>
      <c r="D36" s="18"/>
      <c r="E36" s="20"/>
      <c r="F36" s="14"/>
    </row>
    <row r="37" spans="2:6" x14ac:dyDescent="0.25">
      <c r="B37" s="19">
        <v>45530</v>
      </c>
      <c r="C37" s="16" t="s">
        <v>63</v>
      </c>
      <c r="D37" s="18">
        <f>D34+1</f>
        <v>100011</v>
      </c>
      <c r="E37" s="20">
        <v>10000</v>
      </c>
      <c r="F37" s="14"/>
    </row>
    <row r="38" spans="2:6" x14ac:dyDescent="0.25">
      <c r="B38" s="18"/>
      <c r="C38" s="16" t="s">
        <v>60</v>
      </c>
      <c r="D38" s="18"/>
      <c r="E38" s="20"/>
      <c r="F38" s="14">
        <v>10000</v>
      </c>
    </row>
    <row r="39" spans="2:6" x14ac:dyDescent="0.25">
      <c r="B39" s="21"/>
      <c r="C39" s="15"/>
      <c r="D39" s="21"/>
      <c r="E39" s="25"/>
      <c r="F39" s="26"/>
    </row>
    <row r="40" spans="2:6" x14ac:dyDescent="0.25">
      <c r="B40" s="19">
        <v>45532</v>
      </c>
      <c r="C40" s="16" t="s">
        <v>13</v>
      </c>
      <c r="D40" s="18">
        <f>D37+1</f>
        <v>100012</v>
      </c>
      <c r="E40" s="20">
        <v>15000</v>
      </c>
      <c r="F40" s="14"/>
    </row>
    <row r="41" spans="2:6" x14ac:dyDescent="0.25">
      <c r="B41" s="4"/>
      <c r="C41" s="17" t="s">
        <v>19</v>
      </c>
      <c r="D41" s="4"/>
      <c r="E41" s="23"/>
      <c r="F41" s="24">
        <f>E40</f>
        <v>15000</v>
      </c>
    </row>
    <row r="42" spans="2:6" x14ac:dyDescent="0.25">
      <c r="B42" s="18"/>
      <c r="C42" s="16"/>
      <c r="D42" s="18"/>
      <c r="E42" s="20"/>
      <c r="F42" s="14"/>
    </row>
    <row r="43" spans="2:6" x14ac:dyDescent="0.25">
      <c r="B43" s="19">
        <v>45534</v>
      </c>
      <c r="C43" s="16" t="s">
        <v>21</v>
      </c>
      <c r="D43" s="18">
        <f>D40+1</f>
        <v>100013</v>
      </c>
      <c r="E43" s="20">
        <v>5000</v>
      </c>
      <c r="F43" s="14"/>
    </row>
    <row r="44" spans="2:6" x14ac:dyDescent="0.25">
      <c r="B44" s="18"/>
      <c r="C44" s="16" t="s">
        <v>20</v>
      </c>
      <c r="D44" s="18"/>
      <c r="E44" s="20"/>
      <c r="F44" s="14">
        <f>E43</f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tabSelected="1" zoomScale="98" zoomScaleNormal="98" workbookViewId="0"/>
  </sheetViews>
  <sheetFormatPr defaultRowHeight="15.75" x14ac:dyDescent="0.25"/>
  <cols>
    <col min="1" max="1" width="3.5" customWidth="1"/>
    <col min="2" max="2" width="9.75" customWidth="1"/>
    <col min="3" max="3" width="25.75" customWidth="1"/>
    <col min="4" max="4" width="12" customWidth="1"/>
    <col min="5" max="5" width="12.5" customWidth="1"/>
    <col min="6" max="6" width="13.25" customWidth="1"/>
    <col min="8" max="8" width="8.625" customWidth="1"/>
    <col min="9" max="9" width="16.75" customWidth="1"/>
    <col min="10" max="10" width="18" customWidth="1"/>
    <col min="11" max="11" width="13.25" customWidth="1"/>
    <col min="12" max="12" width="11.25" customWidth="1"/>
  </cols>
  <sheetData>
    <row r="1" spans="1:11" x14ac:dyDescent="0.25">
      <c r="B1" s="9" t="s">
        <v>25</v>
      </c>
    </row>
    <row r="2" spans="1:11" ht="22.5" x14ac:dyDescent="0.3">
      <c r="B2" s="31" t="s">
        <v>56</v>
      </c>
      <c r="C2" s="28"/>
      <c r="D2" s="28"/>
      <c r="E2" s="28"/>
      <c r="F2" s="28"/>
      <c r="H2" s="31" t="s">
        <v>56</v>
      </c>
      <c r="I2" s="31"/>
      <c r="J2" s="31"/>
      <c r="K2" s="31"/>
    </row>
    <row r="3" spans="1:11" ht="22.5" x14ac:dyDescent="0.3">
      <c r="B3" s="31" t="s">
        <v>55</v>
      </c>
      <c r="C3" s="28"/>
      <c r="D3" s="28"/>
      <c r="E3" s="28"/>
      <c r="F3" s="28"/>
      <c r="H3" s="31" t="s">
        <v>57</v>
      </c>
      <c r="I3" s="31"/>
      <c r="J3" s="31"/>
      <c r="K3" s="31"/>
    </row>
    <row r="4" spans="1:11" ht="22.5" x14ac:dyDescent="0.3">
      <c r="B4" s="28"/>
      <c r="C4" s="28"/>
      <c r="D4" s="28"/>
      <c r="E4" s="28"/>
      <c r="F4" s="28"/>
      <c r="H4" s="31"/>
      <c r="I4" s="31"/>
      <c r="J4" s="31"/>
      <c r="K4" s="31"/>
    </row>
    <row r="5" spans="1:11" x14ac:dyDescent="0.25">
      <c r="A5" t="s">
        <v>54</v>
      </c>
      <c r="B5" t="s">
        <v>6</v>
      </c>
      <c r="C5" t="s">
        <v>27</v>
      </c>
      <c r="D5" t="s">
        <v>7</v>
      </c>
      <c r="E5" t="s">
        <v>8</v>
      </c>
      <c r="F5" t="s">
        <v>28</v>
      </c>
      <c r="H5" s="1" t="s">
        <v>47</v>
      </c>
      <c r="I5" t="s">
        <v>27</v>
      </c>
      <c r="J5" s="1" t="s">
        <v>7</v>
      </c>
      <c r="K5" s="1" t="s">
        <v>8</v>
      </c>
    </row>
    <row r="6" spans="1:11" x14ac:dyDescent="0.25">
      <c r="B6" s="28" t="s">
        <v>14</v>
      </c>
      <c r="C6" s="6"/>
      <c r="D6" s="6"/>
      <c r="E6" s="6"/>
      <c r="F6" s="29"/>
      <c r="H6" s="1">
        <f>1</f>
        <v>1</v>
      </c>
      <c r="I6" t="s">
        <v>14</v>
      </c>
      <c r="J6" s="5">
        <v>1000</v>
      </c>
      <c r="K6" s="5"/>
    </row>
    <row r="7" spans="1:11" x14ac:dyDescent="0.25">
      <c r="B7" s="30">
        <v>45505</v>
      </c>
      <c r="C7" t="s">
        <v>29</v>
      </c>
      <c r="D7" s="5"/>
      <c r="E7" s="5">
        <v>1200</v>
      </c>
      <c r="F7" s="5">
        <f>Table4[[#This Row],[Debit]]-Table4[[#This Row],[Credit]]</f>
        <v>-1200</v>
      </c>
      <c r="H7" s="1">
        <f t="shared" ref="H7:H13" si="0">H6+1</f>
        <v>2</v>
      </c>
      <c r="I7" t="s">
        <v>11</v>
      </c>
      <c r="J7" s="5">
        <v>10000</v>
      </c>
      <c r="K7" s="5"/>
    </row>
    <row r="8" spans="1:11" x14ac:dyDescent="0.25">
      <c r="B8" s="30">
        <v>45512</v>
      </c>
      <c r="C8" t="s">
        <v>30</v>
      </c>
      <c r="D8" s="5">
        <v>12000</v>
      </c>
      <c r="E8" s="5"/>
      <c r="F8" s="5">
        <f>F7+Table4[[#This Row],[Debit]]-Table4[[#This Row],[Credit]]</f>
        <v>10800</v>
      </c>
      <c r="H8" s="1">
        <f t="shared" si="0"/>
        <v>3</v>
      </c>
      <c r="I8" t="s">
        <v>35</v>
      </c>
      <c r="J8" s="5">
        <v>6000</v>
      </c>
      <c r="K8" s="5"/>
    </row>
    <row r="9" spans="1:11" x14ac:dyDescent="0.25">
      <c r="B9" s="30">
        <v>45519</v>
      </c>
      <c r="C9" t="s">
        <v>31</v>
      </c>
      <c r="D9" s="5"/>
      <c r="E9" s="5">
        <v>1800</v>
      </c>
      <c r="F9" s="5">
        <f>F8+Table4[[#This Row],[Debit]]-Table4[[#This Row],[Credit]]</f>
        <v>9000</v>
      </c>
      <c r="H9" s="1">
        <f t="shared" si="0"/>
        <v>4</v>
      </c>
      <c r="I9" t="s">
        <v>48</v>
      </c>
      <c r="J9" s="5">
        <v>1200</v>
      </c>
      <c r="K9" s="5"/>
    </row>
    <row r="10" spans="1:11" x14ac:dyDescent="0.25">
      <c r="B10" s="30">
        <v>45525</v>
      </c>
      <c r="C10" t="s">
        <v>32</v>
      </c>
      <c r="D10" s="5"/>
      <c r="E10" s="5">
        <v>20000</v>
      </c>
      <c r="F10" s="5">
        <f>F9+Table4[[#This Row],[Debit]]-Table4[[#This Row],[Credit]]</f>
        <v>-11000</v>
      </c>
      <c r="H10" s="1">
        <f t="shared" si="0"/>
        <v>5</v>
      </c>
      <c r="I10" t="s">
        <v>49</v>
      </c>
      <c r="J10" s="5"/>
      <c r="K10" s="5">
        <v>5000</v>
      </c>
    </row>
    <row r="11" spans="1:11" x14ac:dyDescent="0.25">
      <c r="B11" s="30">
        <v>45528</v>
      </c>
      <c r="C11" t="s">
        <v>33</v>
      </c>
      <c r="D11" s="5">
        <v>7000</v>
      </c>
      <c r="E11" s="5"/>
      <c r="F11" s="5">
        <f>F10+Table4[[#This Row],[Debit]]-Table4[[#This Row],[Credit]]</f>
        <v>-4000</v>
      </c>
      <c r="H11" s="1">
        <f t="shared" si="0"/>
        <v>6</v>
      </c>
      <c r="I11" t="s">
        <v>50</v>
      </c>
      <c r="J11" s="5"/>
      <c r="K11" s="5">
        <v>45000</v>
      </c>
    </row>
    <row r="12" spans="1:11" x14ac:dyDescent="0.25">
      <c r="B12" s="30">
        <v>45530</v>
      </c>
      <c r="C12" t="s">
        <v>30</v>
      </c>
      <c r="D12" s="5">
        <v>15000</v>
      </c>
      <c r="E12" s="5"/>
      <c r="F12" s="5">
        <f>F11+Table4[[#This Row],[Debit]]-Table4[[#This Row],[Credit]]</f>
        <v>11000</v>
      </c>
      <c r="H12" s="1">
        <f t="shared" si="0"/>
        <v>7</v>
      </c>
      <c r="I12" t="s">
        <v>59</v>
      </c>
      <c r="J12" s="5">
        <v>30000</v>
      </c>
      <c r="K12" s="5"/>
    </row>
    <row r="13" spans="1:11" x14ac:dyDescent="0.25">
      <c r="B13" s="30">
        <v>45532</v>
      </c>
      <c r="C13" t="s">
        <v>32</v>
      </c>
      <c r="D13" s="5"/>
      <c r="E13" s="5">
        <v>15000</v>
      </c>
      <c r="F13" s="5">
        <f>F12+Table4[[#This Row],[Debit]]-Table4[[#This Row],[Credit]]</f>
        <v>-4000</v>
      </c>
      <c r="H13" s="1">
        <f t="shared" si="0"/>
        <v>8</v>
      </c>
      <c r="I13" t="s">
        <v>51</v>
      </c>
      <c r="J13" s="5">
        <v>1800</v>
      </c>
      <c r="K13" s="5"/>
    </row>
    <row r="14" spans="1:11" ht="18" x14ac:dyDescent="0.4">
      <c r="B14" s="30">
        <v>45534</v>
      </c>
      <c r="C14" t="s">
        <v>33</v>
      </c>
      <c r="D14" s="5">
        <v>5000</v>
      </c>
      <c r="E14" s="5"/>
      <c r="F14" s="5">
        <f>F13+Table4[[#This Row],[Debit]]-Table4[[#This Row],[Credit]]</f>
        <v>1000</v>
      </c>
      <c r="H14" s="1"/>
      <c r="I14" s="9" t="s">
        <v>28</v>
      </c>
      <c r="J14" s="36">
        <f>SUM(J6:J13)</f>
        <v>50000</v>
      </c>
      <c r="K14" s="36">
        <f>SUM(K10:K13)</f>
        <v>50000</v>
      </c>
    </row>
    <row r="15" spans="1:11" ht="18" x14ac:dyDescent="0.4">
      <c r="C15" s="9" t="s">
        <v>34</v>
      </c>
      <c r="D15" s="36">
        <f>SUM(D7:D14)-SUM(E7:E14)</f>
        <v>1000</v>
      </c>
      <c r="E15" s="5"/>
      <c r="F15" s="5"/>
    </row>
    <row r="16" spans="1:11" x14ac:dyDescent="0.25">
      <c r="C16" s="9"/>
      <c r="D16" s="7"/>
      <c r="E16" s="5"/>
      <c r="F16" s="5"/>
    </row>
    <row r="17" spans="1:6" x14ac:dyDescent="0.25">
      <c r="C17" s="9"/>
      <c r="D17" s="7"/>
      <c r="E17" s="5"/>
      <c r="F17" s="5"/>
    </row>
    <row r="19" spans="1:6" x14ac:dyDescent="0.25">
      <c r="A19" t="s">
        <v>54</v>
      </c>
      <c r="B19" t="s">
        <v>6</v>
      </c>
      <c r="C19" t="s">
        <v>27</v>
      </c>
      <c r="D19" t="s">
        <v>7</v>
      </c>
      <c r="E19" t="s">
        <v>8</v>
      </c>
      <c r="F19" t="s">
        <v>28</v>
      </c>
    </row>
    <row r="20" spans="1:6" x14ac:dyDescent="0.25">
      <c r="B20" s="28" t="s">
        <v>11</v>
      </c>
      <c r="C20" s="6"/>
      <c r="D20" s="6"/>
      <c r="E20" s="6"/>
      <c r="F20" s="29"/>
    </row>
    <row r="21" spans="1:6" x14ac:dyDescent="0.25">
      <c r="B21" s="30">
        <v>45507</v>
      </c>
      <c r="C21" t="s">
        <v>66</v>
      </c>
      <c r="D21" s="5">
        <v>40000</v>
      </c>
      <c r="E21" s="5"/>
      <c r="F21" s="5">
        <f>Table42[[#This Row],[Debit]]-Table42[[#This Row],[Credit]]</f>
        <v>40000</v>
      </c>
    </row>
    <row r="22" spans="1:6" x14ac:dyDescent="0.25">
      <c r="B22" s="30">
        <v>45512</v>
      </c>
      <c r="C22" t="s">
        <v>64</v>
      </c>
      <c r="D22" s="5"/>
      <c r="E22" s="5">
        <v>8000</v>
      </c>
      <c r="F22" s="5">
        <f>F21+Table42[[#This Row],[Debit]]-Table42[[#This Row],[Credit]]</f>
        <v>32000</v>
      </c>
    </row>
    <row r="23" spans="1:6" x14ac:dyDescent="0.25">
      <c r="B23" s="30">
        <v>45517</v>
      </c>
      <c r="C23" t="s">
        <v>65</v>
      </c>
      <c r="D23" s="5"/>
      <c r="E23" s="5">
        <v>12000</v>
      </c>
      <c r="F23" s="5">
        <f>F22+Table42[[#This Row],[Debit]]-Table42[[#This Row],[Credit]]</f>
        <v>20000</v>
      </c>
    </row>
    <row r="24" spans="1:6" x14ac:dyDescent="0.25">
      <c r="B24" s="30">
        <v>45530</v>
      </c>
      <c r="C24" t="s">
        <v>64</v>
      </c>
      <c r="D24" s="5"/>
      <c r="E24" s="5">
        <v>10000</v>
      </c>
      <c r="F24" s="5">
        <f>F23+Table42[[#This Row],[Debit]]-Table42[[#This Row],[Credit]]</f>
        <v>10000</v>
      </c>
    </row>
    <row r="25" spans="1:6" ht="18" x14ac:dyDescent="0.4">
      <c r="B25" s="1"/>
      <c r="C25" s="9" t="s">
        <v>34</v>
      </c>
      <c r="D25" s="36">
        <f>SUM(D21:D24)-SUM(E21:E24)</f>
        <v>10000</v>
      </c>
      <c r="E25" s="5"/>
      <c r="F25" s="5"/>
    </row>
    <row r="26" spans="1:6" x14ac:dyDescent="0.25">
      <c r="B26" s="1"/>
      <c r="C26" s="9"/>
      <c r="D26" s="5"/>
      <c r="E26" s="5"/>
      <c r="F26" s="5"/>
    </row>
    <row r="27" spans="1:6" x14ac:dyDescent="0.25">
      <c r="B27" s="1"/>
      <c r="C27" s="9"/>
      <c r="D27" s="5"/>
      <c r="E27" s="5"/>
      <c r="F27" s="5"/>
    </row>
    <row r="29" spans="1:6" x14ac:dyDescent="0.25">
      <c r="B29" t="s">
        <v>6</v>
      </c>
      <c r="C29" t="s">
        <v>27</v>
      </c>
      <c r="D29" t="s">
        <v>7</v>
      </c>
      <c r="E29" t="s">
        <v>8</v>
      </c>
      <c r="F29" t="s">
        <v>28</v>
      </c>
    </row>
    <row r="30" spans="1:6" x14ac:dyDescent="0.25">
      <c r="A30" t="s">
        <v>54</v>
      </c>
      <c r="B30" s="28" t="s">
        <v>35</v>
      </c>
      <c r="C30" s="6"/>
      <c r="D30" s="6"/>
      <c r="E30" s="6"/>
      <c r="F30" s="29"/>
    </row>
    <row r="31" spans="1:6" x14ac:dyDescent="0.25">
      <c r="B31" s="30">
        <v>45517</v>
      </c>
      <c r="C31" t="s">
        <v>36</v>
      </c>
      <c r="D31" s="5">
        <v>18000</v>
      </c>
      <c r="E31" s="5"/>
      <c r="F31" s="5">
        <f>Table43[[#This Row],[Debit]]-Table43[[#This Row],[Credit]]</f>
        <v>18000</v>
      </c>
    </row>
    <row r="32" spans="1:6" x14ac:dyDescent="0.25">
      <c r="B32" s="30">
        <v>45528</v>
      </c>
      <c r="C32" t="s">
        <v>37</v>
      </c>
      <c r="D32" s="5"/>
      <c r="E32" s="5">
        <v>7000</v>
      </c>
      <c r="F32" s="5">
        <f>F31+Table43[[#This Row],[Debit]]-Table43[[#This Row],[Credit]]</f>
        <v>11000</v>
      </c>
    </row>
    <row r="33" spans="1:6" x14ac:dyDescent="0.25">
      <c r="B33" s="30">
        <v>45534</v>
      </c>
      <c r="C33" t="s">
        <v>37</v>
      </c>
      <c r="D33" s="5"/>
      <c r="E33" s="5">
        <v>5000</v>
      </c>
      <c r="F33" s="5">
        <f>F32+Table43[[#This Row],[Debit]]-Table43[[#This Row],[Credit]]</f>
        <v>6000</v>
      </c>
    </row>
    <row r="34" spans="1:6" ht="18" x14ac:dyDescent="0.4">
      <c r="C34" s="9" t="s">
        <v>34</v>
      </c>
      <c r="D34" s="36">
        <f>SUM(D31:D33)-SUM(E31:E33)</f>
        <v>6000</v>
      </c>
      <c r="E34" s="5"/>
      <c r="F34" s="5"/>
    </row>
    <row r="35" spans="1:6" x14ac:dyDescent="0.25">
      <c r="C35" s="9"/>
      <c r="D35" s="5"/>
      <c r="E35" s="5"/>
      <c r="F35" s="5"/>
    </row>
    <row r="36" spans="1:6" x14ac:dyDescent="0.25">
      <c r="C36" s="9"/>
      <c r="D36" s="5"/>
      <c r="E36" s="5"/>
      <c r="F36" s="5"/>
    </row>
    <row r="38" spans="1:6" x14ac:dyDescent="0.25">
      <c r="B38" t="s">
        <v>6</v>
      </c>
      <c r="C38" t="s">
        <v>27</v>
      </c>
      <c r="D38" t="s">
        <v>7</v>
      </c>
      <c r="E38" t="s">
        <v>8</v>
      </c>
      <c r="F38" t="s">
        <v>28</v>
      </c>
    </row>
    <row r="39" spans="1:6" x14ac:dyDescent="0.25">
      <c r="A39" t="s">
        <v>54</v>
      </c>
      <c r="B39" s="28" t="s">
        <v>38</v>
      </c>
      <c r="C39" s="6"/>
      <c r="D39" s="6"/>
      <c r="E39" s="6"/>
      <c r="F39" s="29"/>
    </row>
    <row r="40" spans="1:6" x14ac:dyDescent="0.25">
      <c r="B40" s="30">
        <v>45505</v>
      </c>
      <c r="C40" t="s">
        <v>39</v>
      </c>
      <c r="D40" s="5">
        <v>1200</v>
      </c>
      <c r="E40" s="5"/>
      <c r="F40" s="5">
        <f>Table424[[#This Row],[Debit]]-Table424[[#This Row],[Credit]]</f>
        <v>1200</v>
      </c>
    </row>
    <row r="41" spans="1:6" ht="18" x14ac:dyDescent="0.4">
      <c r="B41" s="1"/>
      <c r="C41" s="9" t="s">
        <v>34</v>
      </c>
      <c r="D41" s="36">
        <f>SUM(D40)-SUM(E40)</f>
        <v>1200</v>
      </c>
      <c r="E41" s="5"/>
      <c r="F41" s="5"/>
    </row>
    <row r="42" spans="1:6" x14ac:dyDescent="0.25">
      <c r="B42" s="1"/>
      <c r="C42" s="9"/>
      <c r="D42" s="5"/>
      <c r="E42" s="5"/>
      <c r="F42" s="5"/>
    </row>
    <row r="43" spans="1:6" x14ac:dyDescent="0.25">
      <c r="B43" s="1"/>
      <c r="C43" s="9"/>
      <c r="D43" s="5"/>
      <c r="E43" s="5"/>
      <c r="F43" s="5"/>
    </row>
    <row r="45" spans="1:6" x14ac:dyDescent="0.25">
      <c r="B45" t="s">
        <v>6</v>
      </c>
      <c r="C45" t="s">
        <v>27</v>
      </c>
      <c r="D45" t="s">
        <v>7</v>
      </c>
      <c r="E45" t="s">
        <v>8</v>
      </c>
      <c r="F45" t="s">
        <v>28</v>
      </c>
    </row>
    <row r="46" spans="1:6" x14ac:dyDescent="0.25">
      <c r="A46" t="s">
        <v>54</v>
      </c>
      <c r="B46" s="28" t="s">
        <v>40</v>
      </c>
      <c r="C46" s="6"/>
      <c r="D46" s="6"/>
      <c r="E46" s="6"/>
      <c r="F46" s="29"/>
    </row>
    <row r="47" spans="1:6" x14ac:dyDescent="0.25">
      <c r="B47" s="30">
        <v>45507</v>
      </c>
      <c r="C47" t="s">
        <v>41</v>
      </c>
      <c r="D47" s="5"/>
      <c r="E47" s="5">
        <v>40000</v>
      </c>
      <c r="F47" s="5">
        <f>Table436[[#This Row],[Credit]]-Table436[[#This Row],[Debit]]</f>
        <v>40000</v>
      </c>
    </row>
    <row r="48" spans="1:6" x14ac:dyDescent="0.25">
      <c r="B48" s="30">
        <v>45525</v>
      </c>
      <c r="C48" t="s">
        <v>42</v>
      </c>
      <c r="D48" s="5">
        <v>20000</v>
      </c>
      <c r="E48" s="5"/>
      <c r="F48" s="5">
        <f>F47+Table436[[#This Row],[Credit]]-Table436[[#This Row],[Debit]]</f>
        <v>20000</v>
      </c>
    </row>
    <row r="49" spans="1:6" x14ac:dyDescent="0.25">
      <c r="B49" s="30">
        <v>45532</v>
      </c>
      <c r="C49" t="s">
        <v>42</v>
      </c>
      <c r="D49" s="5">
        <v>15000</v>
      </c>
      <c r="E49" s="5"/>
      <c r="F49" s="5">
        <f>F48+Table436[[#This Row],[Credit]]-Table436[[#This Row],[Debit]]</f>
        <v>5000</v>
      </c>
    </row>
    <row r="50" spans="1:6" ht="18" x14ac:dyDescent="0.4">
      <c r="C50" s="9" t="s">
        <v>34</v>
      </c>
      <c r="D50" s="5"/>
      <c r="E50" s="36">
        <f>SUM(E47:E49)-SUM(D47:D49)</f>
        <v>5000</v>
      </c>
      <c r="F50" s="5"/>
    </row>
    <row r="51" spans="1:6" x14ac:dyDescent="0.25">
      <c r="C51" s="9"/>
      <c r="D51" s="5"/>
      <c r="E51" s="5"/>
      <c r="F51" s="5"/>
    </row>
    <row r="52" spans="1:6" x14ac:dyDescent="0.25">
      <c r="C52" s="9"/>
      <c r="D52" s="5"/>
      <c r="E52" s="5"/>
      <c r="F52" s="5"/>
    </row>
    <row r="54" spans="1:6" x14ac:dyDescent="0.25">
      <c r="B54" t="s">
        <v>6</v>
      </c>
      <c r="C54" t="s">
        <v>27</v>
      </c>
      <c r="D54" t="s">
        <v>7</v>
      </c>
      <c r="E54" t="s">
        <v>8</v>
      </c>
      <c r="F54" t="s">
        <v>28</v>
      </c>
    </row>
    <row r="55" spans="1:6" x14ac:dyDescent="0.25">
      <c r="A55" t="s">
        <v>54</v>
      </c>
      <c r="B55" s="28" t="s">
        <v>43</v>
      </c>
      <c r="C55" s="6"/>
      <c r="D55" s="6"/>
      <c r="E55" s="6"/>
      <c r="F55" s="29"/>
    </row>
    <row r="56" spans="1:6" x14ac:dyDescent="0.25">
      <c r="B56" s="30">
        <v>45512</v>
      </c>
      <c r="C56" t="s">
        <v>44</v>
      </c>
      <c r="D56" s="10"/>
      <c r="E56" s="5">
        <v>12000</v>
      </c>
      <c r="F56" s="5">
        <f>Table4367[[#This Row],[Credit]]-Table4367[[#This Row],[Debit]]</f>
        <v>12000</v>
      </c>
    </row>
    <row r="57" spans="1:6" x14ac:dyDescent="0.25">
      <c r="B57" s="30">
        <v>45517</v>
      </c>
      <c r="C57" t="s">
        <v>36</v>
      </c>
      <c r="D57" s="10"/>
      <c r="E57" s="5">
        <v>18000</v>
      </c>
      <c r="F57" s="5">
        <f>F56+Table4367[[#This Row],[Credit]]-Table4367[[#This Row],[Debit]]</f>
        <v>30000</v>
      </c>
    </row>
    <row r="58" spans="1:6" x14ac:dyDescent="0.25">
      <c r="B58" s="30">
        <v>45530</v>
      </c>
      <c r="C58" t="s">
        <v>44</v>
      </c>
      <c r="D58" s="1"/>
      <c r="E58" s="5">
        <v>15000</v>
      </c>
      <c r="F58" s="5">
        <f>F57+Table4367[[#This Row],[Credit]]-Table4367[[#This Row],[Debit]]</f>
        <v>45000</v>
      </c>
    </row>
    <row r="59" spans="1:6" ht="18" x14ac:dyDescent="0.4">
      <c r="C59" s="9" t="s">
        <v>34</v>
      </c>
      <c r="D59" s="1"/>
      <c r="E59" s="36">
        <f>SUM(E56:E58)-SUM(D56:D58)</f>
        <v>45000</v>
      </c>
      <c r="F59" s="5"/>
    </row>
    <row r="60" spans="1:6" x14ac:dyDescent="0.25">
      <c r="C60" s="9"/>
      <c r="D60" s="1"/>
      <c r="E60" s="5"/>
      <c r="F60" s="5"/>
    </row>
    <row r="61" spans="1:6" x14ac:dyDescent="0.25">
      <c r="C61" s="9"/>
      <c r="D61" s="1"/>
      <c r="E61" s="5"/>
      <c r="F61" s="5"/>
    </row>
    <row r="62" spans="1:6" x14ac:dyDescent="0.25">
      <c r="B62" t="s">
        <v>6</v>
      </c>
      <c r="C62" t="s">
        <v>27</v>
      </c>
      <c r="D62" t="s">
        <v>7</v>
      </c>
      <c r="E62" t="s">
        <v>8</v>
      </c>
      <c r="F62" t="s">
        <v>28</v>
      </c>
    </row>
    <row r="63" spans="1:6" x14ac:dyDescent="0.25">
      <c r="B63" s="28" t="s">
        <v>67</v>
      </c>
      <c r="C63" s="6"/>
      <c r="D63" s="6"/>
      <c r="E63" s="6"/>
      <c r="F63" s="29"/>
    </row>
    <row r="64" spans="1:6" x14ac:dyDescent="0.25">
      <c r="B64" s="30">
        <v>45512</v>
      </c>
      <c r="C64" t="s">
        <v>68</v>
      </c>
      <c r="D64" s="5">
        <v>8000</v>
      </c>
      <c r="E64" s="5"/>
      <c r="F64" s="5">
        <f>Table42911[[#This Row],[Debit]]-Table42911[[#This Row],[Credit]]</f>
        <v>8000</v>
      </c>
    </row>
    <row r="65" spans="1:6" x14ac:dyDescent="0.25">
      <c r="B65" s="30">
        <v>45517</v>
      </c>
      <c r="C65" t="s">
        <v>69</v>
      </c>
      <c r="D65" s="5">
        <v>12000</v>
      </c>
      <c r="E65" s="5"/>
      <c r="F65" s="5">
        <f>F64+Table42911[[#This Row],[Debit]]-Table42911[[#This Row],[Credit]]</f>
        <v>20000</v>
      </c>
    </row>
    <row r="66" spans="1:6" x14ac:dyDescent="0.25">
      <c r="B66" s="30">
        <v>45530</v>
      </c>
      <c r="C66" t="s">
        <v>68</v>
      </c>
      <c r="D66" s="5">
        <v>10000</v>
      </c>
      <c r="E66" s="5"/>
      <c r="F66" s="5">
        <f>F65+Table42911[[#This Row],[Debit]]-Table42911[[#This Row],[Credit]]</f>
        <v>30000</v>
      </c>
    </row>
    <row r="67" spans="1:6" ht="18" x14ac:dyDescent="0.4">
      <c r="B67" s="1"/>
      <c r="C67" s="9" t="s">
        <v>34</v>
      </c>
      <c r="D67" s="36">
        <f>SUM(D64:D66)-SUM(E64:E66)</f>
        <v>30000</v>
      </c>
      <c r="E67" s="5"/>
      <c r="F67" s="5"/>
    </row>
    <row r="68" spans="1:6" x14ac:dyDescent="0.25">
      <c r="C68" s="9"/>
      <c r="D68" s="1"/>
      <c r="E68" s="5"/>
      <c r="F68" s="5"/>
    </row>
    <row r="70" spans="1:6" x14ac:dyDescent="0.25">
      <c r="B70" t="s">
        <v>6</v>
      </c>
      <c r="C70" t="s">
        <v>27</v>
      </c>
      <c r="D70" t="s">
        <v>7</v>
      </c>
      <c r="E70" t="s">
        <v>8</v>
      </c>
      <c r="F70" t="s">
        <v>28</v>
      </c>
    </row>
    <row r="71" spans="1:6" x14ac:dyDescent="0.25">
      <c r="B71" s="28" t="s">
        <v>45</v>
      </c>
      <c r="C71" s="6"/>
      <c r="D71" s="6"/>
      <c r="E71" s="6"/>
      <c r="F71" s="29"/>
    </row>
    <row r="72" spans="1:6" x14ac:dyDescent="0.25">
      <c r="B72" s="30">
        <v>45519</v>
      </c>
      <c r="C72" t="s">
        <v>46</v>
      </c>
      <c r="D72" s="5">
        <v>1800</v>
      </c>
      <c r="E72" s="5"/>
      <c r="F72" s="5">
        <f>Table429[[#This Row],[Debit]]-Table429[[#This Row],[Credit]]</f>
        <v>1800</v>
      </c>
    </row>
    <row r="73" spans="1:6" ht="18" x14ac:dyDescent="0.4">
      <c r="B73" s="1"/>
      <c r="C73" s="9" t="s">
        <v>34</v>
      </c>
      <c r="D73" s="36">
        <f>SUM(D72)-SUM(E72)</f>
        <v>1800</v>
      </c>
      <c r="E73" s="5"/>
      <c r="F73" s="5"/>
    </row>
    <row r="74" spans="1:6" x14ac:dyDescent="0.25">
      <c r="A74" t="s">
        <v>54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F6" sqref="F6"/>
    </sheetView>
  </sheetViews>
  <sheetFormatPr defaultRowHeight="15.75" x14ac:dyDescent="0.25"/>
  <cols>
    <col min="1" max="1" width="9" customWidth="1"/>
    <col min="2" max="2" width="23.125" customWidth="1"/>
    <col min="3" max="5" width="12.25" customWidth="1"/>
  </cols>
  <sheetData>
    <row r="1" spans="1:5" x14ac:dyDescent="0.25">
      <c r="A1" t="s">
        <v>6</v>
      </c>
      <c r="B1" t="s">
        <v>27</v>
      </c>
      <c r="C1" t="s">
        <v>7</v>
      </c>
      <c r="D1" t="s">
        <v>8</v>
      </c>
      <c r="E1" t="s">
        <v>28</v>
      </c>
    </row>
    <row r="2" spans="1:5" x14ac:dyDescent="0.25">
      <c r="A2" s="28" t="s">
        <v>14</v>
      </c>
      <c r="B2" s="6"/>
      <c r="C2" s="6"/>
      <c r="D2" s="6"/>
      <c r="E2" s="29"/>
    </row>
    <row r="3" spans="1:5" x14ac:dyDescent="0.25">
      <c r="A3" s="30">
        <v>45505</v>
      </c>
      <c r="B3" t="s">
        <v>29</v>
      </c>
      <c r="C3" s="5"/>
      <c r="D3" s="5">
        <v>1200</v>
      </c>
      <c r="E3" s="5">
        <f>Table48[[#This Row],[Debit]]-Table48[[#This Row],[Credit]]</f>
        <v>-1200</v>
      </c>
    </row>
    <row r="4" spans="1:5" x14ac:dyDescent="0.25">
      <c r="A4" s="30">
        <v>45512</v>
      </c>
      <c r="B4" t="s">
        <v>30</v>
      </c>
      <c r="C4" s="5">
        <v>12000</v>
      </c>
      <c r="D4" s="5"/>
      <c r="E4" s="5">
        <f>E3+Table48[[#This Row],[Debit]]-Table48[[#This Row],[Credit]]</f>
        <v>10800</v>
      </c>
    </row>
    <row r="5" spans="1:5" x14ac:dyDescent="0.25">
      <c r="A5" s="30">
        <v>45519</v>
      </c>
      <c r="B5" t="s">
        <v>31</v>
      </c>
      <c r="C5" s="5"/>
      <c r="D5" s="5">
        <v>1800</v>
      </c>
      <c r="E5" s="5">
        <f>E4+Table48[[#This Row],[Debit]]-Table48[[#This Row],[Credit]]</f>
        <v>9000</v>
      </c>
    </row>
    <row r="6" spans="1:5" x14ac:dyDescent="0.25">
      <c r="A6" s="30">
        <v>45525</v>
      </c>
      <c r="B6" t="s">
        <v>32</v>
      </c>
      <c r="C6" s="5"/>
      <c r="D6" s="5">
        <v>20000</v>
      </c>
      <c r="E6" s="5">
        <f>E5+Table48[[#This Row],[Debit]]-Table48[[#This Row],[Credit]]</f>
        <v>-11000</v>
      </c>
    </row>
    <row r="7" spans="1:5" x14ac:dyDescent="0.25">
      <c r="A7" s="30">
        <v>45528</v>
      </c>
      <c r="B7" t="s">
        <v>33</v>
      </c>
      <c r="C7" s="5">
        <v>7000</v>
      </c>
      <c r="D7" s="5"/>
      <c r="E7" s="5">
        <f>E6+Table48[[#This Row],[Debit]]-Table48[[#This Row],[Credit]]</f>
        <v>-4000</v>
      </c>
    </row>
    <row r="8" spans="1:5" x14ac:dyDescent="0.25">
      <c r="A8" s="30">
        <v>45530</v>
      </c>
      <c r="B8" t="s">
        <v>30</v>
      </c>
      <c r="C8" s="5">
        <v>15000</v>
      </c>
      <c r="D8" s="5"/>
      <c r="E8" s="5">
        <f>E7+Table48[[#This Row],[Debit]]-Table48[[#This Row],[Credit]]</f>
        <v>11000</v>
      </c>
    </row>
    <row r="9" spans="1:5" x14ac:dyDescent="0.25">
      <c r="A9" s="30">
        <v>45532</v>
      </c>
      <c r="B9" t="s">
        <v>32</v>
      </c>
      <c r="C9" s="5"/>
      <c r="D9" s="5">
        <v>15000</v>
      </c>
      <c r="E9" s="5">
        <f>E8+Table48[[#This Row],[Debit]]-Table48[[#This Row],[Credit]]</f>
        <v>-4000</v>
      </c>
    </row>
    <row r="10" spans="1:5" x14ac:dyDescent="0.25">
      <c r="A10" s="30">
        <v>45534</v>
      </c>
      <c r="B10" t="s">
        <v>33</v>
      </c>
      <c r="C10" s="5">
        <v>5000</v>
      </c>
      <c r="D10" s="5"/>
      <c r="E10" s="5">
        <f>E9+Table48[[#This Row],[Debit]]-Table48[[#This Row],[Credit]]</f>
        <v>1000</v>
      </c>
    </row>
    <row r="11" spans="1:5" ht="18" x14ac:dyDescent="0.4">
      <c r="B11" s="9" t="s">
        <v>34</v>
      </c>
      <c r="C11" s="36">
        <f>SUM(C3:C10)-SUM(D3:D10)</f>
        <v>1000</v>
      </c>
      <c r="D11" s="5"/>
      <c r="E11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G9" sqref="G9"/>
    </sheetView>
  </sheetViews>
  <sheetFormatPr defaultRowHeight="15.75" x14ac:dyDescent="0.25"/>
  <cols>
    <col min="1" max="1" width="9" customWidth="1"/>
    <col min="2" max="2" width="25.25" customWidth="1"/>
    <col min="3" max="5" width="11.375" customWidth="1"/>
  </cols>
  <sheetData>
    <row r="1" spans="1:5" x14ac:dyDescent="0.25">
      <c r="A1" t="s">
        <v>6</v>
      </c>
      <c r="B1" t="s">
        <v>27</v>
      </c>
      <c r="C1" t="s">
        <v>7</v>
      </c>
      <c r="D1" t="s">
        <v>8</v>
      </c>
      <c r="E1" t="s">
        <v>28</v>
      </c>
    </row>
    <row r="2" spans="1:5" x14ac:dyDescent="0.25">
      <c r="A2" s="28" t="s">
        <v>35</v>
      </c>
      <c r="B2" s="6"/>
      <c r="C2" s="6"/>
      <c r="D2" s="6"/>
      <c r="E2" s="29"/>
    </row>
    <row r="3" spans="1:5" x14ac:dyDescent="0.25">
      <c r="A3" s="30">
        <v>45517</v>
      </c>
      <c r="B3" t="s">
        <v>36</v>
      </c>
      <c r="C3" s="5">
        <v>18000</v>
      </c>
      <c r="D3" s="5"/>
      <c r="E3" s="5">
        <f>Table4312[[#This Row],[Debit]]-Table4312[[#This Row],[Credit]]</f>
        <v>18000</v>
      </c>
    </row>
    <row r="4" spans="1:5" x14ac:dyDescent="0.25">
      <c r="A4" s="30">
        <v>45528</v>
      </c>
      <c r="B4" t="s">
        <v>37</v>
      </c>
      <c r="C4" s="5"/>
      <c r="D4" s="5">
        <v>7000</v>
      </c>
      <c r="E4" s="5">
        <f>E3+Table4312[[#This Row],[Debit]]-Table4312[[#This Row],[Credit]]</f>
        <v>11000</v>
      </c>
    </row>
    <row r="5" spans="1:5" x14ac:dyDescent="0.25">
      <c r="A5" s="30">
        <v>45534</v>
      </c>
      <c r="B5" t="s">
        <v>37</v>
      </c>
      <c r="C5" s="5"/>
      <c r="D5" s="5">
        <v>5000</v>
      </c>
      <c r="E5" s="5">
        <f>E4+Table4312[[#This Row],[Debit]]-Table4312[[#This Row],[Credit]]</f>
        <v>6000</v>
      </c>
    </row>
    <row r="6" spans="1:5" ht="18" x14ac:dyDescent="0.4">
      <c r="B6" s="9" t="s">
        <v>34</v>
      </c>
      <c r="C6" s="36">
        <f>SUM(C3:C5)-SUM(D3:D5)</f>
        <v>6000</v>
      </c>
      <c r="D6" s="5"/>
      <c r="E6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F18" sqref="F18"/>
    </sheetView>
  </sheetViews>
  <sheetFormatPr defaultRowHeight="15.75" x14ac:dyDescent="0.25"/>
  <cols>
    <col min="2" max="2" width="23.875" customWidth="1"/>
    <col min="3" max="5" width="11.75" customWidth="1"/>
  </cols>
  <sheetData>
    <row r="1" spans="1:5" x14ac:dyDescent="0.25">
      <c r="A1" t="s">
        <v>6</v>
      </c>
      <c r="B1" t="s">
        <v>27</v>
      </c>
      <c r="C1" t="s">
        <v>7</v>
      </c>
      <c r="D1" t="s">
        <v>8</v>
      </c>
      <c r="E1" t="s">
        <v>28</v>
      </c>
    </row>
    <row r="2" spans="1:5" x14ac:dyDescent="0.25">
      <c r="A2" s="28" t="s">
        <v>40</v>
      </c>
      <c r="B2" s="6"/>
      <c r="C2" s="6"/>
      <c r="D2" s="6"/>
      <c r="E2" s="29"/>
    </row>
    <row r="3" spans="1:5" x14ac:dyDescent="0.25">
      <c r="A3" s="30">
        <v>45507</v>
      </c>
      <c r="B3" t="s">
        <v>41</v>
      </c>
      <c r="C3" s="5"/>
      <c r="D3" s="5">
        <v>40000</v>
      </c>
      <c r="E3" s="5">
        <f>Table43613[[#This Row],[Credit]]-Table43613[[#This Row],[Debit]]</f>
        <v>40000</v>
      </c>
    </row>
    <row r="4" spans="1:5" x14ac:dyDescent="0.25">
      <c r="A4" s="30">
        <v>45525</v>
      </c>
      <c r="B4" t="s">
        <v>42</v>
      </c>
      <c r="C4" s="5">
        <v>20000</v>
      </c>
      <c r="D4" s="5"/>
      <c r="E4" s="5">
        <f>E3+Table43613[[#This Row],[Credit]]-Table43613[[#This Row],[Debit]]</f>
        <v>20000</v>
      </c>
    </row>
    <row r="5" spans="1:5" x14ac:dyDescent="0.25">
      <c r="A5" s="30">
        <v>45532</v>
      </c>
      <c r="B5" t="s">
        <v>42</v>
      </c>
      <c r="C5" s="5">
        <v>15000</v>
      </c>
      <c r="D5" s="5"/>
      <c r="E5" s="5">
        <f>E4+Table43613[[#This Row],[Credit]]-Table43613[[#This Row],[Debit]]</f>
        <v>5000</v>
      </c>
    </row>
    <row r="6" spans="1:5" ht="18" x14ac:dyDescent="0.4">
      <c r="B6" s="9" t="s">
        <v>34</v>
      </c>
      <c r="C6" s="5"/>
      <c r="D6" s="36">
        <f>SUM(D3:D5)-SUM(C3:C5)</f>
        <v>5000</v>
      </c>
      <c r="E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Transactions</vt:lpstr>
      <vt:lpstr>Journal Entries</vt:lpstr>
      <vt:lpstr>Ledgers</vt:lpstr>
      <vt:lpstr>CASH</vt:lpstr>
      <vt:lpstr>Accounts Recievable</vt:lpstr>
      <vt:lpstr>Accounts Payable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Ali</dc:creator>
  <cp:lastModifiedBy>Arif Ali</cp:lastModifiedBy>
  <dcterms:created xsi:type="dcterms:W3CDTF">2024-08-08T14:14:33Z</dcterms:created>
  <dcterms:modified xsi:type="dcterms:W3CDTF">2024-08-15T07:10:37Z</dcterms:modified>
</cp:coreProperties>
</file>