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 yWindow="225" windowWidth="15135" windowHeight="7950" activeTab="3"/>
  </bookViews>
  <sheets>
    <sheet name="4800131518" sheetId="16" r:id="rId1"/>
    <sheet name="Bill Details" sheetId="2" state="hidden" r:id="rId2"/>
    <sheet name="cer" sheetId="3" state="hidden" r:id="rId3"/>
    <sheet name="GST" sheetId="12" r:id="rId4"/>
    <sheet name="measurement sheet" sheetId="17" r:id="rId5"/>
    <sheet name="ADVANCE " sheetId="11" r:id="rId6"/>
  </sheets>
  <definedNames>
    <definedName name="_xlnm.Print_Area" localSheetId="0">'4800131518'!$A$1:$N$22</definedName>
    <definedName name="_xlnm.Print_Area" localSheetId="5">'ADVANCE '!$A$1:$F$37</definedName>
    <definedName name="_xlnm.Print_Area" localSheetId="2">cer!$A$1:$H$57</definedName>
    <definedName name="_xlnm.Print_Area" localSheetId="3">GST!$A$6:$I$65</definedName>
    <definedName name="_xlnm.Print_Titles" localSheetId="3">GST!$23:$24</definedName>
  </definedNames>
  <calcPr calcId="145621"/>
</workbook>
</file>

<file path=xl/calcChain.xml><?xml version="1.0" encoding="utf-8"?>
<calcChain xmlns="http://schemas.openxmlformats.org/spreadsheetml/2006/main">
  <c r="H21" i="17" l="1"/>
  <c r="H20" i="17"/>
  <c r="H19" i="17"/>
  <c r="H18" i="17"/>
  <c r="H17" i="17"/>
  <c r="H16" i="17"/>
  <c r="H15" i="17"/>
  <c r="H14" i="17"/>
  <c r="H13" i="17"/>
  <c r="H12" i="17"/>
  <c r="H11" i="17"/>
  <c r="H10" i="17"/>
  <c r="L16" i="16" l="1"/>
  <c r="K16" i="16"/>
  <c r="J16" i="16"/>
  <c r="G16" i="16"/>
  <c r="L15" i="16"/>
  <c r="K15" i="16"/>
  <c r="J15" i="16"/>
  <c r="G15" i="16"/>
  <c r="L14" i="16"/>
  <c r="K14" i="16"/>
  <c r="J14" i="16"/>
  <c r="G14" i="16"/>
  <c r="L13" i="16"/>
  <c r="K13" i="16"/>
  <c r="J13" i="16"/>
  <c r="G13" i="16"/>
  <c r="L12" i="16"/>
  <c r="K12" i="16"/>
  <c r="J12" i="16"/>
  <c r="G12" i="16"/>
  <c r="L11" i="16"/>
  <c r="K11" i="16"/>
  <c r="J11" i="16"/>
  <c r="G11" i="16"/>
  <c r="L10" i="16"/>
  <c r="K10" i="16"/>
  <c r="J10" i="16"/>
  <c r="G10" i="16"/>
  <c r="L9" i="16"/>
  <c r="K9" i="16"/>
  <c r="J9" i="16"/>
  <c r="G9" i="16"/>
  <c r="L8" i="16"/>
  <c r="K8" i="16"/>
  <c r="J8" i="16"/>
  <c r="G8" i="16"/>
  <c r="L7" i="16"/>
  <c r="K7" i="16"/>
  <c r="J7" i="16"/>
  <c r="G7" i="16"/>
  <c r="L6" i="16"/>
  <c r="K6" i="16"/>
  <c r="J6" i="16"/>
  <c r="G6" i="16"/>
  <c r="L5" i="16"/>
  <c r="K5" i="16"/>
  <c r="J5" i="16"/>
  <c r="G5" i="16"/>
  <c r="N24" i="16"/>
  <c r="O11" i="16" l="1"/>
  <c r="P11" i="16" s="1"/>
  <c r="O15" i="16"/>
  <c r="P15" i="16" s="1"/>
  <c r="O10" i="16"/>
  <c r="P10" i="16" s="1"/>
  <c r="O5" i="16"/>
  <c r="P5" i="16" s="1"/>
  <c r="Q9" i="16"/>
  <c r="O9" i="16"/>
  <c r="P9" i="16" s="1"/>
  <c r="O13" i="16"/>
  <c r="P13" i="16" s="1"/>
  <c r="O7" i="16"/>
  <c r="P7" i="16" s="1"/>
  <c r="O6" i="16"/>
  <c r="P6" i="16" s="1"/>
  <c r="Q14" i="16"/>
  <c r="O14" i="16"/>
  <c r="P14" i="16" s="1"/>
  <c r="O8" i="16"/>
  <c r="P8" i="16" s="1"/>
  <c r="O12" i="16"/>
  <c r="P12" i="16" s="1"/>
  <c r="O16" i="16"/>
  <c r="P16" i="16" s="1"/>
  <c r="G17" i="16"/>
  <c r="G18" i="16" s="1"/>
  <c r="P17" i="16"/>
  <c r="P19" i="16" s="1"/>
  <c r="L17" i="16"/>
  <c r="L18" i="16" s="1"/>
  <c r="M5" i="16"/>
  <c r="M6" i="16"/>
  <c r="M7" i="16"/>
  <c r="M8" i="16"/>
  <c r="M9" i="16"/>
  <c r="M10" i="16"/>
  <c r="M11" i="16"/>
  <c r="M12" i="16"/>
  <c r="M13" i="16"/>
  <c r="M15" i="16"/>
  <c r="M16" i="16"/>
  <c r="N15" i="16"/>
  <c r="N16" i="16"/>
  <c r="K17" i="16"/>
  <c r="K19" i="16" s="1"/>
  <c r="M14" i="16"/>
  <c r="N5" i="16"/>
  <c r="N6" i="16"/>
  <c r="N7" i="16"/>
  <c r="N8" i="16"/>
  <c r="N9" i="16"/>
  <c r="N10" i="16"/>
  <c r="N11" i="16"/>
  <c r="N12" i="16"/>
  <c r="N13" i="16"/>
  <c r="N14" i="16"/>
  <c r="G19" i="16"/>
  <c r="Q12" i="16" l="1"/>
  <c r="Q7" i="16"/>
  <c r="Q10" i="16"/>
  <c r="Q15" i="16"/>
  <c r="Q11" i="16"/>
  <c r="K18" i="16"/>
  <c r="K20" i="16" s="1"/>
  <c r="K25" i="16" s="1"/>
  <c r="Q16" i="16"/>
  <c r="Q8" i="16"/>
  <c r="Q6" i="16"/>
  <c r="Q13" i="16"/>
  <c r="Q5" i="16"/>
  <c r="P18" i="16"/>
  <c r="P20" i="16" s="1"/>
  <c r="D23" i="11" s="1"/>
  <c r="L19" i="16"/>
  <c r="L20" i="16" s="1"/>
  <c r="M17" i="16"/>
  <c r="M19" i="16" s="1"/>
  <c r="G20" i="16"/>
  <c r="G25" i="16" s="1"/>
  <c r="C23" i="11" s="1"/>
  <c r="G27" i="12"/>
  <c r="I27" i="12" s="1"/>
  <c r="G28" i="12"/>
  <c r="G29" i="12"/>
  <c r="G30" i="12"/>
  <c r="I30" i="12" s="1"/>
  <c r="G31" i="12"/>
  <c r="I31" i="12" s="1"/>
  <c r="G32" i="12"/>
  <c r="I32" i="12" s="1"/>
  <c r="G33" i="12"/>
  <c r="G34" i="12"/>
  <c r="I34" i="12" s="1"/>
  <c r="G35" i="12"/>
  <c r="I35" i="12" s="1"/>
  <c r="G36" i="12"/>
  <c r="I36" i="12" s="1"/>
  <c r="G37" i="12"/>
  <c r="I37" i="12" s="1"/>
  <c r="I28" i="12"/>
  <c r="I29" i="12"/>
  <c r="I33" i="12"/>
  <c r="L25" i="16" l="1"/>
  <c r="L22" i="16"/>
  <c r="M18" i="16"/>
  <c r="M20" i="16" s="1"/>
  <c r="M22" i="16" s="1"/>
  <c r="M25" i="16" l="1"/>
  <c r="G26" i="12" l="1"/>
  <c r="I26" i="12" s="1"/>
  <c r="I40" i="12" s="1"/>
  <c r="I41" i="12" l="1"/>
  <c r="I42" i="12" l="1"/>
  <c r="I43" i="12"/>
  <c r="I45" i="12" l="1"/>
  <c r="Q5" i="2" l="1"/>
  <c r="F12" i="2" l="1"/>
  <c r="G12" i="2"/>
  <c r="H12" i="2"/>
  <c r="I12" i="2"/>
  <c r="L12" i="2"/>
  <c r="P12" i="2"/>
  <c r="E12" i="2"/>
  <c r="H47" i="3" l="1"/>
  <c r="Q4" i="2"/>
  <c r="M12" i="2" l="1"/>
  <c r="N3" i="2" l="1"/>
  <c r="K3" i="2"/>
  <c r="K12" i="2" s="1"/>
  <c r="N12" i="2" l="1"/>
  <c r="H41" i="3"/>
  <c r="H53" i="3" s="1"/>
  <c r="O3" i="2"/>
  <c r="O12" i="2" s="1"/>
  <c r="Q3" i="2" l="1"/>
  <c r="Q12" i="2" s="1"/>
</calcChain>
</file>

<file path=xl/sharedStrings.xml><?xml version="1.0" encoding="utf-8"?>
<sst xmlns="http://schemas.openxmlformats.org/spreadsheetml/2006/main" count="361" uniqueCount="226">
  <si>
    <t>PO No</t>
  </si>
  <si>
    <t>Description of work</t>
  </si>
  <si>
    <t>PO Qty</t>
  </si>
  <si>
    <t>Unit</t>
  </si>
  <si>
    <t>Rate</t>
  </si>
  <si>
    <t>PO Amount</t>
  </si>
  <si>
    <t>Quantity</t>
  </si>
  <si>
    <t>Bill Amount</t>
  </si>
  <si>
    <t>Previous</t>
  </si>
  <si>
    <t>This Bill</t>
  </si>
  <si>
    <t>Uptodate</t>
  </si>
  <si>
    <t>Total</t>
  </si>
  <si>
    <t>Bill No</t>
  </si>
  <si>
    <t>Date of Bill</t>
  </si>
  <si>
    <t>Miro No</t>
  </si>
  <si>
    <t>WCT</t>
  </si>
  <si>
    <t>TDS</t>
  </si>
  <si>
    <t>E Cess</t>
  </si>
  <si>
    <t>H Ed Cess</t>
  </si>
  <si>
    <t>Retention</t>
  </si>
  <si>
    <t>Debits</t>
  </si>
  <si>
    <t>Paid Amount</t>
  </si>
  <si>
    <t>Cheque No</t>
  </si>
  <si>
    <t>Date</t>
  </si>
  <si>
    <t>Remark</t>
  </si>
  <si>
    <t>Elect charges</t>
  </si>
  <si>
    <t>Insurance</t>
  </si>
  <si>
    <t>security deposit</t>
  </si>
  <si>
    <t>PAYMENT SUMMARY/ADVICE</t>
  </si>
  <si>
    <t>WORK ORDER NO. :</t>
  </si>
  <si>
    <t xml:space="preserve"> </t>
  </si>
  <si>
    <t>DEBIT TO SOCIETY/APEX BODY</t>
  </si>
  <si>
    <t>PROFIT CENTER :</t>
  </si>
  <si>
    <t>CUSTOMER CODE:</t>
  </si>
  <si>
    <t>PLANT:</t>
  </si>
  <si>
    <t>VENDOR CODE /NAME:</t>
  </si>
  <si>
    <t>NAME OF SOCIETY:</t>
  </si>
  <si>
    <t>COMPANY  CODE:</t>
  </si>
  <si>
    <t>PERIOD:</t>
  </si>
  <si>
    <t>To</t>
  </si>
  <si>
    <t>PO Amt</t>
  </si>
  <si>
    <t>PARTICULARS</t>
  </si>
  <si>
    <t>REF.DOC. NO.</t>
  </si>
  <si>
    <t>SAP.DOC. NO.</t>
  </si>
  <si>
    <t>DOCUMENT</t>
  </si>
  <si>
    <t>POSTING</t>
  </si>
  <si>
    <t>AMOUNT RS.</t>
  </si>
  <si>
    <t>ADVANCE REQUEST</t>
  </si>
  <si>
    <t>RETENTION RELEASE</t>
  </si>
  <si>
    <t>VENDOR INVOICE -CERTIFIED AMOUNT</t>
  </si>
  <si>
    <t>LESS:</t>
  </si>
  <si>
    <t>SALE OF MATERIALS</t>
  </si>
  <si>
    <t>SALE OF EMPTY CEMENT BAGS</t>
  </si>
  <si>
    <t>RENTAL CHARGES FOR SCAFF/MACHIENERY</t>
  </si>
  <si>
    <t>WATER CHARGES RECOVERY</t>
  </si>
  <si>
    <t>ELECTRICITY CHARGES RECOVERY</t>
  </si>
  <si>
    <t>INSURANCE CHARGES RECOVERY</t>
  </si>
  <si>
    <t>OTHER RECOVERIES</t>
  </si>
  <si>
    <t>Rs.</t>
  </si>
  <si>
    <t>RETENTION AMOUNT</t>
  </si>
  <si>
    <t>ADVANCE TO BE ADJUSTED</t>
  </si>
  <si>
    <t>TDS (INCOME-TAX)</t>
  </si>
  <si>
    <t>TDS (WORKS CONTRACT TAX)</t>
  </si>
  <si>
    <t>NET AMOUNT TO PAY</t>
  </si>
  <si>
    <t>NOTE-</t>
  </si>
  <si>
    <t>SIGNATURE OF CHIEF ENGINEER</t>
  </si>
  <si>
    <t>Add Retention</t>
  </si>
  <si>
    <t>SGST 0%</t>
  </si>
  <si>
    <t>CGST 0%</t>
  </si>
  <si>
    <t>Adv</t>
  </si>
  <si>
    <t>03.05.2018</t>
  </si>
  <si>
    <t>SERENE PROPERTIES PVT. LTD., BLDG NO 3( C010)</t>
  </si>
  <si>
    <t>101864 STERLING &amp; WILSON</t>
  </si>
  <si>
    <t>Advance against BG</t>
  </si>
  <si>
    <t>02.05.2018</t>
  </si>
  <si>
    <t>21A)TERMS OF PAYMENT</t>
  </si>
  <si>
    <t>1. 10% mobilisation advance will be paid against a Bank Guarantee for equivalent amount in approved format from a Nationalised /Scheduled bank valid from the date of commencement of the project valid till three months beyond completion period. This advance will be so recovered progressively from your running bills that the entire amount of advance is recovered by the time 80% of the contract value is paid to you.</t>
  </si>
  <si>
    <t>2. 60 % against delivery of contractors materials at site on pro rata basis through RTGS. Advance Invoice will be accepted against Providing of contractors material &amp; advance will be given against the same.</t>
  </si>
  <si>
    <t>3. 30% against Installation of HVAC Low Side system.</t>
  </si>
  <si>
    <t>4. 10 % against successful testing, commissioning &amp; handing over of the system.</t>
  </si>
  <si>
    <t>5. 5% of the value of the work done for each running bill will be deducted and retained in cash as retention money which will be released after submission bank guarantee after handing over of the project valid upto defects liability period.</t>
  </si>
  <si>
    <t>*BG need to be submitted during final invoice.</t>
  </si>
  <si>
    <t>TDS towards income tax &amp; GST as applicable shall be deducted from each &amp; every Tax Invoice raised at the rates, prevailing from time to time.</t>
  </si>
  <si>
    <t xml:space="preserve">     Interim bill payment will be cleared within 21 working days after submission of the technically correct bill along with the relevant documents.</t>
  </si>
  <si>
    <t>All the bills have to be certified by the Project Architect/ Consultants/ Project In Charge before making any payments.</t>
  </si>
  <si>
    <t>BG NO - 49580IGL0026318 dt 23.04.2018</t>
  </si>
  <si>
    <t>BG amount Rs 6,89,047</t>
  </si>
  <si>
    <t>Validity upto 05.10.2018</t>
  </si>
  <si>
    <t>Union Bank Of India</t>
  </si>
  <si>
    <t>advance against Bank Guarantee</t>
  </si>
  <si>
    <t>against Bank Guarantee</t>
  </si>
  <si>
    <t>Certified amount for payment is Rs 6,89,047</t>
  </si>
  <si>
    <t>ADVANCE TAX INVOICE</t>
  </si>
  <si>
    <t>M/s Mindspace Business Parks Pvt Ltd -SEZ</t>
  </si>
  <si>
    <t xml:space="preserve">Formerly Serene Properties Pvt Ltd </t>
  </si>
  <si>
    <t>Plot NO 3 , KTTC Industrial Area</t>
  </si>
  <si>
    <t>PO Date</t>
  </si>
  <si>
    <t>Airoli , Opp. Airoli Station</t>
  </si>
  <si>
    <t xml:space="preserve">Bldg no </t>
  </si>
  <si>
    <t>Navi Mumbai - 400 708</t>
  </si>
  <si>
    <t>GST NO :- 27AAHCS8388M2ZC</t>
  </si>
  <si>
    <t>Dear Sir.</t>
  </si>
  <si>
    <t>( Encl challans &amp; BOQ - annexure herewith )</t>
  </si>
  <si>
    <t>You are requested to release the payment at the earliest.</t>
  </si>
  <si>
    <t>This advance will be deducted proportionately in interim RA bills</t>
  </si>
  <si>
    <t>Customer Name</t>
  </si>
  <si>
    <t>PO amount</t>
  </si>
  <si>
    <t>Amount payable against advance</t>
  </si>
  <si>
    <t>Amount in word</t>
  </si>
  <si>
    <t>M/S MINDSPACE BUSINESS PARKS PVT LTD -SEZ</t>
  </si>
  <si>
    <t>Thanks &amp; Regards,</t>
  </si>
  <si>
    <t>Authorised Signatory</t>
  </si>
  <si>
    <t>GST No :</t>
  </si>
  <si>
    <t xml:space="preserve">Reverse charge </t>
  </si>
  <si>
    <t>NO</t>
  </si>
  <si>
    <t>State</t>
  </si>
  <si>
    <t>Maharashtra</t>
  </si>
  <si>
    <t>Code</t>
  </si>
  <si>
    <t>PO No.</t>
  </si>
  <si>
    <t>PO date</t>
  </si>
  <si>
    <t xml:space="preserve">Bldg No </t>
  </si>
  <si>
    <t>Place of Supply</t>
  </si>
  <si>
    <t>Sub:</t>
  </si>
  <si>
    <t>Sr. No</t>
  </si>
  <si>
    <t xml:space="preserve"> Description work </t>
  </si>
  <si>
    <t>Gross Value</t>
  </si>
  <si>
    <t>Discount/abatement</t>
  </si>
  <si>
    <t>Amount</t>
  </si>
  <si>
    <t>Total Invoice amount in words</t>
  </si>
  <si>
    <t>Add CGST</t>
  </si>
  <si>
    <t xml:space="preserve">Add SGST </t>
  </si>
  <si>
    <t>Add IGST</t>
  </si>
  <si>
    <t>Total amount after tax</t>
  </si>
  <si>
    <t>GST on reverse charge</t>
  </si>
  <si>
    <t xml:space="preserve">DESCRIPTION OF SERVICE - </t>
  </si>
  <si>
    <t>Services Rendered Within SEZ</t>
  </si>
  <si>
    <t xml:space="preserve">Address :- Mindspace , Opp Airoli Railyway Station , Plot No 3 , MIDC . Industrial area , </t>
  </si>
  <si>
    <t xml:space="preserve"> Thane Belapur Road , Airoli , Navi Mumbai - 400 708</t>
  </si>
  <si>
    <t>Invoice Raised for the service rendered after date of SEZ Notification 02-11-2007.</t>
  </si>
  <si>
    <t>Supply to SEZ Developers for authorised operations under Bond or Letter of undertaking without payment of integrated tax</t>
  </si>
  <si>
    <t>( Authorised Signatory )</t>
  </si>
  <si>
    <t>9954- Construction services</t>
  </si>
  <si>
    <t xml:space="preserve"> TAX INVOICE(ORIGINAL )</t>
  </si>
  <si>
    <t>NOS</t>
  </si>
  <si>
    <t xml:space="preserve">HSN/SAC </t>
  </si>
  <si>
    <t>HSN/SAC</t>
  </si>
  <si>
    <t>Water plumbing and drain laying services</t>
  </si>
  <si>
    <t>Act Qty</t>
  </si>
  <si>
    <t>Act Amount</t>
  </si>
  <si>
    <t>%</t>
  </si>
  <si>
    <t>GD-SEZ - Airoli</t>
  </si>
  <si>
    <t>Sub:- ADVANCE AGAINST MATERIAL DELIVERY FOR GD-SEZ - AIROLI</t>
  </si>
  <si>
    <t>Request of advance payment  against material delivery for GD-SEZ - Airoli</t>
  </si>
  <si>
    <t>GD-SEZ -AIROLI</t>
  </si>
  <si>
    <t>for  B-TECH ENGINEERING</t>
  </si>
  <si>
    <t>Ser-Fire Fighting works in PW</t>
  </si>
  <si>
    <t>116972 B-TECH ENGINEERING- bill details - GD-SEZ , Airoli</t>
  </si>
  <si>
    <t>M</t>
  </si>
  <si>
    <t>Electrical installation services including Electrical</t>
  </si>
  <si>
    <t>&amp; fitting services, fire alarm installation services,</t>
  </si>
  <si>
    <t>fire alarm installation services, burglar alarm system</t>
  </si>
  <si>
    <t>installation services.</t>
  </si>
  <si>
    <t>FOR B-TECH ENGINEERING</t>
  </si>
  <si>
    <t>09.09.2019</t>
  </si>
  <si>
    <t>12) Terms of Payment:</t>
  </si>
  <si>
    <t>a)Secured Advance/Advance Against Material At Site:</t>
  </si>
  <si>
    <t>60% of BOQ item rate will be paid against material delivery at site as an advance against request letter on Contractor Company Letter head will be recoverable on Pro-rata basis.</t>
  </si>
  <si>
    <t>Contractor need to take prior schedule approval from Owner's Engineer In Charge before material delivery at site.</t>
  </si>
  <si>
    <t>b) Running Account Bills:</t>
  </si>
  <si>
    <t>1. 90% against Installation (tax invoice on completion of Installation, will be raised by vendor on pro-rata basis)."Payment will be made within 30 working days from the date of submission of technically correct invoice along with all the compliance supporting documents in original." after deducting all advances/other dues etc.</t>
  </si>
  <si>
    <t>2. 10% against testing, successful commissioning &amp; handing over to the owner along with necessary documentations.</t>
  </si>
  <si>
    <t>Ser - PHE Works</t>
  </si>
  <si>
    <t>PITC of CPVC pipe- 15 mm dia</t>
  </si>
  <si>
    <t>PITC of CPVC Pipe - 20 mm dia</t>
  </si>
  <si>
    <t>PITC of CPVC Pipe - 25 mm dia</t>
  </si>
  <si>
    <t>PITC of Forged Brass Ball Valve -20mm</t>
  </si>
  <si>
    <t>PITC of Forged Brass Ball Valve -25 mm</t>
  </si>
  <si>
    <t>PITC of Water Meter</t>
  </si>
  <si>
    <t>PITC of PRV Station- 25 mm dia</t>
  </si>
  <si>
    <t>PITC of UPVC Pipe - 6 kg -110 mm dia</t>
  </si>
  <si>
    <t>PITC of UPVC Pipe - 6 kg -160 mm dia</t>
  </si>
  <si>
    <t>PITC of PVC Gully Trap</t>
  </si>
  <si>
    <t>PITC of Multi Floor Trap</t>
  </si>
  <si>
    <t>PITC of PVC Nahani  Trap 110 mm dia</t>
  </si>
  <si>
    <t>The contractor shall be paid only for the completed items.</t>
  </si>
  <si>
    <t>All the bill to be submitted by the contractor shall be TAX</t>
  </si>
  <si>
    <t>INVOICE clearly mentioning the applicable tax amounts.</t>
  </si>
  <si>
    <t>Fortnightly bills shall be raised by the contractor. Payment will be made within 30 working days from the date of submission of technically correct invoice along with all the compliance supporting documents in original.</t>
  </si>
  <si>
    <t>Final bill shall be scrutinized and settled within 30 days after submission of technically correct invoice along with all the compliance supporting documents in original.</t>
  </si>
  <si>
    <t>c) Retention money:</t>
  </si>
  <si>
    <t>05% of the value of work done for each running and final bill will be deducted and retained as retention money, which will be released after the satisfactory completion of the defect's liability period.</t>
  </si>
  <si>
    <t>PAN   No.    :          AIDPA3348Q</t>
  </si>
  <si>
    <t>GSTIN No.  :         27AIDPA3348Q1Z1</t>
  </si>
  <si>
    <t>PF NO.         :          MHBAN1617262000</t>
  </si>
  <si>
    <t>ESIC NO.    :         31001067220000699</t>
  </si>
  <si>
    <t>ARN NO           :        AD270719000198W</t>
  </si>
  <si>
    <t xml:space="preserve">           Date 30-09.2019</t>
  </si>
  <si>
    <t>Seventy One thousand two hundred seventy seven Rupees only</t>
  </si>
  <si>
    <t>CHALLAN NO.</t>
  </si>
  <si>
    <t>19035/1</t>
  </si>
  <si>
    <t>19035/2</t>
  </si>
  <si>
    <t>19035/3</t>
  </si>
  <si>
    <t>19035/4</t>
  </si>
  <si>
    <t>19035/5</t>
  </si>
  <si>
    <t>19052/1</t>
  </si>
  <si>
    <t>19035/6</t>
  </si>
  <si>
    <t>19035/7</t>
  </si>
  <si>
    <t>19035/8</t>
  </si>
  <si>
    <t>19035/9</t>
  </si>
  <si>
    <t>19035/10</t>
  </si>
  <si>
    <t>19035/12</t>
  </si>
  <si>
    <t>MEASUREMENT SHEET</t>
  </si>
  <si>
    <t>WORK DONE QTY.</t>
  </si>
  <si>
    <t>Persent Qty.</t>
  </si>
  <si>
    <t>Total Qty.</t>
  </si>
  <si>
    <t>Bill No :-                                       05/20-21</t>
  </si>
  <si>
    <t>(Rupees ONE LAKH EIGHTEEN  THOUSAND SEVEN HUNDRED NINTY FIVE ONLY )</t>
  </si>
  <si>
    <t>PAN NO -AIDPA3348Q</t>
  </si>
  <si>
    <t>27AIDPA3348Q1Z1</t>
  </si>
  <si>
    <t>Date of Tax Invoice :               22-04-2020</t>
  </si>
  <si>
    <t>( WORK DONE - FEB. 2020   )</t>
  </si>
  <si>
    <t>Ser-PHE  works in PW</t>
  </si>
  <si>
    <t>Date  :                                    22-04-2020</t>
  </si>
  <si>
    <t>ARN NO -AD270320007254O</t>
  </si>
  <si>
    <t>Tax Invoice No :                     05/20-21</t>
  </si>
  <si>
    <t>Services Rendered to SEZ Developers M/s Mindspace Business Parks Pvt Ltd - SEZ , Vide Gazetted Notification No 1355 ,&amp; File No S.O. 1876(E) dt 2/11/2017 LOA 2/94/2005 EPZ dt 23.10.2006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</si>
</sst>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
    <numFmt numFmtId="165" formatCode="0.0"/>
    <numFmt numFmtId="166" formatCode="0.000"/>
  </numFmts>
  <fonts count="25" x14ac:knownFonts="1">
    <font>
      <sz val="11"/>
      <color theme="1"/>
      <name val="Calibri"/>
      <family val="2"/>
      <scheme val="minor"/>
    </font>
    <font>
      <sz val="8"/>
      <color theme="1"/>
      <name val="Verdana"/>
      <family val="2"/>
    </font>
    <font>
      <sz val="8"/>
      <name val="Verdana"/>
      <family val="2"/>
    </font>
    <font>
      <b/>
      <u/>
      <sz val="8"/>
      <name val="Verdana"/>
      <family val="2"/>
    </font>
    <font>
      <b/>
      <sz val="8"/>
      <name val="Verdana"/>
      <family val="2"/>
    </font>
    <font>
      <u/>
      <sz val="8"/>
      <name val="Verdana"/>
      <family val="2"/>
    </font>
    <font>
      <u/>
      <sz val="11"/>
      <color theme="1"/>
      <name val="Calibri"/>
      <family val="2"/>
      <scheme val="minor"/>
    </font>
    <font>
      <b/>
      <u/>
      <sz val="11"/>
      <color theme="1"/>
      <name val="Calibri"/>
      <family val="2"/>
      <scheme val="minor"/>
    </font>
    <font>
      <b/>
      <sz val="8"/>
      <color theme="1"/>
      <name val="Verdana"/>
      <family val="2"/>
    </font>
    <font>
      <sz val="8"/>
      <color rgb="FF1F497D"/>
      <name val="Verdana"/>
      <family val="2"/>
    </font>
    <font>
      <sz val="11"/>
      <color theme="1"/>
      <name val="Calibri"/>
      <family val="2"/>
      <scheme val="minor"/>
    </font>
    <font>
      <sz val="10"/>
      <name val="Palatino Linotype"/>
      <family val="1"/>
    </font>
    <font>
      <sz val="10"/>
      <color theme="1"/>
      <name val="Calibri"/>
      <family val="2"/>
      <scheme val="minor"/>
    </font>
    <font>
      <sz val="36"/>
      <color theme="1"/>
      <name val="Calibri"/>
      <family val="2"/>
      <scheme val="minor"/>
    </font>
    <font>
      <sz val="14"/>
      <color theme="1"/>
      <name val="Verdana"/>
      <family val="2"/>
    </font>
    <font>
      <sz val="10"/>
      <color theme="1"/>
      <name val="Verdana"/>
      <family val="2"/>
    </font>
    <font>
      <sz val="14"/>
      <name val="Verdana"/>
      <family val="2"/>
    </font>
    <font>
      <sz val="10"/>
      <color rgb="FF1F497D"/>
      <name val="Verdana"/>
      <family val="2"/>
    </font>
    <font>
      <sz val="10"/>
      <name val="Verdana"/>
      <family val="2"/>
    </font>
    <font>
      <sz val="14"/>
      <color theme="1"/>
      <name val="Calibri"/>
      <family val="2"/>
      <scheme val="minor"/>
    </font>
    <font>
      <sz val="9"/>
      <color theme="1"/>
      <name val="Verdana"/>
      <family val="2"/>
    </font>
    <font>
      <sz val="9"/>
      <color theme="1"/>
      <name val="Calibri"/>
      <family val="2"/>
      <scheme val="minor"/>
    </font>
    <font>
      <sz val="9"/>
      <color rgb="FFFF0000"/>
      <name val="Verdana"/>
      <family val="2"/>
    </font>
    <font>
      <sz val="9"/>
      <name val="Verdana"/>
      <family val="2"/>
    </font>
    <font>
      <b/>
      <sz val="10"/>
      <color theme="1"/>
      <name val="Verdana"/>
      <family val="2"/>
    </font>
  </fonts>
  <fills count="5">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CC"/>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auto="1"/>
      </left>
      <right style="thin">
        <color auto="1"/>
      </right>
      <top style="thin">
        <color auto="1"/>
      </top>
      <bottom style="hair">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thin">
        <color auto="1"/>
      </left>
      <right style="thin">
        <color auto="1"/>
      </right>
      <top style="hair">
        <color auto="1"/>
      </top>
      <bottom/>
      <diagonal/>
    </border>
    <border>
      <left style="hair">
        <color auto="1"/>
      </left>
      <right style="hair">
        <color auto="1"/>
      </right>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top/>
      <bottom style="thin">
        <color auto="1"/>
      </bottom>
      <diagonal/>
    </border>
    <border>
      <left/>
      <right style="hair">
        <color auto="1"/>
      </right>
      <top/>
      <bottom style="thin">
        <color auto="1"/>
      </bottom>
      <diagonal/>
    </border>
    <border>
      <left style="thin">
        <color auto="1"/>
      </left>
      <right/>
      <top style="thin">
        <color indexed="64"/>
      </top>
      <bottom style="thin">
        <color auto="1"/>
      </bottom>
      <diagonal/>
    </border>
    <border>
      <left/>
      <right/>
      <top style="thin">
        <color indexed="64"/>
      </top>
      <bottom style="thin">
        <color auto="1"/>
      </bottom>
      <diagonal/>
    </border>
    <border>
      <left/>
      <right style="thin">
        <color indexed="64"/>
      </right>
      <top style="thin">
        <color indexed="64"/>
      </top>
      <bottom style="thin">
        <color auto="1"/>
      </bottom>
      <diagonal/>
    </border>
    <border>
      <left/>
      <right/>
      <top style="thin">
        <color auto="1"/>
      </top>
      <bottom style="hair">
        <color auto="1"/>
      </bottom>
      <diagonal/>
    </border>
    <border>
      <left/>
      <right style="thin">
        <color indexed="64"/>
      </right>
      <top style="thin">
        <color auto="1"/>
      </top>
      <bottom style="hair">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top style="hair">
        <color auto="1"/>
      </top>
      <bottom style="thin">
        <color auto="1"/>
      </bottom>
      <diagonal/>
    </border>
    <border>
      <left/>
      <right/>
      <top style="hair">
        <color auto="1"/>
      </top>
      <bottom style="thin">
        <color auto="1"/>
      </bottom>
      <diagonal/>
    </border>
    <border>
      <left/>
      <right style="thin">
        <color indexed="64"/>
      </right>
      <top style="hair">
        <color indexed="64"/>
      </top>
      <bottom style="thin">
        <color indexed="64"/>
      </bottom>
      <diagonal/>
    </border>
    <border>
      <left/>
      <right style="hair">
        <color auto="1"/>
      </right>
      <top style="hair">
        <color auto="1"/>
      </top>
      <bottom style="hair">
        <color auto="1"/>
      </bottom>
      <diagonal/>
    </border>
    <border>
      <left/>
      <right style="hair">
        <color auto="1"/>
      </right>
      <top style="hair">
        <color auto="1"/>
      </top>
      <bottom style="thin">
        <color auto="1"/>
      </bottom>
      <diagonal/>
    </border>
    <border>
      <left style="thin">
        <color indexed="64"/>
      </left>
      <right/>
      <top style="thin">
        <color auto="1"/>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hair">
        <color auto="1"/>
      </left>
      <right style="hair">
        <color auto="1"/>
      </right>
      <top style="thin">
        <color auto="1"/>
      </top>
      <bottom/>
      <diagonal/>
    </border>
  </borders>
  <cellStyleXfs count="2">
    <xf numFmtId="0" fontId="0" fillId="0" borderId="0"/>
    <xf numFmtId="0" fontId="10" fillId="0" borderId="0"/>
  </cellStyleXfs>
  <cellXfs count="329">
    <xf numFmtId="0" fontId="0" fillId="0" borderId="0" xfId="0"/>
    <xf numFmtId="0" fontId="1" fillId="0" borderId="0" xfId="0" applyFont="1" applyAlignment="1">
      <alignment vertical="center"/>
    </xf>
    <xf numFmtId="1" fontId="1" fillId="0" borderId="0" xfId="0" applyNumberFormat="1" applyFont="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 fontId="1" fillId="0" borderId="6" xfId="0" applyNumberFormat="1" applyFont="1" applyBorder="1" applyAlignment="1">
      <alignment vertical="center"/>
    </xf>
    <xf numFmtId="0" fontId="1" fillId="0" borderId="7" xfId="0" applyFont="1" applyBorder="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1" fontId="1" fillId="0" borderId="10" xfId="0" applyNumberFormat="1" applyFont="1" applyBorder="1" applyAlignment="1">
      <alignment vertical="center"/>
    </xf>
    <xf numFmtId="0" fontId="1" fillId="0" borderId="11" xfId="0" applyFont="1" applyBorder="1" applyAlignment="1">
      <alignment vertical="center"/>
    </xf>
    <xf numFmtId="0" fontId="1" fillId="0" borderId="0" xfId="0" applyFont="1"/>
    <xf numFmtId="1" fontId="1" fillId="0" borderId="0" xfId="0" applyNumberFormat="1" applyFont="1"/>
    <xf numFmtId="0" fontId="1" fillId="0" borderId="1" xfId="0" applyFont="1" applyBorder="1" applyAlignment="1">
      <alignment horizontal="center" vertical="center" wrapText="1"/>
    </xf>
    <xf numFmtId="1" fontId="1" fillId="0" borderId="1" xfId="0" applyNumberFormat="1" applyFont="1" applyBorder="1" applyAlignment="1">
      <alignment horizontal="center" vertical="center" wrapText="1"/>
    </xf>
    <xf numFmtId="0" fontId="1" fillId="2" borderId="0" xfId="0" applyFont="1" applyFill="1" applyAlignment="1">
      <alignment vertical="center"/>
    </xf>
    <xf numFmtId="1" fontId="1" fillId="2" borderId="0" xfId="0" applyNumberFormat="1" applyFont="1" applyFill="1" applyAlignment="1">
      <alignment vertical="center"/>
    </xf>
    <xf numFmtId="0" fontId="1" fillId="0" borderId="15" xfId="0" applyFont="1" applyBorder="1" applyAlignment="1">
      <alignment vertical="center"/>
    </xf>
    <xf numFmtId="0" fontId="1" fillId="0" borderId="14" xfId="0" applyFont="1" applyBorder="1" applyAlignment="1">
      <alignment vertical="center"/>
    </xf>
    <xf numFmtId="0" fontId="1" fillId="0" borderId="1" xfId="0" applyFont="1" applyBorder="1" applyAlignment="1">
      <alignment vertical="center"/>
    </xf>
    <xf numFmtId="0" fontId="1" fillId="4" borderId="16" xfId="0" applyFont="1" applyFill="1" applyBorder="1" applyAlignment="1">
      <alignment vertical="center"/>
    </xf>
    <xf numFmtId="0" fontId="1" fillId="4" borderId="2" xfId="0" applyFont="1" applyFill="1" applyBorder="1" applyAlignment="1">
      <alignment vertical="center"/>
    </xf>
    <xf numFmtId="0" fontId="1" fillId="4" borderId="3" xfId="0" applyFont="1" applyFill="1" applyBorder="1" applyAlignment="1">
      <alignment vertical="center"/>
    </xf>
    <xf numFmtId="1" fontId="1" fillId="4" borderId="3" xfId="0" applyNumberFormat="1" applyFont="1" applyFill="1" applyBorder="1" applyAlignment="1">
      <alignment vertical="center"/>
    </xf>
    <xf numFmtId="0" fontId="1" fillId="4" borderId="4"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lignment vertical="center"/>
    </xf>
    <xf numFmtId="0" fontId="2" fillId="3" borderId="20" xfId="0" applyFont="1" applyFill="1" applyBorder="1" applyAlignment="1">
      <alignment vertical="center"/>
    </xf>
    <xf numFmtId="0" fontId="2" fillId="3" borderId="0" xfId="0" applyFont="1" applyFill="1" applyAlignment="1">
      <alignment vertical="center"/>
    </xf>
    <xf numFmtId="0" fontId="2" fillId="3" borderId="21" xfId="0" applyFont="1" applyFill="1" applyBorder="1" applyAlignment="1">
      <alignment vertical="center"/>
    </xf>
    <xf numFmtId="0" fontId="2" fillId="3" borderId="0" xfId="0" applyFont="1" applyFill="1" applyBorder="1" applyAlignment="1">
      <alignment vertical="center"/>
    </xf>
    <xf numFmtId="0" fontId="4" fillId="3" borderId="18" xfId="0" applyFont="1" applyFill="1" applyBorder="1" applyAlignment="1">
      <alignment vertical="center"/>
    </xf>
    <xf numFmtId="0" fontId="4" fillId="3" borderId="19" xfId="0" applyFont="1" applyFill="1" applyBorder="1" applyAlignment="1">
      <alignment vertical="center"/>
    </xf>
    <xf numFmtId="0" fontId="4" fillId="3" borderId="20" xfId="0" applyFont="1" applyFill="1" applyBorder="1" applyAlignment="1">
      <alignment vertical="center"/>
    </xf>
    <xf numFmtId="0" fontId="4" fillId="3" borderId="21" xfId="0" applyFont="1" applyFill="1" applyBorder="1" applyAlignment="1">
      <alignment vertical="center"/>
    </xf>
    <xf numFmtId="0" fontId="4" fillId="3" borderId="0" xfId="0" applyFont="1" applyFill="1" applyBorder="1" applyAlignment="1">
      <alignment vertical="center"/>
    </xf>
    <xf numFmtId="0" fontId="4" fillId="3" borderId="22" xfId="0" applyFont="1" applyFill="1" applyBorder="1" applyAlignment="1">
      <alignment vertical="center"/>
    </xf>
    <xf numFmtId="0" fontId="5" fillId="3" borderId="0" xfId="0" applyFont="1" applyFill="1" applyBorder="1" applyAlignment="1">
      <alignment horizontal="left" vertical="center"/>
    </xf>
    <xf numFmtId="0" fontId="4" fillId="3" borderId="23" xfId="0" applyFont="1" applyFill="1" applyBorder="1" applyAlignment="1">
      <alignment vertical="center"/>
    </xf>
    <xf numFmtId="0" fontId="4" fillId="3" borderId="24" xfId="0" applyFont="1" applyFill="1" applyBorder="1" applyAlignment="1">
      <alignment vertical="center"/>
    </xf>
    <xf numFmtId="0" fontId="4" fillId="3" borderId="25" xfId="0" applyFont="1" applyFill="1" applyBorder="1" applyAlignment="1">
      <alignment vertical="center"/>
    </xf>
    <xf numFmtId="0" fontId="2" fillId="3" borderId="0" xfId="0" applyFont="1" applyFill="1" applyBorder="1" applyAlignment="1">
      <alignment horizontal="left" vertical="center"/>
    </xf>
    <xf numFmtId="0" fontId="4" fillId="3" borderId="0" xfId="0" applyFont="1" applyFill="1" applyBorder="1" applyAlignment="1">
      <alignment horizontal="left" vertical="center"/>
    </xf>
    <xf numFmtId="0" fontId="2" fillId="3" borderId="22" xfId="0" applyFont="1" applyFill="1" applyBorder="1" applyAlignment="1">
      <alignment vertical="center"/>
    </xf>
    <xf numFmtId="0" fontId="5" fillId="3" borderId="0" xfId="0" applyFont="1" applyFill="1" applyBorder="1" applyAlignment="1">
      <alignment horizontal="right" vertical="center"/>
    </xf>
    <xf numFmtId="164" fontId="5" fillId="3" borderId="0" xfId="0" applyNumberFormat="1" applyFont="1" applyFill="1" applyBorder="1" applyAlignment="1">
      <alignment vertical="center"/>
    </xf>
    <xf numFmtId="0" fontId="5" fillId="3" borderId="0" xfId="0" applyFont="1" applyFill="1" applyBorder="1" applyAlignment="1">
      <alignment horizontal="center" vertical="center"/>
    </xf>
    <xf numFmtId="14" fontId="5" fillId="3" borderId="0" xfId="0" applyNumberFormat="1" applyFont="1" applyFill="1" applyBorder="1" applyAlignment="1">
      <alignment vertical="center"/>
    </xf>
    <xf numFmtId="4" fontId="2" fillId="3" borderId="22" xfId="0" applyNumberFormat="1" applyFont="1" applyFill="1" applyBorder="1" applyAlignment="1">
      <alignment vertical="center"/>
    </xf>
    <xf numFmtId="0" fontId="2" fillId="0" borderId="12" xfId="0" applyFont="1" applyFill="1" applyBorder="1" applyAlignment="1">
      <alignment horizontal="center" vertical="center"/>
    </xf>
    <xf numFmtId="0" fontId="4" fillId="3" borderId="12" xfId="0" applyFont="1" applyFill="1" applyBorder="1" applyAlignment="1">
      <alignment vertical="center"/>
    </xf>
    <xf numFmtId="0" fontId="2" fillId="0" borderId="26" xfId="0" applyFont="1" applyFill="1" applyBorder="1" applyAlignment="1">
      <alignment horizontal="center" vertical="center"/>
    </xf>
    <xf numFmtId="0" fontId="4" fillId="3" borderId="26" xfId="0" applyFont="1" applyFill="1" applyBorder="1" applyAlignment="1">
      <alignment vertical="center"/>
    </xf>
    <xf numFmtId="4" fontId="2" fillId="0" borderId="26" xfId="0" applyNumberFormat="1" applyFont="1" applyFill="1" applyBorder="1" applyAlignment="1">
      <alignment horizontal="center" vertical="center"/>
    </xf>
    <xf numFmtId="0" fontId="2" fillId="0" borderId="13" xfId="0" applyFont="1" applyFill="1" applyBorder="1" applyAlignment="1">
      <alignment horizontal="center" vertical="center"/>
    </xf>
    <xf numFmtId="0" fontId="4" fillId="3" borderId="13" xfId="0" applyFont="1" applyFill="1" applyBorder="1" applyAlignment="1">
      <alignment vertical="center"/>
    </xf>
    <xf numFmtId="4" fontId="2" fillId="3" borderId="25" xfId="0" applyNumberFormat="1" applyFont="1" applyFill="1" applyBorder="1" applyAlignment="1">
      <alignment vertical="center"/>
    </xf>
    <xf numFmtId="0" fontId="2" fillId="3" borderId="12" xfId="0" applyFont="1" applyFill="1" applyBorder="1" applyAlignment="1">
      <alignment horizontal="center" vertical="center"/>
    </xf>
    <xf numFmtId="4" fontId="2" fillId="3" borderId="20" xfId="0" applyNumberFormat="1" applyFont="1" applyFill="1" applyBorder="1" applyAlignment="1">
      <alignment vertical="center"/>
    </xf>
    <xf numFmtId="0" fontId="2" fillId="3" borderId="26" xfId="0" applyFont="1" applyFill="1" applyBorder="1" applyAlignment="1">
      <alignment horizontal="center" vertical="center"/>
    </xf>
    <xf numFmtId="0" fontId="2" fillId="3" borderId="26" xfId="0" applyFont="1" applyFill="1" applyBorder="1" applyAlignment="1">
      <alignment vertical="center"/>
    </xf>
    <xf numFmtId="0" fontId="2" fillId="3" borderId="26" xfId="0" applyFont="1" applyFill="1" applyBorder="1" applyAlignment="1">
      <alignment horizontal="right" vertical="center"/>
    </xf>
    <xf numFmtId="0" fontId="2" fillId="3" borderId="26" xfId="0" applyFont="1" applyFill="1" applyBorder="1" applyAlignment="1">
      <alignment horizontal="left" vertical="center"/>
    </xf>
    <xf numFmtId="0" fontId="2" fillId="3" borderId="25" xfId="0" applyFont="1" applyFill="1" applyBorder="1" applyAlignment="1">
      <alignment vertical="center"/>
    </xf>
    <xf numFmtId="0" fontId="2" fillId="3" borderId="13" xfId="0" applyFont="1" applyFill="1" applyBorder="1" applyAlignment="1">
      <alignment horizontal="left" vertical="center"/>
    </xf>
    <xf numFmtId="0" fontId="2" fillId="3" borderId="13" xfId="0" applyFont="1" applyFill="1" applyBorder="1" applyAlignment="1">
      <alignment vertical="center"/>
    </xf>
    <xf numFmtId="0" fontId="2" fillId="3" borderId="23" xfId="0" applyFont="1" applyFill="1" applyBorder="1" applyAlignment="1">
      <alignment vertical="center"/>
    </xf>
    <xf numFmtId="0" fontId="2" fillId="3" borderId="1" xfId="0" applyFont="1" applyFill="1" applyBorder="1" applyAlignment="1">
      <alignment vertical="center"/>
    </xf>
    <xf numFmtId="0" fontId="2" fillId="3" borderId="18" xfId="0" applyFont="1" applyFill="1" applyBorder="1" applyAlignment="1">
      <alignment horizontal="right" vertical="center"/>
    </xf>
    <xf numFmtId="0" fontId="2" fillId="3" borderId="12" xfId="0" applyFont="1" applyFill="1" applyBorder="1" applyAlignment="1">
      <alignment vertical="center"/>
    </xf>
    <xf numFmtId="0" fontId="2" fillId="3" borderId="27" xfId="0" applyFont="1" applyFill="1" applyBorder="1"/>
    <xf numFmtId="0" fontId="2" fillId="3" borderId="0" xfId="0" applyFont="1" applyFill="1" applyBorder="1" applyAlignment="1">
      <alignment horizontal="right" vertical="center"/>
    </xf>
    <xf numFmtId="0" fontId="2" fillId="3" borderId="19" xfId="0" applyFont="1" applyFill="1" applyBorder="1" applyAlignment="1">
      <alignment horizontal="right" vertical="center"/>
    </xf>
    <xf numFmtId="0" fontId="2" fillId="3" borderId="24" xfId="0" applyFont="1" applyFill="1" applyBorder="1" applyAlignment="1">
      <alignment vertical="center"/>
    </xf>
    <xf numFmtId="0" fontId="2" fillId="3" borderId="24" xfId="0" applyFont="1" applyFill="1" applyBorder="1" applyAlignment="1">
      <alignment horizontal="right" vertical="center"/>
    </xf>
    <xf numFmtId="0" fontId="2" fillId="0" borderId="0" xfId="0" applyFont="1"/>
    <xf numFmtId="0" fontId="1" fillId="0" borderId="32" xfId="0" applyFont="1" applyBorder="1" applyAlignment="1">
      <alignment vertical="center"/>
    </xf>
    <xf numFmtId="0" fontId="1" fillId="3" borderId="6" xfId="0" applyFont="1" applyFill="1" applyBorder="1" applyAlignment="1">
      <alignment vertical="center"/>
    </xf>
    <xf numFmtId="0" fontId="1" fillId="0" borderId="11" xfId="0" applyFont="1" applyBorder="1" applyAlignment="1">
      <alignment horizontal="center" vertical="center"/>
    </xf>
    <xf numFmtId="0" fontId="1" fillId="0" borderId="33" xfId="0" applyFont="1" applyBorder="1" applyAlignment="1">
      <alignment vertical="center"/>
    </xf>
    <xf numFmtId="0" fontId="1" fillId="0" borderId="31" xfId="0" applyFont="1" applyBorder="1" applyAlignment="1">
      <alignment vertical="center"/>
    </xf>
    <xf numFmtId="1" fontId="1" fillId="0" borderId="32" xfId="0" applyNumberFormat="1" applyFont="1" applyBorder="1" applyAlignment="1">
      <alignment vertical="center"/>
    </xf>
    <xf numFmtId="0" fontId="1" fillId="0" borderId="8" xfId="0" applyFont="1" applyBorder="1" applyAlignment="1">
      <alignment vertical="center"/>
    </xf>
    <xf numFmtId="165" fontId="1" fillId="2" borderId="0" xfId="0" applyNumberFormat="1" applyFont="1" applyFill="1" applyAlignment="1">
      <alignment vertical="center"/>
    </xf>
    <xf numFmtId="0" fontId="1" fillId="3" borderId="5" xfId="0" applyFont="1" applyFill="1" applyBorder="1" applyAlignment="1">
      <alignment vertical="center"/>
    </xf>
    <xf numFmtId="1" fontId="1" fillId="3" borderId="6" xfId="0" applyNumberFormat="1" applyFont="1" applyFill="1" applyBorder="1" applyAlignment="1">
      <alignment vertical="center"/>
    </xf>
    <xf numFmtId="2" fontId="1" fillId="3" borderId="6" xfId="0" applyNumberFormat="1" applyFont="1" applyFill="1" applyBorder="1" applyAlignment="1">
      <alignment vertical="center"/>
    </xf>
    <xf numFmtId="0" fontId="1" fillId="3" borderId="7" xfId="0" applyFont="1" applyFill="1" applyBorder="1" applyAlignment="1">
      <alignment horizontal="center" vertical="center"/>
    </xf>
    <xf numFmtId="165" fontId="1" fillId="0" borderId="6" xfId="0" applyNumberFormat="1" applyFont="1" applyBorder="1" applyAlignment="1">
      <alignment vertical="center"/>
    </xf>
    <xf numFmtId="1" fontId="2" fillId="3" borderId="22" xfId="0" applyNumberFormat="1" applyFont="1" applyFill="1" applyBorder="1" applyAlignment="1">
      <alignment vertical="center"/>
    </xf>
    <xf numFmtId="0" fontId="2" fillId="0" borderId="26" xfId="0" applyFont="1" applyFill="1" applyBorder="1" applyAlignment="1">
      <alignment horizontal="left" vertical="center"/>
    </xf>
    <xf numFmtId="1" fontId="1" fillId="4" borderId="34" xfId="0" applyNumberFormat="1" applyFont="1" applyFill="1" applyBorder="1" applyAlignment="1">
      <alignment vertical="center"/>
    </xf>
    <xf numFmtId="0" fontId="2" fillId="0" borderId="13" xfId="0" applyFont="1" applyFill="1" applyBorder="1" applyAlignment="1">
      <alignment horizontal="left" vertical="center"/>
    </xf>
    <xf numFmtId="0" fontId="2" fillId="0" borderId="12" xfId="0" applyFont="1" applyFill="1" applyBorder="1" applyAlignment="1">
      <alignment horizontal="left" vertical="center"/>
    </xf>
    <xf numFmtId="0" fontId="1" fillId="3" borderId="21" xfId="0" applyFont="1" applyFill="1" applyBorder="1" applyAlignment="1">
      <alignment vertical="center"/>
    </xf>
    <xf numFmtId="0" fontId="2" fillId="3" borderId="0" xfId="0" applyFont="1" applyFill="1" applyAlignment="1">
      <alignment horizontal="right" vertical="center"/>
    </xf>
    <xf numFmtId="0" fontId="2" fillId="3" borderId="0" xfId="0" applyFont="1" applyFill="1" applyAlignment="1">
      <alignment horizontal="left" vertical="center"/>
    </xf>
    <xf numFmtId="0" fontId="0" fillId="0" borderId="0" xfId="0" applyAlignment="1">
      <alignment vertical="center"/>
    </xf>
    <xf numFmtId="0" fontId="1" fillId="0" borderId="21" xfId="0" applyFont="1" applyBorder="1" applyAlignment="1">
      <alignment vertical="center"/>
    </xf>
    <xf numFmtId="0" fontId="7" fillId="0" borderId="0" xfId="0" applyFont="1" applyAlignment="1">
      <alignment vertical="center"/>
    </xf>
    <xf numFmtId="0" fontId="0" fillId="0" borderId="0" xfId="0" applyAlignment="1">
      <alignment horizontal="right" vertical="center"/>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3" fontId="0" fillId="0" borderId="36" xfId="0" applyNumberFormat="1" applyBorder="1" applyAlignment="1">
      <alignment horizontal="center" vertical="center"/>
    </xf>
    <xf numFmtId="0" fontId="0" fillId="0" borderId="1" xfId="0" applyBorder="1" applyAlignment="1">
      <alignment horizontal="center" vertical="center"/>
    </xf>
    <xf numFmtId="0" fontId="1" fillId="0" borderId="18"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3" borderId="24" xfId="0" applyFont="1" applyFill="1" applyBorder="1" applyAlignment="1">
      <alignment vertical="center"/>
    </xf>
    <xf numFmtId="0" fontId="1" fillId="0" borderId="43" xfId="0" applyFont="1" applyBorder="1" applyAlignment="1">
      <alignment vertical="center"/>
    </xf>
    <xf numFmtId="0" fontId="1" fillId="0" borderId="46" xfId="0" applyFont="1" applyBorder="1" applyAlignment="1">
      <alignment vertical="center"/>
    </xf>
    <xf numFmtId="0" fontId="1" fillId="0" borderId="49" xfId="0" applyFont="1" applyBorder="1" applyAlignment="1">
      <alignment vertical="center"/>
    </xf>
    <xf numFmtId="0" fontId="1" fillId="0" borderId="21" xfId="0" applyFont="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vertical="center"/>
    </xf>
    <xf numFmtId="0" fontId="1" fillId="0" borderId="22" xfId="0" applyFont="1" applyBorder="1" applyAlignment="1">
      <alignment vertical="center"/>
    </xf>
    <xf numFmtId="0" fontId="1" fillId="0" borderId="0" xfId="0" applyFont="1" applyBorder="1" applyAlignment="1">
      <alignment vertical="center" wrapText="1"/>
    </xf>
    <xf numFmtId="0" fontId="1" fillId="3" borderId="0" xfId="0" applyFont="1" applyFill="1" applyBorder="1" applyAlignment="1">
      <alignment horizontal="left" vertical="center"/>
    </xf>
    <xf numFmtId="0" fontId="1" fillId="3" borderId="0" xfId="0" applyFont="1" applyFill="1" applyAlignment="1">
      <alignment vertical="center"/>
    </xf>
    <xf numFmtId="0" fontId="2" fillId="0" borderId="0" xfId="0" applyFont="1" applyBorder="1" applyAlignment="1">
      <alignment vertical="center"/>
    </xf>
    <xf numFmtId="0" fontId="9" fillId="0" borderId="0" xfId="0" applyFont="1" applyBorder="1" applyAlignment="1">
      <alignment vertical="center"/>
    </xf>
    <xf numFmtId="0" fontId="1" fillId="0" borderId="0" xfId="0" applyFont="1" applyBorder="1" applyAlignment="1">
      <alignment horizontal="left" vertical="center" wrapText="1"/>
    </xf>
    <xf numFmtId="0" fontId="1" fillId="0" borderId="0" xfId="0" applyFont="1" applyBorder="1" applyAlignment="1">
      <alignment horizontal="right" vertical="center"/>
    </xf>
    <xf numFmtId="0" fontId="1" fillId="0" borderId="0" xfId="0" applyFont="1" applyBorder="1" applyAlignment="1">
      <alignment horizontal="left" vertical="center"/>
    </xf>
    <xf numFmtId="0" fontId="1" fillId="3" borderId="0" xfId="0" applyFont="1" applyFill="1" applyBorder="1" applyAlignment="1">
      <alignment horizontal="left" vertical="center" wrapText="1"/>
    </xf>
    <xf numFmtId="0" fontId="1" fillId="0" borderId="21" xfId="0" applyFont="1" applyBorder="1" applyAlignment="1">
      <alignment horizontal="left" vertical="center"/>
    </xf>
    <xf numFmtId="0" fontId="1" fillId="0" borderId="21" xfId="0" applyFont="1" applyBorder="1" applyAlignment="1">
      <alignment vertical="center" wrapText="1"/>
    </xf>
    <xf numFmtId="0" fontId="1" fillId="0" borderId="0" xfId="0" applyFont="1" applyBorder="1" applyAlignment="1">
      <alignment horizontal="right" vertical="center" wrapText="1"/>
    </xf>
    <xf numFmtId="0" fontId="1" fillId="0" borderId="5" xfId="0" applyFont="1" applyBorder="1" applyAlignment="1">
      <alignment horizontal="center" vertical="center"/>
    </xf>
    <xf numFmtId="0" fontId="1" fillId="0" borderId="50" xfId="0" applyFont="1" applyBorder="1" applyAlignment="1">
      <alignment horizontal="center" vertical="center"/>
    </xf>
    <xf numFmtId="166" fontId="1" fillId="0" borderId="6" xfId="0" applyNumberFormat="1" applyFont="1" applyBorder="1" applyAlignment="1">
      <alignment horizontal="center" vertical="center"/>
    </xf>
    <xf numFmtId="0" fontId="1" fillId="0" borderId="6" xfId="0" applyFont="1" applyBorder="1" applyAlignment="1">
      <alignment horizontal="center" vertical="center"/>
    </xf>
    <xf numFmtId="1" fontId="1" fillId="0" borderId="44" xfId="0" applyNumberFormat="1" applyFont="1" applyBorder="1" applyAlignment="1">
      <alignment horizontal="right" vertical="center"/>
    </xf>
    <xf numFmtId="0" fontId="1" fillId="0" borderId="30" xfId="0" applyFont="1" applyBorder="1" applyAlignment="1">
      <alignment vertical="center"/>
    </xf>
    <xf numFmtId="0" fontId="1" fillId="0" borderId="4" xfId="0" applyFont="1" applyBorder="1" applyAlignment="1">
      <alignment vertical="center"/>
    </xf>
    <xf numFmtId="1" fontId="1" fillId="0" borderId="7" xfId="0" applyNumberFormat="1" applyFont="1" applyBorder="1" applyAlignment="1">
      <alignment vertical="center"/>
    </xf>
    <xf numFmtId="0" fontId="1" fillId="0" borderId="9" xfId="0" applyFont="1" applyBorder="1" applyAlignment="1">
      <alignment horizontal="center" vertical="center"/>
    </xf>
    <xf numFmtId="0" fontId="1" fillId="0" borderId="51" xfId="0" applyFont="1" applyBorder="1" applyAlignment="1">
      <alignment horizontal="center" vertical="center"/>
    </xf>
    <xf numFmtId="3" fontId="1" fillId="3" borderId="10" xfId="0" applyNumberFormat="1" applyFont="1" applyFill="1" applyBorder="1" applyAlignment="1">
      <alignment vertical="center"/>
    </xf>
    <xf numFmtId="166" fontId="1" fillId="0" borderId="10" xfId="0" applyNumberFormat="1" applyFont="1" applyBorder="1" applyAlignment="1">
      <alignment horizontal="center" vertical="center"/>
    </xf>
    <xf numFmtId="0" fontId="1" fillId="0" borderId="10" xfId="0" applyFont="1" applyBorder="1" applyAlignment="1">
      <alignment horizontal="center" vertical="center"/>
    </xf>
    <xf numFmtId="1" fontId="1" fillId="0" borderId="47" xfId="0" applyNumberFormat="1" applyFont="1" applyBorder="1" applyAlignment="1">
      <alignment horizontal="right" vertical="center"/>
    </xf>
    <xf numFmtId="1" fontId="1" fillId="0" borderId="11" xfId="0" applyNumberFormat="1" applyFont="1" applyBorder="1" applyAlignment="1">
      <alignment vertical="center"/>
    </xf>
    <xf numFmtId="1" fontId="1" fillId="0" borderId="30" xfId="0" applyNumberFormat="1" applyFont="1" applyBorder="1" applyAlignment="1">
      <alignment vertical="center"/>
    </xf>
    <xf numFmtId="1" fontId="1" fillId="0" borderId="52" xfId="0" applyNumberFormat="1" applyFont="1" applyBorder="1" applyAlignment="1">
      <alignment vertical="center"/>
    </xf>
    <xf numFmtId="0" fontId="1" fillId="0" borderId="42" xfId="0" applyFont="1" applyBorder="1" applyAlignment="1">
      <alignment vertical="center"/>
    </xf>
    <xf numFmtId="1" fontId="1" fillId="0" borderId="53" xfId="0" applyNumberFormat="1" applyFont="1" applyBorder="1" applyAlignment="1">
      <alignment vertical="center"/>
    </xf>
    <xf numFmtId="0" fontId="1" fillId="0" borderId="45" xfId="0" applyFont="1" applyBorder="1" applyAlignment="1">
      <alignment vertical="center"/>
    </xf>
    <xf numFmtId="1" fontId="1" fillId="0" borderId="54" xfId="0" applyNumberFormat="1" applyFont="1" applyBorder="1" applyAlignment="1">
      <alignment vertical="center"/>
    </xf>
    <xf numFmtId="0" fontId="1" fillId="0" borderId="48" xfId="0" applyFont="1" applyBorder="1" applyAlignment="1">
      <alignment vertical="center"/>
    </xf>
    <xf numFmtId="0" fontId="1" fillId="3" borderId="0" xfId="0" applyFont="1" applyFill="1" applyBorder="1" applyAlignment="1">
      <alignment vertical="center"/>
    </xf>
    <xf numFmtId="0" fontId="4" fillId="3" borderId="0" xfId="0" applyFont="1" applyFill="1" applyAlignment="1">
      <alignment vertical="center"/>
    </xf>
    <xf numFmtId="0" fontId="1" fillId="0" borderId="23" xfId="0" applyFont="1" applyBorder="1" applyAlignment="1">
      <alignment vertical="center"/>
    </xf>
    <xf numFmtId="0" fontId="1" fillId="0" borderId="24" xfId="0" applyFont="1" applyBorder="1" applyAlignment="1">
      <alignment vertical="center"/>
    </xf>
    <xf numFmtId="0" fontId="1" fillId="0" borderId="25" xfId="0" applyFont="1" applyBorder="1" applyAlignment="1">
      <alignment vertical="center"/>
    </xf>
    <xf numFmtId="0" fontId="1" fillId="3" borderId="29" xfId="0" applyFont="1" applyFill="1" applyBorder="1" applyAlignment="1">
      <alignment vertical="center"/>
    </xf>
    <xf numFmtId="3" fontId="1" fillId="3" borderId="6" xfId="0" applyNumberFormat="1" applyFont="1" applyFill="1" applyBorder="1" applyAlignment="1">
      <alignment vertical="center"/>
    </xf>
    <xf numFmtId="0" fontId="1" fillId="0" borderId="50" xfId="0" applyFont="1" applyBorder="1" applyAlignment="1">
      <alignment vertical="center"/>
    </xf>
    <xf numFmtId="1" fontId="1" fillId="3" borderId="0" xfId="0" applyNumberFormat="1" applyFont="1" applyFill="1" applyAlignment="1">
      <alignment vertical="center"/>
    </xf>
    <xf numFmtId="165" fontId="1" fillId="3" borderId="0" xfId="0" applyNumberFormat="1" applyFont="1" applyFill="1" applyAlignment="1">
      <alignment vertical="center"/>
    </xf>
    <xf numFmtId="0" fontId="1" fillId="3" borderId="28" xfId="0" applyFont="1" applyFill="1" applyBorder="1" applyAlignment="1">
      <alignment vertical="center"/>
    </xf>
    <xf numFmtId="0" fontId="1" fillId="3" borderId="30" xfId="0" applyFont="1" applyFill="1" applyBorder="1" applyAlignment="1">
      <alignment horizontal="center" vertical="center"/>
    </xf>
    <xf numFmtId="0" fontId="1" fillId="3" borderId="5" xfId="0" applyFont="1" applyFill="1" applyBorder="1" applyAlignment="1">
      <alignment horizontal="right" vertical="center"/>
    </xf>
    <xf numFmtId="0" fontId="1" fillId="3" borderId="9" xfId="0" applyFont="1" applyFill="1" applyBorder="1" applyAlignment="1">
      <alignment vertical="center"/>
    </xf>
    <xf numFmtId="0" fontId="1" fillId="3" borderId="10" xfId="0" applyFont="1" applyFill="1" applyBorder="1" applyAlignment="1">
      <alignment vertical="center"/>
    </xf>
    <xf numFmtId="0" fontId="1" fillId="3" borderId="11" xfId="0" applyFont="1" applyFill="1" applyBorder="1" applyAlignment="1">
      <alignment horizontal="center" vertical="center"/>
    </xf>
    <xf numFmtId="0" fontId="1" fillId="3" borderId="1" xfId="0" applyFont="1" applyFill="1" applyBorder="1" applyAlignment="1">
      <alignment horizontal="center" vertical="center"/>
    </xf>
    <xf numFmtId="1" fontId="1" fillId="3" borderId="1"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8" fillId="3" borderId="0" xfId="0" applyFont="1" applyFill="1" applyAlignment="1">
      <alignment vertical="center"/>
    </xf>
    <xf numFmtId="1" fontId="8" fillId="3" borderId="0" xfId="0" applyNumberFormat="1" applyFont="1" applyFill="1" applyAlignment="1">
      <alignment vertical="center"/>
    </xf>
    <xf numFmtId="165" fontId="8" fillId="3" borderId="0" xfId="0" applyNumberFormat="1" applyFont="1" applyFill="1" applyAlignment="1">
      <alignment vertical="center"/>
    </xf>
    <xf numFmtId="0" fontId="11" fillId="0" borderId="0" xfId="1" applyFont="1" applyBorder="1" applyAlignment="1" applyProtection="1"/>
    <xf numFmtId="0" fontId="11" fillId="0" borderId="0" xfId="1" applyFont="1" applyBorder="1" applyAlignment="1" applyProtection="1">
      <alignment vertical="top"/>
    </xf>
    <xf numFmtId="0" fontId="12" fillId="0" borderId="0" xfId="0" applyFont="1" applyAlignment="1">
      <alignment vertical="center"/>
    </xf>
    <xf numFmtId="0" fontId="0" fillId="3" borderId="0" xfId="0" applyFill="1" applyAlignment="1">
      <alignment vertical="center"/>
    </xf>
    <xf numFmtId="0" fontId="1" fillId="3" borderId="29" xfId="0" applyFont="1" applyFill="1" applyBorder="1" applyAlignment="1">
      <alignment horizontal="center" vertical="center"/>
    </xf>
    <xf numFmtId="1" fontId="1" fillId="3" borderId="29" xfId="0" applyNumberFormat="1" applyFont="1" applyFill="1" applyBorder="1" applyAlignment="1">
      <alignment horizontal="center" vertical="center"/>
    </xf>
    <xf numFmtId="165" fontId="1" fillId="3" borderId="29" xfId="0" applyNumberFormat="1" applyFont="1" applyFill="1" applyBorder="1" applyAlignment="1">
      <alignment horizontal="center" vertical="center"/>
    </xf>
    <xf numFmtId="0" fontId="1" fillId="3" borderId="0" xfId="0" applyFont="1" applyFill="1" applyAlignment="1">
      <alignment horizontal="center" vertical="center"/>
    </xf>
    <xf numFmtId="1" fontId="1" fillId="3" borderId="6" xfId="0" applyNumberFormat="1" applyFont="1" applyFill="1" applyBorder="1" applyAlignment="1">
      <alignment horizontal="center" vertical="center"/>
    </xf>
    <xf numFmtId="4" fontId="1" fillId="3" borderId="6" xfId="0" applyNumberFormat="1" applyFont="1" applyFill="1" applyBorder="1" applyAlignment="1">
      <alignment horizontal="center" vertical="center"/>
    </xf>
    <xf numFmtId="2" fontId="1" fillId="3" borderId="6" xfId="0" applyNumberFormat="1" applyFont="1" applyFill="1" applyBorder="1" applyAlignment="1">
      <alignment horizontal="center" vertical="center"/>
    </xf>
    <xf numFmtId="165" fontId="1" fillId="3" borderId="6" xfId="0" applyNumberFormat="1" applyFont="1" applyFill="1" applyBorder="1" applyAlignment="1">
      <alignment horizontal="center" vertical="center"/>
    </xf>
    <xf numFmtId="3" fontId="1" fillId="3" borderId="6" xfId="0" applyNumberFormat="1" applyFont="1" applyFill="1" applyBorder="1" applyAlignment="1">
      <alignment horizontal="center" vertical="center"/>
    </xf>
    <xf numFmtId="0" fontId="1" fillId="3" borderId="10" xfId="0" applyFont="1" applyFill="1" applyBorder="1" applyAlignment="1">
      <alignment horizontal="center" vertical="center"/>
    </xf>
    <xf numFmtId="1" fontId="1" fillId="3" borderId="10" xfId="0" applyNumberFormat="1" applyFont="1" applyFill="1" applyBorder="1" applyAlignment="1">
      <alignment horizontal="center" vertical="center"/>
    </xf>
    <xf numFmtId="165" fontId="1" fillId="3" borderId="10" xfId="0" applyNumberFormat="1" applyFont="1" applyFill="1" applyBorder="1" applyAlignment="1">
      <alignment horizontal="center" vertical="center"/>
    </xf>
    <xf numFmtId="0" fontId="0" fillId="0" borderId="25" xfId="0" applyBorder="1" applyAlignment="1">
      <alignment horizontal="center" vertical="center" wrapText="1"/>
    </xf>
    <xf numFmtId="0" fontId="1" fillId="3" borderId="1" xfId="0" applyFont="1" applyFill="1" applyBorder="1" applyAlignment="1">
      <alignment horizontal="center" vertical="center"/>
    </xf>
    <xf numFmtId="0" fontId="1" fillId="3" borderId="12"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6" xfId="0" applyFont="1" applyFill="1" applyBorder="1" applyAlignment="1">
      <alignment horizontal="center" vertical="center"/>
    </xf>
    <xf numFmtId="0" fontId="14" fillId="3" borderId="21" xfId="0" applyFont="1" applyFill="1" applyBorder="1" applyAlignment="1">
      <alignment horizontal="left" vertical="center"/>
    </xf>
    <xf numFmtId="0" fontId="14" fillId="3" borderId="0" xfId="0" applyFont="1" applyFill="1" applyBorder="1" applyAlignment="1">
      <alignment horizontal="center" vertical="center" wrapText="1"/>
    </xf>
    <xf numFmtId="0" fontId="15" fillId="3" borderId="0" xfId="0" applyFont="1" applyFill="1" applyBorder="1" applyAlignment="1">
      <alignment vertical="center" wrapText="1"/>
    </xf>
    <xf numFmtId="0" fontId="0" fillId="0" borderId="0" xfId="0" applyAlignment="1">
      <alignment horizontal="center"/>
    </xf>
    <xf numFmtId="0" fontId="16" fillId="3" borderId="21" xfId="0" applyFont="1" applyFill="1" applyBorder="1" applyAlignment="1">
      <alignment horizontal="left" vertical="center"/>
    </xf>
    <xf numFmtId="0" fontId="16" fillId="3" borderId="0" xfId="0" applyFont="1" applyFill="1" applyBorder="1" applyAlignment="1">
      <alignment horizontal="center" vertical="center"/>
    </xf>
    <xf numFmtId="0" fontId="17" fillId="3" borderId="0" xfId="0" applyFont="1" applyFill="1" applyBorder="1" applyAlignment="1">
      <alignment vertical="center"/>
    </xf>
    <xf numFmtId="0" fontId="15" fillId="3" borderId="0" xfId="0" applyFont="1" applyFill="1" applyBorder="1" applyAlignment="1">
      <alignment horizontal="left" vertical="center"/>
    </xf>
    <xf numFmtId="0" fontId="18" fillId="3" borderId="0" xfId="0" applyFont="1" applyFill="1" applyBorder="1" applyAlignment="1">
      <alignment horizontal="center" vertical="center"/>
    </xf>
    <xf numFmtId="0" fontId="19" fillId="0" borderId="0" xfId="0" applyFont="1"/>
    <xf numFmtId="2" fontId="1" fillId="3" borderId="5" xfId="0" applyNumberFormat="1" applyFont="1" applyFill="1" applyBorder="1" applyAlignment="1">
      <alignment horizontal="center" vertical="center"/>
    </xf>
    <xf numFmtId="1" fontId="1" fillId="3" borderId="13" xfId="0" applyNumberFormat="1" applyFont="1" applyFill="1" applyBorder="1" applyAlignment="1">
      <alignment horizontal="center" vertical="center"/>
    </xf>
    <xf numFmtId="2" fontId="1" fillId="3" borderId="13" xfId="0" applyNumberFormat="1" applyFont="1" applyFill="1" applyBorder="1" applyAlignment="1">
      <alignment vertical="center"/>
    </xf>
    <xf numFmtId="2" fontId="0" fillId="0" borderId="13" xfId="0" applyNumberFormat="1" applyBorder="1" applyAlignment="1">
      <alignment horizontal="center"/>
    </xf>
    <xf numFmtId="2" fontId="18" fillId="3" borderId="13" xfId="0" applyNumberFormat="1" applyFont="1" applyFill="1" applyBorder="1" applyAlignment="1">
      <alignment horizontal="center" vertical="center"/>
    </xf>
    <xf numFmtId="0" fontId="1" fillId="0" borderId="13" xfId="0" applyFont="1" applyBorder="1" applyAlignment="1">
      <alignment vertical="center"/>
    </xf>
    <xf numFmtId="0" fontId="1" fillId="3" borderId="1" xfId="0" applyFont="1" applyFill="1" applyBorder="1" applyAlignment="1">
      <alignment vertical="center" wrapText="1"/>
    </xf>
    <xf numFmtId="1" fontId="1" fillId="3" borderId="1" xfId="0" applyNumberFormat="1" applyFont="1" applyFill="1" applyBorder="1" applyAlignment="1">
      <alignment vertical="center"/>
    </xf>
    <xf numFmtId="0" fontId="20" fillId="3" borderId="1" xfId="0" applyFont="1" applyFill="1" applyBorder="1" applyAlignment="1">
      <alignment vertical="center" wrapText="1"/>
    </xf>
    <xf numFmtId="0" fontId="20" fillId="3" borderId="1" xfId="0" applyFont="1" applyFill="1" applyBorder="1" applyAlignment="1">
      <alignment vertical="center"/>
    </xf>
    <xf numFmtId="1" fontId="20" fillId="3" borderId="1" xfId="0" applyNumberFormat="1" applyFont="1" applyFill="1" applyBorder="1" applyAlignment="1">
      <alignment horizontal="center" vertical="center"/>
    </xf>
    <xf numFmtId="0" fontId="20" fillId="3" borderId="1" xfId="0" applyFont="1" applyFill="1" applyBorder="1" applyAlignment="1">
      <alignment horizontal="center" vertical="center"/>
    </xf>
    <xf numFmtId="0" fontId="21" fillId="0" borderId="1" xfId="0" applyFont="1" applyBorder="1" applyAlignment="1">
      <alignment horizontal="center"/>
    </xf>
    <xf numFmtId="0" fontId="21" fillId="0" borderId="1" xfId="0" applyFont="1" applyBorder="1"/>
    <xf numFmtId="1" fontId="20" fillId="3" borderId="1" xfId="0" applyNumberFormat="1" applyFont="1" applyFill="1" applyBorder="1" applyAlignment="1">
      <alignment vertical="center"/>
    </xf>
    <xf numFmtId="2" fontId="23" fillId="3" borderId="1" xfId="0" applyNumberFormat="1" applyFont="1" applyFill="1" applyBorder="1" applyAlignment="1">
      <alignment horizontal="center" vertical="center"/>
    </xf>
    <xf numFmtId="1" fontId="1" fillId="0" borderId="44" xfId="0" applyNumberFormat="1" applyFont="1" applyBorder="1" applyAlignment="1">
      <alignment horizontal="center" vertical="center"/>
    </xf>
    <xf numFmtId="1" fontId="1" fillId="0" borderId="7" xfId="0" applyNumberFormat="1" applyFont="1" applyBorder="1" applyAlignment="1">
      <alignment horizontal="center" vertical="center"/>
    </xf>
    <xf numFmtId="0" fontId="24" fillId="3" borderId="23" xfId="0" applyFont="1" applyFill="1" applyBorder="1" applyAlignment="1">
      <alignment horizontal="left" vertical="center"/>
    </xf>
    <xf numFmtId="0" fontId="24" fillId="3" borderId="24" xfId="0" applyFont="1" applyFill="1" applyBorder="1" applyAlignment="1">
      <alignment horizontal="center" vertical="center"/>
    </xf>
    <xf numFmtId="0" fontId="15" fillId="3" borderId="24" xfId="0" applyFont="1" applyFill="1" applyBorder="1" applyAlignment="1">
      <alignment horizontal="center" vertical="center"/>
    </xf>
    <xf numFmtId="0" fontId="24" fillId="3" borderId="24" xfId="0" applyFont="1" applyFill="1" applyBorder="1" applyAlignment="1">
      <alignment horizontal="left" vertical="center"/>
    </xf>
    <xf numFmtId="0" fontId="15" fillId="3" borderId="24" xfId="0" applyFont="1" applyFill="1" applyBorder="1" applyAlignment="1">
      <alignment vertical="center"/>
    </xf>
    <xf numFmtId="0" fontId="15" fillId="3" borderId="25" xfId="0" applyFont="1" applyFill="1" applyBorder="1" applyAlignment="1">
      <alignment horizontal="center" vertical="center"/>
    </xf>
    <xf numFmtId="0" fontId="24" fillId="3" borderId="39" xfId="0" applyFont="1" applyFill="1" applyBorder="1" applyAlignment="1">
      <alignment horizontal="left" vertical="center"/>
    </xf>
    <xf numFmtId="0" fontId="24" fillId="3" borderId="40" xfId="0" applyFont="1" applyFill="1" applyBorder="1" applyAlignment="1">
      <alignment horizontal="center" vertical="center"/>
    </xf>
    <xf numFmtId="0" fontId="15" fillId="3" borderId="40" xfId="0" applyFont="1" applyFill="1" applyBorder="1" applyAlignment="1">
      <alignment horizontal="center" vertical="center"/>
    </xf>
    <xf numFmtId="0" fontId="15" fillId="3" borderId="40" xfId="0" applyFont="1" applyFill="1" applyBorder="1" applyAlignment="1">
      <alignment vertical="center"/>
    </xf>
    <xf numFmtId="0" fontId="15" fillId="3" borderId="41" xfId="0" applyFont="1" applyFill="1" applyBorder="1" applyAlignment="1">
      <alignment horizontal="center" vertical="center"/>
    </xf>
    <xf numFmtId="0" fontId="24" fillId="3" borderId="18" xfId="0" applyFont="1" applyFill="1" applyBorder="1" applyAlignment="1">
      <alignment horizontal="left" vertical="center"/>
    </xf>
    <xf numFmtId="0" fontId="24" fillId="3" borderId="19" xfId="0" applyFont="1" applyFill="1" applyBorder="1" applyAlignment="1">
      <alignment horizontal="center" vertical="center"/>
    </xf>
    <xf numFmtId="0" fontId="15" fillId="3" borderId="19" xfId="0" applyFont="1" applyFill="1" applyBorder="1" applyAlignment="1">
      <alignment vertical="center"/>
    </xf>
    <xf numFmtId="0" fontId="15" fillId="3" borderId="20" xfId="0" applyFont="1" applyFill="1" applyBorder="1" applyAlignment="1">
      <alignment horizontal="center" vertical="center"/>
    </xf>
    <xf numFmtId="0" fontId="15" fillId="3" borderId="21" xfId="0" applyFont="1" applyFill="1" applyBorder="1" applyAlignment="1">
      <alignment horizontal="left" vertical="center"/>
    </xf>
    <xf numFmtId="0" fontId="15" fillId="3" borderId="22" xfId="0" applyFont="1" applyFill="1" applyBorder="1" applyAlignment="1">
      <alignment horizontal="center" vertical="center"/>
    </xf>
    <xf numFmtId="0" fontId="24" fillId="3" borderId="21" xfId="0" applyFont="1" applyFill="1" applyBorder="1" applyAlignment="1">
      <alignment horizontal="left" vertical="center"/>
    </xf>
    <xf numFmtId="0" fontId="15" fillId="3" borderId="0" xfId="0" applyFont="1" applyFill="1" applyBorder="1" applyAlignment="1">
      <alignment horizontal="center" vertical="center"/>
    </xf>
    <xf numFmtId="0" fontId="24" fillId="3" borderId="0" xfId="0" applyFont="1" applyFill="1" applyBorder="1" applyAlignment="1">
      <alignment horizontal="center" vertical="center"/>
    </xf>
    <xf numFmtId="0" fontId="15" fillId="3" borderId="0" xfId="0" applyFont="1" applyFill="1" applyBorder="1" applyAlignment="1">
      <alignment vertical="center"/>
    </xf>
    <xf numFmtId="0" fontId="15" fillId="3" borderId="24" xfId="0" applyFont="1" applyFill="1" applyBorder="1" applyAlignment="1">
      <alignment horizontal="left" vertical="center"/>
    </xf>
    <xf numFmtId="0" fontId="8" fillId="0" borderId="0" xfId="0" applyFont="1" applyBorder="1" applyAlignment="1">
      <alignment vertical="center" wrapText="1"/>
    </xf>
    <xf numFmtId="0" fontId="1" fillId="3" borderId="24" xfId="0" applyFont="1" applyFill="1" applyBorder="1" applyAlignment="1">
      <alignment horizontal="center" vertical="center"/>
    </xf>
    <xf numFmtId="0" fontId="1" fillId="3" borderId="25" xfId="0" applyFont="1" applyFill="1" applyBorder="1" applyAlignment="1">
      <alignment horizontal="center" vertical="center" wrapText="1"/>
    </xf>
    <xf numFmtId="0" fontId="11" fillId="3" borderId="0" xfId="1" applyFont="1" applyFill="1" applyBorder="1" applyAlignment="1" applyProtection="1">
      <alignment horizontal="left"/>
    </xf>
    <xf numFmtId="0" fontId="1" fillId="0" borderId="0" xfId="0" applyFont="1" applyAlignment="1">
      <alignment horizontal="left" vertical="center"/>
    </xf>
    <xf numFmtId="0" fontId="22" fillId="3" borderId="1" xfId="0" applyFont="1" applyFill="1" applyBorder="1" applyAlignment="1">
      <alignment horizontal="center" vertical="center"/>
    </xf>
    <xf numFmtId="0" fontId="24" fillId="3" borderId="40" xfId="0" applyFont="1" applyFill="1" applyBorder="1" applyAlignment="1">
      <alignment horizontal="center" vertical="center"/>
    </xf>
    <xf numFmtId="0" fontId="1" fillId="3" borderId="44" xfId="0" applyFont="1" applyFill="1" applyBorder="1" applyAlignment="1">
      <alignment vertical="center"/>
    </xf>
    <xf numFmtId="10" fontId="1" fillId="3" borderId="44" xfId="0" applyNumberFormat="1" applyFont="1" applyFill="1" applyBorder="1" applyAlignment="1">
      <alignment horizontal="center" vertical="center"/>
    </xf>
    <xf numFmtId="0" fontId="1" fillId="3" borderId="44" xfId="0" applyFont="1" applyFill="1" applyBorder="1" applyAlignment="1">
      <alignment horizontal="center" vertical="center"/>
    </xf>
    <xf numFmtId="2" fontId="1" fillId="3" borderId="50" xfId="0" applyNumberFormat="1" applyFont="1" applyFill="1" applyBorder="1" applyAlignment="1">
      <alignment horizontal="center" vertical="center"/>
    </xf>
    <xf numFmtId="1" fontId="2" fillId="2" borderId="0" xfId="0" applyNumberFormat="1" applyFont="1" applyFill="1" applyAlignment="1">
      <alignment vertical="center"/>
    </xf>
    <xf numFmtId="1" fontId="2" fillId="3" borderId="1" xfId="0" applyNumberFormat="1" applyFont="1" applyFill="1" applyBorder="1" applyAlignment="1">
      <alignment horizontal="center" vertical="center"/>
    </xf>
    <xf numFmtId="1" fontId="2" fillId="3" borderId="55" xfId="0" applyNumberFormat="1" applyFont="1" applyFill="1" applyBorder="1" applyAlignment="1">
      <alignment horizontal="center" vertical="center"/>
    </xf>
    <xf numFmtId="0" fontId="23"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6" xfId="0" applyFont="1" applyFill="1" applyBorder="1" applyAlignment="1">
      <alignment horizontal="center" vertical="center"/>
    </xf>
    <xf numFmtId="1" fontId="2" fillId="3" borderId="6" xfId="0" applyNumberFormat="1" applyFont="1" applyFill="1" applyBorder="1" applyAlignment="1">
      <alignment horizontal="center" vertical="center"/>
    </xf>
    <xf numFmtId="0" fontId="2" fillId="3" borderId="10" xfId="0" applyFont="1" applyFill="1" applyBorder="1" applyAlignment="1">
      <alignment horizontal="center" vertical="center"/>
    </xf>
    <xf numFmtId="1" fontId="2" fillId="3" borderId="10" xfId="0" applyNumberFormat="1" applyFont="1" applyFill="1" applyBorder="1" applyAlignment="1">
      <alignment horizontal="center" vertical="center"/>
    </xf>
    <xf numFmtId="1" fontId="4" fillId="3" borderId="0" xfId="0" applyNumberFormat="1" applyFont="1" applyFill="1" applyAlignment="1">
      <alignment vertical="center"/>
    </xf>
    <xf numFmtId="1" fontId="2" fillId="3" borderId="0" xfId="0" applyNumberFormat="1" applyFont="1" applyFill="1" applyAlignment="1">
      <alignment vertical="center"/>
    </xf>
    <xf numFmtId="0" fontId="2" fillId="3" borderId="13" xfId="0" applyFont="1" applyFill="1" applyBorder="1" applyAlignment="1">
      <alignment horizontal="center" vertical="center"/>
    </xf>
    <xf numFmtId="0" fontId="2" fillId="3" borderId="1" xfId="0" applyFont="1" applyFill="1" applyBorder="1" applyAlignment="1">
      <alignment horizontal="center" vertical="center"/>
    </xf>
    <xf numFmtId="0" fontId="4" fillId="3" borderId="0" xfId="0" applyFont="1" applyFill="1" applyAlignment="1">
      <alignment horizontal="center" vertical="center"/>
    </xf>
    <xf numFmtId="0" fontId="2" fillId="3" borderId="0" xfId="0" applyFont="1" applyFill="1" applyAlignment="1">
      <alignment horizontal="center" vertical="center"/>
    </xf>
    <xf numFmtId="0" fontId="1" fillId="3" borderId="44" xfId="0" applyFont="1" applyFill="1" applyBorder="1" applyAlignment="1">
      <alignment horizontal="center" vertical="center"/>
    </xf>
    <xf numFmtId="0" fontId="1" fillId="3" borderId="1" xfId="0" applyFont="1" applyFill="1" applyBorder="1" applyAlignment="1">
      <alignment horizontal="center" vertical="center"/>
    </xf>
    <xf numFmtId="1" fontId="1" fillId="3" borderId="1" xfId="0" applyNumberFormat="1" applyFont="1" applyFill="1" applyBorder="1" applyAlignment="1">
      <alignment horizontal="center" vertical="center"/>
    </xf>
    <xf numFmtId="0" fontId="1" fillId="3" borderId="17" xfId="0" applyFont="1" applyFill="1" applyBorder="1" applyAlignment="1">
      <alignment horizontal="center" vertical="center"/>
    </xf>
    <xf numFmtId="0" fontId="1" fillId="3" borderId="1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165" fontId="1" fillId="3" borderId="1" xfId="0" applyNumberFormat="1" applyFont="1" applyFill="1" applyBorder="1" applyAlignment="1">
      <alignment horizontal="center" vertical="center"/>
    </xf>
    <xf numFmtId="0" fontId="1" fillId="3" borderId="12"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5" fillId="3" borderId="0" xfId="0" applyFont="1" applyFill="1" applyBorder="1" applyAlignment="1">
      <alignment horizontal="center" vertical="center"/>
    </xf>
    <xf numFmtId="0" fontId="5" fillId="3" borderId="22"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22"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5" xfId="0" applyFont="1" applyFill="1" applyBorder="1" applyAlignment="1">
      <alignment horizontal="center" vertical="center"/>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3" fontId="1" fillId="3" borderId="39" xfId="0" applyNumberFormat="1" applyFont="1" applyFill="1" applyBorder="1" applyAlignment="1">
      <alignment horizontal="center" vertical="center"/>
    </xf>
    <xf numFmtId="3" fontId="1" fillId="3" borderId="40" xfId="0" applyNumberFormat="1" applyFont="1" applyFill="1" applyBorder="1" applyAlignment="1">
      <alignment horizontal="center" vertical="center"/>
    </xf>
    <xf numFmtId="3" fontId="1" fillId="3" borderId="41" xfId="0" applyNumberFormat="1" applyFont="1" applyFill="1" applyBorder="1" applyAlignment="1">
      <alignment horizontal="center" vertical="center"/>
    </xf>
    <xf numFmtId="0" fontId="2" fillId="3" borderId="0" xfId="0" applyFont="1" applyFill="1" applyAlignment="1">
      <alignment horizontal="left" vertical="center" wrapText="1"/>
    </xf>
    <xf numFmtId="0" fontId="24" fillId="3" borderId="39" xfId="0" applyFont="1" applyFill="1" applyBorder="1" applyAlignment="1">
      <alignment horizontal="center" vertical="center"/>
    </xf>
    <xf numFmtId="0" fontId="24" fillId="3" borderId="40" xfId="0" applyFont="1" applyFill="1" applyBorder="1" applyAlignment="1">
      <alignment horizontal="center" vertical="center"/>
    </xf>
    <xf numFmtId="0" fontId="24" fillId="3" borderId="41" xfId="0" applyFont="1" applyFill="1" applyBorder="1" applyAlignment="1">
      <alignment horizontal="center" vertic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xf>
    <xf numFmtId="0" fontId="1" fillId="0" borderId="13" xfId="0" applyFont="1" applyBorder="1" applyAlignment="1">
      <alignment horizontal="center" vertical="center"/>
    </xf>
    <xf numFmtId="16" fontId="1" fillId="0" borderId="17" xfId="0" applyNumberFormat="1" applyFont="1" applyBorder="1" applyAlignment="1">
      <alignment horizontal="center" vertical="center"/>
    </xf>
    <xf numFmtId="16" fontId="1" fillId="0" borderId="14" xfId="0" applyNumberFormat="1" applyFont="1" applyBorder="1" applyAlignment="1">
      <alignment horizontal="center" vertical="center"/>
    </xf>
    <xf numFmtId="0" fontId="1" fillId="0" borderId="17" xfId="0" applyFont="1" applyBorder="1" applyAlignment="1">
      <alignment horizontal="center" vertical="center"/>
    </xf>
    <xf numFmtId="0" fontId="1" fillId="0" borderId="14" xfId="0" applyFont="1" applyBorder="1" applyAlignment="1">
      <alignment horizontal="center" vertical="center"/>
    </xf>
    <xf numFmtId="3" fontId="1" fillId="0" borderId="17" xfId="0" applyNumberFormat="1" applyFont="1" applyBorder="1" applyAlignment="1">
      <alignment horizontal="center" vertical="center"/>
    </xf>
    <xf numFmtId="3" fontId="1" fillId="0" borderId="14" xfId="0" applyNumberFormat="1"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5" fillId="3" borderId="0" xfId="0" applyFont="1" applyFill="1" applyBorder="1" applyAlignment="1">
      <alignment horizontal="left" vertical="center" wrapText="1"/>
    </xf>
    <xf numFmtId="0" fontId="13" fillId="0" borderId="0" xfId="0" applyFont="1" applyAlignment="1">
      <alignment horizontal="center" vertical="center" wrapText="1"/>
    </xf>
    <xf numFmtId="0" fontId="1" fillId="3" borderId="18"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6" fillId="0" borderId="0" xfId="0" applyFont="1" applyAlignment="1">
      <alignment horizontal="center"/>
    </xf>
    <xf numFmtId="0" fontId="0" fillId="0" borderId="1" xfId="0" applyBorder="1" applyAlignment="1">
      <alignment horizontal="center" vertical="center" wrapText="1"/>
    </xf>
    <xf numFmtId="4" fontId="0" fillId="0" borderId="37" xfId="0" applyNumberFormat="1" applyBorder="1" applyAlignment="1">
      <alignment horizontal="center" vertical="center" wrapText="1"/>
    </xf>
    <xf numFmtId="4" fontId="0" fillId="0" borderId="38" xfId="0" applyNumberForma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cellXfs>
  <cellStyles count="2">
    <cellStyle name="Normal" xfId="0" builtinId="0"/>
    <cellStyle name="Normal 3" xfId="1"/>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238125</xdr:colOff>
      <xdr:row>1</xdr:row>
      <xdr:rowOff>9525</xdr:rowOff>
    </xdr:from>
    <xdr:to>
      <xdr:col>8</xdr:col>
      <xdr:colOff>295274</xdr:colOff>
      <xdr:row>1</xdr:row>
      <xdr:rowOff>932037</xdr:rowOff>
    </xdr:to>
    <xdr:pic>
      <xdr:nvPicPr>
        <xdr:cNvPr id="2" name="图片 1" descr=" "/>
        <xdr:cNvPicPr>
          <a:picLocks noChangeAspect="1" noChangeArrowheads="1"/>
        </xdr:cNvPicPr>
      </xdr:nvPicPr>
      <xdr:blipFill>
        <a:blip xmlns:r="http://schemas.openxmlformats.org/officeDocument/2006/relationships" r:embed="rId1"/>
        <a:srcRect/>
        <a:stretch>
          <a:fillRect/>
        </a:stretch>
      </xdr:blipFill>
      <xdr:spPr bwMode="auto">
        <a:xfrm>
          <a:off x="581025" y="142875"/>
          <a:ext cx="6172199" cy="922512"/>
        </a:xfrm>
        <a:prstGeom prst="rect">
          <a:avLst/>
        </a:prstGeom>
        <a:noFill/>
        <a:ln w="9525">
          <a:noFill/>
          <a:miter lim="800000"/>
          <a:headEnd/>
          <a:tailEnd/>
        </a:ln>
      </xdr:spPr>
    </xdr:pic>
    <xdr:clientData/>
  </xdr:twoCellAnchor>
  <xdr:twoCellAnchor>
    <xdr:from>
      <xdr:col>1</xdr:col>
      <xdr:colOff>222250</xdr:colOff>
      <xdr:row>1</xdr:row>
      <xdr:rowOff>943630</xdr:rowOff>
    </xdr:from>
    <xdr:to>
      <xdr:col>8</xdr:col>
      <xdr:colOff>263525</xdr:colOff>
      <xdr:row>3</xdr:row>
      <xdr:rowOff>57150</xdr:rowOff>
    </xdr:to>
    <xdr:pic>
      <xdr:nvPicPr>
        <xdr:cNvPr id="3" name="Picture 1" descr="Badre_Alam_Letter"/>
        <xdr:cNvPicPr>
          <a:picLocks noChangeAspect="1" noChangeArrowheads="1"/>
        </xdr:cNvPicPr>
      </xdr:nvPicPr>
      <xdr:blipFill>
        <a:blip xmlns:r="http://schemas.openxmlformats.org/officeDocument/2006/relationships" r:embed="rId2"/>
        <a:srcRect t="93973" r="562"/>
        <a:stretch>
          <a:fillRect/>
        </a:stretch>
      </xdr:blipFill>
      <xdr:spPr bwMode="auto">
        <a:xfrm>
          <a:off x="565150" y="1076980"/>
          <a:ext cx="6156325" cy="58037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533399</xdr:colOff>
      <xdr:row>0</xdr:row>
      <xdr:rowOff>28575</xdr:rowOff>
    </xdr:from>
    <xdr:to>
      <xdr:col>7</xdr:col>
      <xdr:colOff>428624</xdr:colOff>
      <xdr:row>1</xdr:row>
      <xdr:rowOff>409575</xdr:rowOff>
    </xdr:to>
    <xdr:pic>
      <xdr:nvPicPr>
        <xdr:cNvPr id="2" name="图片 1" descr=" "/>
        <xdr:cNvPicPr>
          <a:picLocks noChangeAspect="1" noChangeArrowheads="1"/>
        </xdr:cNvPicPr>
      </xdr:nvPicPr>
      <xdr:blipFill>
        <a:blip xmlns:r="http://schemas.openxmlformats.org/officeDocument/2006/relationships" r:embed="rId1"/>
        <a:srcRect/>
        <a:stretch>
          <a:fillRect/>
        </a:stretch>
      </xdr:blipFill>
      <xdr:spPr bwMode="auto">
        <a:xfrm>
          <a:off x="1142999" y="28575"/>
          <a:ext cx="5648325" cy="9144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619125</xdr:colOff>
      <xdr:row>0</xdr:row>
      <xdr:rowOff>15875</xdr:rowOff>
    </xdr:from>
    <xdr:to>
      <xdr:col>4</xdr:col>
      <xdr:colOff>803108</xdr:colOff>
      <xdr:row>0</xdr:row>
      <xdr:rowOff>875130</xdr:rowOff>
    </xdr:to>
    <xdr:pic>
      <xdr:nvPicPr>
        <xdr:cNvPr id="2" name="图片 1" descr=" "/>
        <xdr:cNvPicPr>
          <a:picLocks noChangeAspect="1" noChangeArrowheads="1"/>
        </xdr:cNvPicPr>
      </xdr:nvPicPr>
      <xdr:blipFill>
        <a:blip xmlns:r="http://schemas.openxmlformats.org/officeDocument/2006/relationships" r:embed="rId1"/>
        <a:srcRect/>
        <a:stretch>
          <a:fillRect/>
        </a:stretch>
      </xdr:blipFill>
      <xdr:spPr bwMode="auto">
        <a:xfrm>
          <a:off x="619125" y="15875"/>
          <a:ext cx="4851233" cy="859255"/>
        </a:xfrm>
        <a:prstGeom prst="rect">
          <a:avLst/>
        </a:prstGeom>
        <a:noFill/>
        <a:ln w="9525">
          <a:noFill/>
          <a:miter lim="800000"/>
          <a:headEnd/>
          <a:tailEnd/>
        </a:ln>
      </xdr:spPr>
    </xdr:pic>
    <xdr:clientData/>
  </xdr:twoCellAnchor>
  <xdr:twoCellAnchor>
    <xdr:from>
      <xdr:col>0</xdr:col>
      <xdr:colOff>657225</xdr:colOff>
      <xdr:row>0</xdr:row>
      <xdr:rowOff>846555</xdr:rowOff>
    </xdr:from>
    <xdr:to>
      <xdr:col>4</xdr:col>
      <xdr:colOff>784058</xdr:colOff>
      <xdr:row>0</xdr:row>
      <xdr:rowOff>1404018</xdr:rowOff>
    </xdr:to>
    <xdr:pic>
      <xdr:nvPicPr>
        <xdr:cNvPr id="3" name="Picture 1" descr="Badre_Alam_Letter"/>
        <xdr:cNvPicPr>
          <a:picLocks noChangeAspect="1" noChangeArrowheads="1"/>
        </xdr:cNvPicPr>
      </xdr:nvPicPr>
      <xdr:blipFill>
        <a:blip xmlns:r="http://schemas.openxmlformats.org/officeDocument/2006/relationships" r:embed="rId2"/>
        <a:srcRect t="93973" r="562"/>
        <a:stretch>
          <a:fillRect/>
        </a:stretch>
      </xdr:blipFill>
      <xdr:spPr bwMode="auto">
        <a:xfrm>
          <a:off x="657225" y="846555"/>
          <a:ext cx="4794083" cy="55746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499984740745262"/>
    <pageSetUpPr fitToPage="1"/>
  </sheetPr>
  <dimension ref="A1:R51"/>
  <sheetViews>
    <sheetView showGridLines="0" workbookViewId="0">
      <selection activeCell="C20" sqref="C20"/>
    </sheetView>
  </sheetViews>
  <sheetFormatPr defaultRowHeight="10.5" x14ac:dyDescent="0.25"/>
  <cols>
    <col min="1" max="1" width="11" style="118" bestFit="1" customWidth="1"/>
    <col min="2" max="2" width="38.28515625" style="118" bestFit="1" customWidth="1"/>
    <col min="3" max="3" width="8.85546875" style="118" customWidth="1"/>
    <col min="4" max="4" width="8.140625" style="158" bestFit="1" customWidth="1"/>
    <col min="5" max="5" width="5.85546875" style="118" customWidth="1"/>
    <col min="6" max="6" width="9.5703125" style="159" bestFit="1" customWidth="1"/>
    <col min="7" max="7" width="10.140625" style="118" bestFit="1" customWidth="1"/>
    <col min="8" max="8" width="10.140625" style="265" bestFit="1" customWidth="1"/>
    <col min="9" max="9" width="9.140625" style="265"/>
    <col min="10" max="10" width="9.140625" style="158"/>
    <col min="11" max="15" width="9.140625" style="118"/>
    <col min="16" max="16" width="10.42578125" style="118" bestFit="1" customWidth="1"/>
    <col min="17" max="17" width="11.28515625" style="118" bestFit="1" customWidth="1"/>
    <col min="18" max="18" width="11.7109375" style="269" customWidth="1"/>
    <col min="19" max="16384" width="9.140625" style="118"/>
  </cols>
  <sheetData>
    <row r="1" spans="1:18" ht="15" customHeight="1" x14ac:dyDescent="0.25">
      <c r="A1" s="15"/>
      <c r="B1" s="15" t="s">
        <v>156</v>
      </c>
      <c r="C1" s="15"/>
      <c r="D1" s="16"/>
      <c r="E1" s="15"/>
      <c r="F1" s="83"/>
      <c r="G1" s="15"/>
      <c r="H1" s="255"/>
      <c r="I1" s="255"/>
      <c r="J1" s="16"/>
      <c r="K1" s="15"/>
      <c r="L1" s="15"/>
      <c r="M1" s="15"/>
      <c r="N1" s="15"/>
      <c r="O1" s="15"/>
      <c r="P1" s="15"/>
      <c r="Q1" s="15"/>
      <c r="R1" s="57"/>
    </row>
    <row r="2" spans="1:18" ht="15" customHeight="1" x14ac:dyDescent="0.25">
      <c r="A2" s="271" t="s">
        <v>0</v>
      </c>
      <c r="B2" s="271" t="s">
        <v>1</v>
      </c>
      <c r="C2" s="278" t="s">
        <v>145</v>
      </c>
      <c r="D2" s="272" t="s">
        <v>2</v>
      </c>
      <c r="E2" s="271" t="s">
        <v>3</v>
      </c>
      <c r="F2" s="277" t="s">
        <v>4</v>
      </c>
      <c r="G2" s="271" t="s">
        <v>5</v>
      </c>
      <c r="H2" s="272" t="s">
        <v>6</v>
      </c>
      <c r="I2" s="272"/>
      <c r="J2" s="272"/>
      <c r="K2" s="271" t="s">
        <v>7</v>
      </c>
      <c r="L2" s="271"/>
      <c r="M2" s="271"/>
      <c r="N2" s="273" t="s">
        <v>24</v>
      </c>
      <c r="O2" s="275" t="s">
        <v>147</v>
      </c>
      <c r="P2" s="276" t="s">
        <v>148</v>
      </c>
      <c r="Q2" s="270" t="s">
        <v>149</v>
      </c>
      <c r="R2" s="59" t="s">
        <v>198</v>
      </c>
    </row>
    <row r="3" spans="1:18" ht="15" customHeight="1" x14ac:dyDescent="0.25">
      <c r="A3" s="271"/>
      <c r="B3" s="271"/>
      <c r="C3" s="279"/>
      <c r="D3" s="272"/>
      <c r="E3" s="271"/>
      <c r="F3" s="277"/>
      <c r="G3" s="271"/>
      <c r="H3" s="256" t="s">
        <v>8</v>
      </c>
      <c r="I3" s="256" t="s">
        <v>9</v>
      </c>
      <c r="J3" s="167" t="s">
        <v>10</v>
      </c>
      <c r="K3" s="166" t="s">
        <v>8</v>
      </c>
      <c r="L3" s="166" t="s">
        <v>9</v>
      </c>
      <c r="M3" s="166" t="s">
        <v>10</v>
      </c>
      <c r="N3" s="274"/>
      <c r="O3" s="275"/>
      <c r="P3" s="276"/>
      <c r="Q3" s="270"/>
      <c r="R3" s="266"/>
    </row>
    <row r="4" spans="1:18" ht="15" customHeight="1" x14ac:dyDescent="0.25">
      <c r="A4" s="160">
        <v>4800131518</v>
      </c>
      <c r="B4" s="155" t="s">
        <v>171</v>
      </c>
      <c r="C4" s="177"/>
      <c r="D4" s="178"/>
      <c r="E4" s="177"/>
      <c r="F4" s="179"/>
      <c r="G4" s="177"/>
      <c r="H4" s="257"/>
      <c r="I4" s="257"/>
      <c r="J4" s="178"/>
      <c r="K4" s="177"/>
      <c r="L4" s="177"/>
      <c r="M4" s="155"/>
      <c r="N4" s="161"/>
      <c r="O4" s="84"/>
      <c r="P4" s="77"/>
      <c r="Q4" s="251"/>
      <c r="R4" s="267"/>
    </row>
    <row r="5" spans="1:18" ht="15" customHeight="1" x14ac:dyDescent="0.25">
      <c r="A5" s="168">
        <v>10</v>
      </c>
      <c r="B5" s="85" t="s">
        <v>172</v>
      </c>
      <c r="C5" s="180">
        <v>995462</v>
      </c>
      <c r="D5" s="169">
        <v>5</v>
      </c>
      <c r="E5" s="181" t="s">
        <v>157</v>
      </c>
      <c r="F5" s="182">
        <v>190</v>
      </c>
      <c r="G5" s="253">
        <f t="shared" ref="G5:G14" si="0">ROUND((D5*F5),0)</f>
        <v>950</v>
      </c>
      <c r="H5" s="258">
        <v>3</v>
      </c>
      <c r="I5" s="258">
        <v>2</v>
      </c>
      <c r="J5" s="254">
        <f t="shared" ref="J5:J14" si="1">H5+I5</f>
        <v>5</v>
      </c>
      <c r="K5" s="169">
        <f t="shared" ref="K5:K14" si="2">ROUND((H5*F5),0)</f>
        <v>570</v>
      </c>
      <c r="L5" s="169">
        <f t="shared" ref="L5:L14" si="3">ROUND((I5*F5),0)</f>
        <v>380</v>
      </c>
      <c r="M5" s="77">
        <f t="shared" ref="M5:M14" si="4">ROUND((J5*F5),0)</f>
        <v>950</v>
      </c>
      <c r="N5" s="87" t="str">
        <f t="shared" ref="N5:N14" si="5">IF((D5-J5)&gt;=0,"-",D5-J5)</f>
        <v>-</v>
      </c>
      <c r="O5" s="204">
        <f>J5</f>
        <v>5</v>
      </c>
      <c r="P5" s="169">
        <f t="shared" ref="P5:P14" si="6">ROUND((O5*F5),0)</f>
        <v>950</v>
      </c>
      <c r="Q5" s="252">
        <f t="shared" ref="Q5:Q14" si="7">J5/O5</f>
        <v>1</v>
      </c>
      <c r="R5" s="267" t="s">
        <v>199</v>
      </c>
    </row>
    <row r="6" spans="1:18" ht="15" customHeight="1" x14ac:dyDescent="0.25">
      <c r="A6" s="168">
        <v>20</v>
      </c>
      <c r="B6" s="85" t="s">
        <v>173</v>
      </c>
      <c r="C6" s="180">
        <v>995462</v>
      </c>
      <c r="D6" s="169">
        <v>35</v>
      </c>
      <c r="E6" s="181" t="s">
        <v>157</v>
      </c>
      <c r="F6" s="182">
        <v>250</v>
      </c>
      <c r="G6" s="253">
        <f t="shared" si="0"/>
        <v>8750</v>
      </c>
      <c r="H6" s="258">
        <v>21</v>
      </c>
      <c r="I6" s="258">
        <v>14</v>
      </c>
      <c r="J6" s="254">
        <f t="shared" si="1"/>
        <v>35</v>
      </c>
      <c r="K6" s="169">
        <f t="shared" si="2"/>
        <v>5250</v>
      </c>
      <c r="L6" s="169">
        <f t="shared" si="3"/>
        <v>3500</v>
      </c>
      <c r="M6" s="77">
        <f t="shared" si="4"/>
        <v>8750</v>
      </c>
      <c r="N6" s="87" t="str">
        <f t="shared" si="5"/>
        <v>-</v>
      </c>
      <c r="O6" s="204">
        <f t="shared" ref="O6:O16" si="8">J6</f>
        <v>35</v>
      </c>
      <c r="P6" s="169">
        <f t="shared" si="6"/>
        <v>8750</v>
      </c>
      <c r="Q6" s="252">
        <f t="shared" si="7"/>
        <v>1</v>
      </c>
      <c r="R6" s="267" t="s">
        <v>200</v>
      </c>
    </row>
    <row r="7" spans="1:18" ht="15" customHeight="1" x14ac:dyDescent="0.25">
      <c r="A7" s="168">
        <v>30</v>
      </c>
      <c r="B7" s="85" t="s">
        <v>174</v>
      </c>
      <c r="C7" s="180">
        <v>995462</v>
      </c>
      <c r="D7" s="169">
        <v>45</v>
      </c>
      <c r="E7" s="181" t="s">
        <v>157</v>
      </c>
      <c r="F7" s="169">
        <v>350</v>
      </c>
      <c r="G7" s="253">
        <f t="shared" si="0"/>
        <v>15750</v>
      </c>
      <c r="H7" s="258">
        <v>27</v>
      </c>
      <c r="I7" s="258">
        <v>18</v>
      </c>
      <c r="J7" s="254">
        <f t="shared" si="1"/>
        <v>45</v>
      </c>
      <c r="K7" s="169">
        <f t="shared" si="2"/>
        <v>9450</v>
      </c>
      <c r="L7" s="169">
        <f t="shared" si="3"/>
        <v>6300</v>
      </c>
      <c r="M7" s="77">
        <f t="shared" si="4"/>
        <v>15750</v>
      </c>
      <c r="N7" s="87" t="str">
        <f t="shared" si="5"/>
        <v>-</v>
      </c>
      <c r="O7" s="204">
        <f t="shared" si="8"/>
        <v>45</v>
      </c>
      <c r="P7" s="169">
        <f t="shared" si="6"/>
        <v>15750</v>
      </c>
      <c r="Q7" s="252">
        <f t="shared" si="7"/>
        <v>1</v>
      </c>
      <c r="R7" s="267" t="s">
        <v>201</v>
      </c>
    </row>
    <row r="8" spans="1:18" ht="15" customHeight="1" x14ac:dyDescent="0.25">
      <c r="A8" s="168">
        <v>40</v>
      </c>
      <c r="B8" s="85" t="s">
        <v>175</v>
      </c>
      <c r="C8" s="180">
        <v>995462</v>
      </c>
      <c r="D8" s="169">
        <v>5</v>
      </c>
      <c r="E8" s="181" t="s">
        <v>143</v>
      </c>
      <c r="F8" s="169">
        <v>660</v>
      </c>
      <c r="G8" s="253">
        <f t="shared" si="0"/>
        <v>3300</v>
      </c>
      <c r="H8" s="258">
        <v>3</v>
      </c>
      <c r="I8" s="258">
        <v>2</v>
      </c>
      <c r="J8" s="254">
        <f t="shared" si="1"/>
        <v>5</v>
      </c>
      <c r="K8" s="169">
        <f t="shared" si="2"/>
        <v>1980</v>
      </c>
      <c r="L8" s="169">
        <f t="shared" si="3"/>
        <v>1320</v>
      </c>
      <c r="M8" s="77">
        <f t="shared" si="4"/>
        <v>3300</v>
      </c>
      <c r="N8" s="87" t="str">
        <f t="shared" si="5"/>
        <v>-</v>
      </c>
      <c r="O8" s="204">
        <f t="shared" si="8"/>
        <v>5</v>
      </c>
      <c r="P8" s="169">
        <f t="shared" si="6"/>
        <v>3300</v>
      </c>
      <c r="Q8" s="252">
        <f t="shared" si="7"/>
        <v>1</v>
      </c>
      <c r="R8" s="267" t="s">
        <v>202</v>
      </c>
    </row>
    <row r="9" spans="1:18" ht="15" customHeight="1" x14ac:dyDescent="0.25">
      <c r="A9" s="168">
        <v>50</v>
      </c>
      <c r="B9" s="85" t="s">
        <v>176</v>
      </c>
      <c r="C9" s="180">
        <v>995462</v>
      </c>
      <c r="D9" s="169">
        <v>1</v>
      </c>
      <c r="E9" s="181" t="s">
        <v>143</v>
      </c>
      <c r="F9" s="169">
        <v>845</v>
      </c>
      <c r="G9" s="253">
        <f t="shared" si="0"/>
        <v>845</v>
      </c>
      <c r="H9" s="258">
        <v>0.6</v>
      </c>
      <c r="I9" s="258">
        <v>0.4</v>
      </c>
      <c r="J9" s="254">
        <f t="shared" si="1"/>
        <v>1</v>
      </c>
      <c r="K9" s="169">
        <f t="shared" si="2"/>
        <v>507</v>
      </c>
      <c r="L9" s="169">
        <f t="shared" si="3"/>
        <v>338</v>
      </c>
      <c r="M9" s="77">
        <f t="shared" si="4"/>
        <v>845</v>
      </c>
      <c r="N9" s="87" t="str">
        <f t="shared" si="5"/>
        <v>-</v>
      </c>
      <c r="O9" s="204">
        <f t="shared" si="8"/>
        <v>1</v>
      </c>
      <c r="P9" s="169">
        <f t="shared" si="6"/>
        <v>845</v>
      </c>
      <c r="Q9" s="252">
        <f t="shared" si="7"/>
        <v>1</v>
      </c>
      <c r="R9" s="267" t="s">
        <v>203</v>
      </c>
    </row>
    <row r="10" spans="1:18" ht="15" customHeight="1" x14ac:dyDescent="0.25">
      <c r="A10" s="168">
        <v>60</v>
      </c>
      <c r="B10" s="85" t="s">
        <v>177</v>
      </c>
      <c r="C10" s="180">
        <v>995462</v>
      </c>
      <c r="D10" s="169">
        <v>5</v>
      </c>
      <c r="E10" s="181" t="s">
        <v>143</v>
      </c>
      <c r="F10" s="182">
        <v>3700</v>
      </c>
      <c r="G10" s="253">
        <f t="shared" si="0"/>
        <v>18500</v>
      </c>
      <c r="H10" s="258">
        <v>3</v>
      </c>
      <c r="I10" s="258">
        <v>2</v>
      </c>
      <c r="J10" s="254">
        <f t="shared" si="1"/>
        <v>5</v>
      </c>
      <c r="K10" s="169">
        <f t="shared" si="2"/>
        <v>11100</v>
      </c>
      <c r="L10" s="169">
        <f t="shared" si="3"/>
        <v>7400</v>
      </c>
      <c r="M10" s="77">
        <f t="shared" si="4"/>
        <v>18500</v>
      </c>
      <c r="N10" s="87" t="str">
        <f t="shared" si="5"/>
        <v>-</v>
      </c>
      <c r="O10" s="204">
        <f t="shared" si="8"/>
        <v>5</v>
      </c>
      <c r="P10" s="169">
        <f t="shared" si="6"/>
        <v>18500</v>
      </c>
      <c r="Q10" s="252">
        <f t="shared" si="7"/>
        <v>1</v>
      </c>
      <c r="R10" s="267" t="s">
        <v>204</v>
      </c>
    </row>
    <row r="11" spans="1:18" ht="15" customHeight="1" x14ac:dyDescent="0.25">
      <c r="A11" s="168">
        <v>70</v>
      </c>
      <c r="B11" s="85" t="s">
        <v>178</v>
      </c>
      <c r="C11" s="180">
        <v>995462</v>
      </c>
      <c r="D11" s="169">
        <v>1</v>
      </c>
      <c r="E11" s="181" t="s">
        <v>143</v>
      </c>
      <c r="F11" s="182">
        <v>4500</v>
      </c>
      <c r="G11" s="253">
        <f t="shared" si="0"/>
        <v>4500</v>
      </c>
      <c r="H11" s="258">
        <v>0.6</v>
      </c>
      <c r="I11" s="258">
        <v>0.4</v>
      </c>
      <c r="J11" s="254">
        <f t="shared" si="1"/>
        <v>1</v>
      </c>
      <c r="K11" s="169">
        <f t="shared" si="2"/>
        <v>2700</v>
      </c>
      <c r="L11" s="169">
        <f t="shared" si="3"/>
        <v>1800</v>
      </c>
      <c r="M11" s="77">
        <f t="shared" si="4"/>
        <v>4500</v>
      </c>
      <c r="N11" s="87" t="str">
        <f t="shared" si="5"/>
        <v>-</v>
      </c>
      <c r="O11" s="204">
        <f t="shared" si="8"/>
        <v>1</v>
      </c>
      <c r="P11" s="169">
        <f t="shared" si="6"/>
        <v>4500</v>
      </c>
      <c r="Q11" s="252">
        <f t="shared" si="7"/>
        <v>1</v>
      </c>
      <c r="R11" s="267" t="s">
        <v>205</v>
      </c>
    </row>
    <row r="12" spans="1:18" ht="15" customHeight="1" x14ac:dyDescent="0.25">
      <c r="A12" s="168">
        <v>80</v>
      </c>
      <c r="B12" s="85" t="s">
        <v>179</v>
      </c>
      <c r="C12" s="180">
        <v>995462</v>
      </c>
      <c r="D12" s="169">
        <v>10</v>
      </c>
      <c r="E12" s="181" t="s">
        <v>157</v>
      </c>
      <c r="F12" s="182">
        <v>540</v>
      </c>
      <c r="G12" s="253">
        <f t="shared" si="0"/>
        <v>5400</v>
      </c>
      <c r="H12" s="258">
        <v>6</v>
      </c>
      <c r="I12" s="258">
        <v>4</v>
      </c>
      <c r="J12" s="254">
        <f t="shared" si="1"/>
        <v>10</v>
      </c>
      <c r="K12" s="169">
        <f t="shared" si="2"/>
        <v>3240</v>
      </c>
      <c r="L12" s="169">
        <f t="shared" si="3"/>
        <v>2160</v>
      </c>
      <c r="M12" s="77">
        <f t="shared" si="4"/>
        <v>5400</v>
      </c>
      <c r="N12" s="87" t="str">
        <f t="shared" si="5"/>
        <v>-</v>
      </c>
      <c r="O12" s="204">
        <f t="shared" si="8"/>
        <v>10</v>
      </c>
      <c r="P12" s="169">
        <f t="shared" si="6"/>
        <v>5400</v>
      </c>
      <c r="Q12" s="252">
        <f t="shared" si="7"/>
        <v>1</v>
      </c>
      <c r="R12" s="267" t="s">
        <v>206</v>
      </c>
    </row>
    <row r="13" spans="1:18" ht="15" customHeight="1" x14ac:dyDescent="0.25">
      <c r="A13" s="168">
        <v>90</v>
      </c>
      <c r="B13" s="85" t="s">
        <v>180</v>
      </c>
      <c r="C13" s="180">
        <v>995462</v>
      </c>
      <c r="D13" s="169">
        <v>30</v>
      </c>
      <c r="E13" s="181" t="s">
        <v>157</v>
      </c>
      <c r="F13" s="182">
        <v>1350</v>
      </c>
      <c r="G13" s="253">
        <f t="shared" si="0"/>
        <v>40500</v>
      </c>
      <c r="H13" s="258">
        <v>18</v>
      </c>
      <c r="I13" s="258">
        <v>12</v>
      </c>
      <c r="J13" s="254">
        <f t="shared" si="1"/>
        <v>30</v>
      </c>
      <c r="K13" s="169">
        <f t="shared" si="2"/>
        <v>24300</v>
      </c>
      <c r="L13" s="169">
        <f t="shared" si="3"/>
        <v>16200</v>
      </c>
      <c r="M13" s="77">
        <f t="shared" si="4"/>
        <v>40500</v>
      </c>
      <c r="N13" s="87" t="str">
        <f t="shared" si="5"/>
        <v>-</v>
      </c>
      <c r="O13" s="204">
        <f t="shared" si="8"/>
        <v>30</v>
      </c>
      <c r="P13" s="169">
        <f t="shared" si="6"/>
        <v>40500</v>
      </c>
      <c r="Q13" s="252">
        <f t="shared" si="7"/>
        <v>1</v>
      </c>
      <c r="R13" s="267" t="s">
        <v>207</v>
      </c>
    </row>
    <row r="14" spans="1:18" ht="15" customHeight="1" x14ac:dyDescent="0.25">
      <c r="A14" s="168">
        <v>100</v>
      </c>
      <c r="B14" s="85" t="s">
        <v>181</v>
      </c>
      <c r="C14" s="180">
        <v>995462</v>
      </c>
      <c r="D14" s="169">
        <v>3</v>
      </c>
      <c r="E14" s="181" t="s">
        <v>143</v>
      </c>
      <c r="F14" s="182">
        <v>4500</v>
      </c>
      <c r="G14" s="253">
        <f t="shared" si="0"/>
        <v>13500</v>
      </c>
      <c r="H14" s="258">
        <v>1.8</v>
      </c>
      <c r="I14" s="258">
        <v>1.2</v>
      </c>
      <c r="J14" s="254">
        <f t="shared" si="1"/>
        <v>3</v>
      </c>
      <c r="K14" s="169">
        <f t="shared" si="2"/>
        <v>8100</v>
      </c>
      <c r="L14" s="169">
        <f t="shared" si="3"/>
        <v>5400</v>
      </c>
      <c r="M14" s="77">
        <f t="shared" si="4"/>
        <v>13500</v>
      </c>
      <c r="N14" s="87" t="str">
        <f t="shared" si="5"/>
        <v>-</v>
      </c>
      <c r="O14" s="204">
        <f t="shared" si="8"/>
        <v>3</v>
      </c>
      <c r="P14" s="169">
        <f t="shared" si="6"/>
        <v>13500</v>
      </c>
      <c r="Q14" s="252">
        <f t="shared" si="7"/>
        <v>1</v>
      </c>
      <c r="R14" s="267" t="s">
        <v>208</v>
      </c>
    </row>
    <row r="15" spans="1:18" ht="15" customHeight="1" x14ac:dyDescent="0.25">
      <c r="A15" s="168">
        <v>110</v>
      </c>
      <c r="B15" s="85" t="s">
        <v>182</v>
      </c>
      <c r="C15" s="193">
        <v>995462</v>
      </c>
      <c r="D15" s="169">
        <v>5</v>
      </c>
      <c r="E15" s="169" t="s">
        <v>143</v>
      </c>
      <c r="F15" s="183">
        <v>1250</v>
      </c>
      <c r="G15" s="253">
        <f t="shared" ref="G15:G16" si="9">ROUND((D15*F15),0)</f>
        <v>6250</v>
      </c>
      <c r="H15" s="258">
        <v>3</v>
      </c>
      <c r="I15" s="258">
        <v>2</v>
      </c>
      <c r="J15" s="254">
        <f t="shared" ref="J15:J16" si="10">H15+I15</f>
        <v>5</v>
      </c>
      <c r="K15" s="169">
        <f t="shared" ref="K15:K16" si="11">ROUND((H15*F15),0)</f>
        <v>3750</v>
      </c>
      <c r="L15" s="169">
        <f t="shared" ref="L15:L16" si="12">ROUND((I15*F15),0)</f>
        <v>2500</v>
      </c>
      <c r="M15" s="77">
        <f t="shared" ref="M15:M16" si="13">ROUND((J15*F15),0)</f>
        <v>6250</v>
      </c>
      <c r="N15" s="87" t="str">
        <f t="shared" ref="N15:N16" si="14">IF((D15-J15)&gt;=0,"-",D15-J15)</f>
        <v>-</v>
      </c>
      <c r="O15" s="204">
        <f t="shared" si="8"/>
        <v>5</v>
      </c>
      <c r="P15" s="169">
        <f t="shared" ref="P15:P16" si="15">ROUND((O15*F15),0)</f>
        <v>6250</v>
      </c>
      <c r="Q15" s="252">
        <f t="shared" ref="Q15:Q16" si="16">J15/O15</f>
        <v>1</v>
      </c>
      <c r="R15" s="267" t="s">
        <v>209</v>
      </c>
    </row>
    <row r="16" spans="1:18" ht="15" customHeight="1" x14ac:dyDescent="0.25">
      <c r="A16" s="168">
        <v>120</v>
      </c>
      <c r="B16" s="85" t="s">
        <v>183</v>
      </c>
      <c r="C16" s="193">
        <v>995462</v>
      </c>
      <c r="D16" s="169">
        <v>1</v>
      </c>
      <c r="E16" s="169" t="s">
        <v>143</v>
      </c>
      <c r="F16" s="183">
        <v>550</v>
      </c>
      <c r="G16" s="253">
        <f t="shared" si="9"/>
        <v>550</v>
      </c>
      <c r="H16" s="258">
        <v>0.6</v>
      </c>
      <c r="I16" s="258">
        <v>0.4</v>
      </c>
      <c r="J16" s="254">
        <f t="shared" si="10"/>
        <v>1</v>
      </c>
      <c r="K16" s="169">
        <f t="shared" si="11"/>
        <v>330</v>
      </c>
      <c r="L16" s="169">
        <f t="shared" si="12"/>
        <v>220</v>
      </c>
      <c r="M16" s="77">
        <f t="shared" si="13"/>
        <v>550</v>
      </c>
      <c r="N16" s="87" t="str">
        <f t="shared" si="14"/>
        <v>-</v>
      </c>
      <c r="O16" s="204">
        <f t="shared" si="8"/>
        <v>1</v>
      </c>
      <c r="P16" s="169">
        <f t="shared" si="15"/>
        <v>550</v>
      </c>
      <c r="Q16" s="252">
        <f t="shared" si="16"/>
        <v>1</v>
      </c>
      <c r="R16" s="267" t="s">
        <v>210</v>
      </c>
    </row>
    <row r="17" spans="1:18" ht="15" customHeight="1" x14ac:dyDescent="0.25">
      <c r="A17" s="84"/>
      <c r="B17" s="77"/>
      <c r="C17" s="169"/>
      <c r="D17" s="181"/>
      <c r="E17" s="183"/>
      <c r="F17" s="169"/>
      <c r="G17" s="169">
        <f>SUM(G5:G16)</f>
        <v>118795</v>
      </c>
      <c r="H17" s="259"/>
      <c r="I17" s="259"/>
      <c r="J17" s="169"/>
      <c r="K17" s="169">
        <f>SUM(K5:K16)</f>
        <v>71277</v>
      </c>
      <c r="L17" s="169">
        <f>SUM(L5:L16)</f>
        <v>47518</v>
      </c>
      <c r="M17" s="77">
        <f>SUM(M5:M16)</f>
        <v>118795</v>
      </c>
      <c r="N17" s="87"/>
      <c r="O17" s="168"/>
      <c r="P17" s="169">
        <f>SUM(P5:P16)</f>
        <v>118795</v>
      </c>
      <c r="Q17" s="253"/>
      <c r="R17" s="267"/>
    </row>
    <row r="18" spans="1:18" ht="15" customHeight="1" x14ac:dyDescent="0.25">
      <c r="A18" s="84"/>
      <c r="B18" s="77" t="s">
        <v>68</v>
      </c>
      <c r="C18" s="169"/>
      <c r="D18" s="181"/>
      <c r="E18" s="169"/>
      <c r="F18" s="184"/>
      <c r="G18" s="169">
        <f>ROUND((G17*0/100),0)</f>
        <v>0</v>
      </c>
      <c r="H18" s="260"/>
      <c r="I18" s="260"/>
      <c r="J18" s="169"/>
      <c r="K18" s="169">
        <f t="shared" ref="K18:M18" si="17">ROUND((K17*0/100),0)</f>
        <v>0</v>
      </c>
      <c r="L18" s="169">
        <f t="shared" si="17"/>
        <v>0</v>
      </c>
      <c r="M18" s="77">
        <f t="shared" si="17"/>
        <v>0</v>
      </c>
      <c r="N18" s="87"/>
      <c r="O18" s="168"/>
      <c r="P18" s="169">
        <f t="shared" ref="P18" si="18">ROUND((P17*0/100),0)</f>
        <v>0</v>
      </c>
      <c r="Q18" s="253"/>
      <c r="R18" s="267"/>
    </row>
    <row r="19" spans="1:18" ht="15" customHeight="1" x14ac:dyDescent="0.25">
      <c r="A19" s="84"/>
      <c r="B19" s="77" t="s">
        <v>67</v>
      </c>
      <c r="C19" s="169"/>
      <c r="D19" s="181"/>
      <c r="E19" s="169"/>
      <c r="F19" s="184"/>
      <c r="G19" s="169">
        <f>ROUND((G17*0/100),0)</f>
        <v>0</v>
      </c>
      <c r="H19" s="260"/>
      <c r="I19" s="260"/>
      <c r="J19" s="169"/>
      <c r="K19" s="169">
        <f t="shared" ref="K19:M19" si="19">ROUND((K17*0/100),0)</f>
        <v>0</v>
      </c>
      <c r="L19" s="169">
        <f t="shared" si="19"/>
        <v>0</v>
      </c>
      <c r="M19" s="77">
        <f t="shared" si="19"/>
        <v>0</v>
      </c>
      <c r="N19" s="87"/>
      <c r="O19" s="168"/>
      <c r="P19" s="169">
        <f t="shared" ref="P19" si="20">ROUND((P17*0/100),0)</f>
        <v>0</v>
      </c>
      <c r="Q19" s="253"/>
      <c r="R19" s="267"/>
    </row>
    <row r="20" spans="1:18" ht="15" customHeight="1" x14ac:dyDescent="0.25">
      <c r="A20" s="84"/>
      <c r="B20" s="77"/>
      <c r="C20" s="169"/>
      <c r="D20" s="185"/>
      <c r="E20" s="169"/>
      <c r="F20" s="183"/>
      <c r="G20" s="169">
        <f>SUM(G17:G19)</f>
        <v>118795</v>
      </c>
      <c r="H20" s="260"/>
      <c r="I20" s="260"/>
      <c r="J20" s="169"/>
      <c r="K20" s="169">
        <f t="shared" ref="K20:M20" si="21">SUM(K17:K19)</f>
        <v>71277</v>
      </c>
      <c r="L20" s="169">
        <f t="shared" si="21"/>
        <v>47518</v>
      </c>
      <c r="M20" s="77">
        <f t="shared" si="21"/>
        <v>118795</v>
      </c>
      <c r="N20" s="87"/>
      <c r="O20" s="168"/>
      <c r="P20" s="169">
        <f t="shared" ref="P20" si="22">SUM(P17:P19)</f>
        <v>118795</v>
      </c>
      <c r="Q20" s="253"/>
      <c r="R20" s="267"/>
    </row>
    <row r="21" spans="1:18" ht="15" customHeight="1" x14ac:dyDescent="0.25">
      <c r="A21" s="84"/>
      <c r="B21" s="77"/>
      <c r="C21" s="169"/>
      <c r="D21" s="181"/>
      <c r="E21" s="169"/>
      <c r="F21" s="184"/>
      <c r="G21" s="169"/>
      <c r="H21" s="261"/>
      <c r="I21" s="261"/>
      <c r="J21" s="181"/>
      <c r="K21" s="169"/>
      <c r="L21" s="169"/>
      <c r="M21" s="77"/>
      <c r="N21" s="87"/>
      <c r="O21" s="168"/>
      <c r="P21" s="169"/>
      <c r="Q21" s="253"/>
      <c r="R21" s="267"/>
    </row>
    <row r="22" spans="1:18" ht="15" customHeight="1" x14ac:dyDescent="0.25">
      <c r="A22" s="84"/>
      <c r="B22" s="77"/>
      <c r="C22" s="169"/>
      <c r="D22" s="181"/>
      <c r="E22" s="169"/>
      <c r="F22" s="184"/>
      <c r="G22" s="169"/>
      <c r="H22" s="261"/>
      <c r="I22" s="261"/>
      <c r="J22" s="181"/>
      <c r="K22" s="169"/>
      <c r="L22" s="169">
        <f>L20*0.6</f>
        <v>28510.799999999999</v>
      </c>
      <c r="M22" s="77">
        <f>M20*0.6</f>
        <v>71277</v>
      </c>
      <c r="N22" s="87"/>
      <c r="O22" s="168"/>
      <c r="P22" s="169"/>
      <c r="Q22" s="253"/>
      <c r="R22" s="267"/>
    </row>
    <row r="23" spans="1:18" ht="15" customHeight="1" x14ac:dyDescent="0.25">
      <c r="A23" s="84"/>
      <c r="B23" s="77"/>
      <c r="C23" s="169"/>
      <c r="D23" s="181"/>
      <c r="E23" s="169"/>
      <c r="F23" s="184"/>
      <c r="G23" s="169"/>
      <c r="H23" s="261"/>
      <c r="I23" s="261"/>
      <c r="J23" s="181"/>
      <c r="K23" s="169"/>
      <c r="L23" s="169"/>
      <c r="M23" s="77"/>
      <c r="N23" s="87"/>
      <c r="O23" s="84"/>
      <c r="P23" s="77"/>
      <c r="Q23" s="251"/>
      <c r="R23" s="267"/>
    </row>
    <row r="24" spans="1:18" ht="15" customHeight="1" x14ac:dyDescent="0.25">
      <c r="A24" s="84"/>
      <c r="B24" s="77"/>
      <c r="C24" s="169"/>
      <c r="D24" s="181"/>
      <c r="E24" s="169"/>
      <c r="F24" s="184"/>
      <c r="G24" s="169"/>
      <c r="H24" s="261"/>
      <c r="I24" s="261"/>
      <c r="J24" s="181"/>
      <c r="K24" s="169"/>
      <c r="L24" s="169"/>
      <c r="M24" s="77"/>
      <c r="N24" s="87" t="str">
        <f t="shared" ref="N24" si="23">IF((D24-J24)&gt;=0,"-",D24-J24)</f>
        <v>-</v>
      </c>
      <c r="O24" s="84"/>
      <c r="P24" s="77"/>
      <c r="Q24" s="251"/>
      <c r="R24" s="267"/>
    </row>
    <row r="25" spans="1:18" ht="15" customHeight="1" x14ac:dyDescent="0.25">
      <c r="A25" s="163"/>
      <c r="B25" s="164" t="s">
        <v>11</v>
      </c>
      <c r="C25" s="186"/>
      <c r="D25" s="187"/>
      <c r="E25" s="186"/>
      <c r="F25" s="188"/>
      <c r="G25" s="186">
        <f>G20</f>
        <v>118795</v>
      </c>
      <c r="H25" s="262"/>
      <c r="I25" s="263"/>
      <c r="J25" s="186"/>
      <c r="K25" s="186">
        <f t="shared" ref="K25:M25" si="24">K20</f>
        <v>71277</v>
      </c>
      <c r="L25" s="186">
        <f t="shared" si="24"/>
        <v>47518</v>
      </c>
      <c r="M25" s="164">
        <f t="shared" si="24"/>
        <v>118795</v>
      </c>
      <c r="N25" s="165"/>
      <c r="O25" s="84"/>
      <c r="P25" s="77"/>
      <c r="Q25" s="251"/>
      <c r="R25" s="267"/>
    </row>
    <row r="28" spans="1:18" s="170" customFormat="1" x14ac:dyDescent="0.25">
      <c r="A28" s="170" t="s">
        <v>164</v>
      </c>
      <c r="D28" s="171"/>
      <c r="F28" s="172"/>
      <c r="H28" s="264"/>
      <c r="I28" s="264"/>
      <c r="J28" s="171"/>
      <c r="R28" s="268"/>
    </row>
    <row r="30" spans="1:18" x14ac:dyDescent="0.25">
      <c r="A30" s="118" t="s">
        <v>165</v>
      </c>
    </row>
    <row r="32" spans="1:18" x14ac:dyDescent="0.25">
      <c r="A32" s="118" t="s">
        <v>166</v>
      </c>
    </row>
    <row r="33" spans="1:1" x14ac:dyDescent="0.25">
      <c r="A33" s="118" t="s">
        <v>167</v>
      </c>
    </row>
    <row r="35" spans="1:1" x14ac:dyDescent="0.25">
      <c r="A35" s="118" t="s">
        <v>168</v>
      </c>
    </row>
    <row r="37" spans="1:1" x14ac:dyDescent="0.25">
      <c r="A37" s="118" t="s">
        <v>169</v>
      </c>
    </row>
    <row r="39" spans="1:1" x14ac:dyDescent="0.25">
      <c r="A39" s="118" t="s">
        <v>170</v>
      </c>
    </row>
    <row r="41" spans="1:1" x14ac:dyDescent="0.25">
      <c r="A41" s="118" t="s">
        <v>184</v>
      </c>
    </row>
    <row r="42" spans="1:1" x14ac:dyDescent="0.25">
      <c r="A42" s="118" t="s">
        <v>185</v>
      </c>
    </row>
    <row r="43" spans="1:1" x14ac:dyDescent="0.25">
      <c r="A43" s="118" t="s">
        <v>186</v>
      </c>
    </row>
    <row r="45" spans="1:1" x14ac:dyDescent="0.25">
      <c r="A45" s="118" t="s">
        <v>187</v>
      </c>
    </row>
    <row r="47" spans="1:1" x14ac:dyDescent="0.25">
      <c r="A47" s="118" t="s">
        <v>188</v>
      </c>
    </row>
    <row r="49" spans="1:1" x14ac:dyDescent="0.25">
      <c r="A49" s="118" t="s">
        <v>189</v>
      </c>
    </row>
    <row r="51" spans="1:1" x14ac:dyDescent="0.25">
      <c r="A51" s="118" t="s">
        <v>190</v>
      </c>
    </row>
  </sheetData>
  <mergeCells count="13">
    <mergeCell ref="F2:F3"/>
    <mergeCell ref="A2:A3"/>
    <mergeCell ref="B2:B3"/>
    <mergeCell ref="C2:C3"/>
    <mergeCell ref="D2:D3"/>
    <mergeCell ref="E2:E3"/>
    <mergeCell ref="Q2:Q3"/>
    <mergeCell ref="G2:G3"/>
    <mergeCell ref="H2:J2"/>
    <mergeCell ref="K2:M2"/>
    <mergeCell ref="N2:N3"/>
    <mergeCell ref="O2:O3"/>
    <mergeCell ref="P2:P3"/>
  </mergeCells>
  <pageMargins left="0.70866141732283472" right="0.70866141732283472" top="0.74803149606299213" bottom="0.74803149606299213" header="0.31496062992125984" footer="0.31496062992125984"/>
  <pageSetup paperSize="9" scale="8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29"/>
  <sheetViews>
    <sheetView showGridLines="0" workbookViewId="0">
      <selection activeCell="B7" sqref="B7:B10"/>
    </sheetView>
  </sheetViews>
  <sheetFormatPr defaultRowHeight="10.5" x14ac:dyDescent="0.15"/>
  <cols>
    <col min="1" max="1" width="11" style="11" bestFit="1" customWidth="1"/>
    <col min="2" max="2" width="18" style="11" customWidth="1"/>
    <col min="3" max="3" width="10.140625" style="11" bestFit="1" customWidth="1"/>
    <col min="4" max="4" width="11" style="11" bestFit="1" customWidth="1"/>
    <col min="5" max="5" width="9.85546875" style="12" customWidth="1"/>
    <col min="6" max="7" width="6" style="12" bestFit="1" customWidth="1"/>
    <col min="8" max="8" width="5.42578125" style="12" customWidth="1"/>
    <col min="9" max="9" width="6.7109375" style="12" customWidth="1"/>
    <col min="10" max="10" width="7.7109375" style="12" bestFit="1" customWidth="1"/>
    <col min="11" max="13" width="8.85546875" style="12" customWidth="1"/>
    <col min="14" max="14" width="9" style="12" customWidth="1"/>
    <col min="15" max="15" width="9.42578125" style="12" bestFit="1" customWidth="1"/>
    <col min="16" max="16" width="7" style="12" bestFit="1" customWidth="1"/>
    <col min="17" max="17" width="8" style="12" bestFit="1" customWidth="1"/>
    <col min="18" max="18" width="11.42578125" style="11" bestFit="1" customWidth="1"/>
    <col min="19" max="19" width="10.140625" style="11" bestFit="1" customWidth="1"/>
    <col min="20" max="20" width="12" style="11" bestFit="1" customWidth="1"/>
    <col min="21" max="16384" width="9.140625" style="11"/>
  </cols>
  <sheetData>
    <row r="1" spans="1:20" s="1" customFormat="1" ht="15" customHeight="1" x14ac:dyDescent="0.25">
      <c r="B1" s="15" t="s">
        <v>72</v>
      </c>
      <c r="C1" s="15"/>
      <c r="D1" s="15"/>
      <c r="E1" s="16"/>
      <c r="F1" s="16"/>
      <c r="G1" s="16"/>
      <c r="H1" s="16"/>
      <c r="I1" s="16"/>
      <c r="J1" s="16"/>
      <c r="K1" s="16"/>
      <c r="L1" s="16"/>
      <c r="M1" s="16"/>
      <c r="N1" s="16"/>
      <c r="O1" s="16"/>
      <c r="P1" s="16"/>
      <c r="Q1" s="16"/>
      <c r="R1" s="15"/>
      <c r="S1" s="15"/>
      <c r="T1" s="15"/>
    </row>
    <row r="2" spans="1:20" s="1" customFormat="1" ht="21" x14ac:dyDescent="0.25">
      <c r="A2" s="19" t="s">
        <v>0</v>
      </c>
      <c r="B2" s="13" t="s">
        <v>12</v>
      </c>
      <c r="C2" s="13" t="s">
        <v>13</v>
      </c>
      <c r="D2" s="13" t="s">
        <v>14</v>
      </c>
      <c r="E2" s="14" t="s">
        <v>7</v>
      </c>
      <c r="F2" s="14" t="s">
        <v>15</v>
      </c>
      <c r="G2" s="14" t="s">
        <v>16</v>
      </c>
      <c r="H2" s="14" t="s">
        <v>17</v>
      </c>
      <c r="I2" s="14" t="s">
        <v>18</v>
      </c>
      <c r="J2" s="14" t="s">
        <v>69</v>
      </c>
      <c r="K2" s="14" t="s">
        <v>25</v>
      </c>
      <c r="L2" s="14" t="s">
        <v>66</v>
      </c>
      <c r="M2" s="14" t="s">
        <v>27</v>
      </c>
      <c r="N2" s="14" t="s">
        <v>26</v>
      </c>
      <c r="O2" s="14" t="s">
        <v>19</v>
      </c>
      <c r="P2" s="14" t="s">
        <v>20</v>
      </c>
      <c r="Q2" s="14" t="s">
        <v>21</v>
      </c>
      <c r="R2" s="13" t="s">
        <v>22</v>
      </c>
      <c r="S2" s="13" t="s">
        <v>23</v>
      </c>
      <c r="T2" s="13" t="s">
        <v>24</v>
      </c>
    </row>
    <row r="3" spans="1:20" s="1" customFormat="1" ht="15" customHeight="1" x14ac:dyDescent="0.25">
      <c r="A3" s="20">
        <v>4800116480</v>
      </c>
      <c r="B3" s="21" t="s">
        <v>73</v>
      </c>
      <c r="C3" s="22" t="s">
        <v>74</v>
      </c>
      <c r="D3" s="22"/>
      <c r="E3" s="23"/>
      <c r="F3" s="23"/>
      <c r="G3" s="23"/>
      <c r="H3" s="23"/>
      <c r="I3" s="23"/>
      <c r="J3" s="23">
        <v>-689047</v>
      </c>
      <c r="K3" s="23">
        <f>ROUND((E3*1/100),0)</f>
        <v>0</v>
      </c>
      <c r="L3" s="23"/>
      <c r="M3" s="23"/>
      <c r="N3" s="23">
        <f>ROUND((E3*0.62/100),0)</f>
        <v>0</v>
      </c>
      <c r="O3" s="23">
        <f>ROUND((E3*5/100),0)</f>
        <v>0</v>
      </c>
      <c r="P3" s="23"/>
      <c r="Q3" s="23">
        <f t="shared" ref="Q3:Q5" si="0">E3-SUM(F3:P3)</f>
        <v>689047</v>
      </c>
      <c r="R3" s="22"/>
      <c r="S3" s="22"/>
      <c r="T3" s="24" t="s">
        <v>70</v>
      </c>
    </row>
    <row r="4" spans="1:20" s="1" customFormat="1" ht="15" customHeight="1" x14ac:dyDescent="0.25">
      <c r="A4" s="20"/>
      <c r="B4" s="21"/>
      <c r="C4" s="22"/>
      <c r="D4" s="22"/>
      <c r="E4" s="23"/>
      <c r="F4" s="23"/>
      <c r="G4" s="23"/>
      <c r="H4" s="23"/>
      <c r="I4" s="23"/>
      <c r="J4" s="23"/>
      <c r="K4" s="23"/>
      <c r="L4" s="23"/>
      <c r="M4" s="23"/>
      <c r="N4" s="23"/>
      <c r="O4" s="23"/>
      <c r="P4" s="23"/>
      <c r="Q4" s="23">
        <f t="shared" si="0"/>
        <v>0</v>
      </c>
      <c r="R4" s="22"/>
      <c r="S4" s="22"/>
      <c r="T4" s="24"/>
    </row>
    <row r="5" spans="1:20" s="1" customFormat="1" ht="15" customHeight="1" x14ac:dyDescent="0.25">
      <c r="A5" s="17"/>
      <c r="B5" s="3"/>
      <c r="C5" s="4"/>
      <c r="D5" s="4"/>
      <c r="E5" s="5"/>
      <c r="F5" s="5"/>
      <c r="G5" s="5"/>
      <c r="H5" s="5"/>
      <c r="I5" s="5"/>
      <c r="J5" s="5"/>
      <c r="K5" s="5"/>
      <c r="L5" s="5"/>
      <c r="M5" s="5"/>
      <c r="N5" s="5"/>
      <c r="O5" s="5"/>
      <c r="P5" s="5"/>
      <c r="Q5" s="23">
        <f t="shared" si="0"/>
        <v>0</v>
      </c>
      <c r="R5" s="4"/>
      <c r="S5" s="4"/>
      <c r="T5" s="6"/>
    </row>
    <row r="6" spans="1:20" s="1" customFormat="1" ht="15" customHeight="1" x14ac:dyDescent="0.25">
      <c r="A6" s="79"/>
      <c r="B6" s="80"/>
      <c r="C6" s="76"/>
      <c r="D6" s="76"/>
      <c r="E6" s="81"/>
      <c r="F6" s="81"/>
      <c r="G6" s="81"/>
      <c r="H6" s="81"/>
      <c r="I6" s="81"/>
      <c r="J6" s="81"/>
      <c r="K6" s="81"/>
      <c r="L6" s="81"/>
      <c r="M6" s="81"/>
      <c r="N6" s="81"/>
      <c r="O6" s="81"/>
      <c r="P6" s="81"/>
      <c r="Q6" s="91"/>
      <c r="R6" s="76"/>
      <c r="S6" s="76"/>
      <c r="T6" s="82"/>
    </row>
    <row r="7" spans="1:20" s="1" customFormat="1" ht="15" customHeight="1" x14ac:dyDescent="0.25">
      <c r="A7" s="79"/>
      <c r="B7" s="80" t="s">
        <v>85</v>
      </c>
      <c r="C7" s="76"/>
      <c r="D7" s="76"/>
      <c r="E7" s="81"/>
      <c r="F7" s="81"/>
      <c r="G7" s="81"/>
      <c r="H7" s="81"/>
      <c r="I7" s="81"/>
      <c r="J7" s="81"/>
      <c r="K7" s="81"/>
      <c r="L7" s="81"/>
      <c r="M7" s="81"/>
      <c r="N7" s="81"/>
      <c r="O7" s="81"/>
      <c r="P7" s="81"/>
      <c r="Q7" s="91"/>
      <c r="R7" s="76"/>
      <c r="S7" s="76"/>
      <c r="T7" s="82"/>
    </row>
    <row r="8" spans="1:20" s="1" customFormat="1" ht="15" customHeight="1" x14ac:dyDescent="0.25">
      <c r="A8" s="79"/>
      <c r="B8" s="80" t="s">
        <v>86</v>
      </c>
      <c r="C8" s="76"/>
      <c r="D8" s="76"/>
      <c r="E8" s="81"/>
      <c r="F8" s="81"/>
      <c r="G8" s="81"/>
      <c r="H8" s="81"/>
      <c r="I8" s="81"/>
      <c r="J8" s="81"/>
      <c r="K8" s="81"/>
      <c r="L8" s="81"/>
      <c r="M8" s="81"/>
      <c r="N8" s="81"/>
      <c r="O8" s="81"/>
      <c r="P8" s="81"/>
      <c r="Q8" s="91"/>
      <c r="R8" s="76"/>
      <c r="S8" s="76"/>
      <c r="T8" s="82"/>
    </row>
    <row r="9" spans="1:20" s="1" customFormat="1" ht="15" customHeight="1" x14ac:dyDescent="0.25">
      <c r="A9" s="79"/>
      <c r="B9" s="80" t="s">
        <v>87</v>
      </c>
      <c r="C9" s="76"/>
      <c r="D9" s="76"/>
      <c r="E9" s="81"/>
      <c r="F9" s="81"/>
      <c r="G9" s="81"/>
      <c r="H9" s="81"/>
      <c r="I9" s="81"/>
      <c r="J9" s="81"/>
      <c r="K9" s="81"/>
      <c r="L9" s="81"/>
      <c r="M9" s="81"/>
      <c r="N9" s="81"/>
      <c r="O9" s="81"/>
      <c r="P9" s="81"/>
      <c r="Q9" s="91"/>
      <c r="R9" s="76"/>
      <c r="S9" s="76"/>
      <c r="T9" s="82"/>
    </row>
    <row r="10" spans="1:20" s="1" customFormat="1" ht="15" customHeight="1" x14ac:dyDescent="0.25">
      <c r="A10" s="79"/>
      <c r="B10" s="80" t="s">
        <v>88</v>
      </c>
      <c r="C10" s="76"/>
      <c r="D10" s="76"/>
      <c r="E10" s="81"/>
      <c r="F10" s="81"/>
      <c r="G10" s="81"/>
      <c r="H10" s="81"/>
      <c r="I10" s="81"/>
      <c r="J10" s="81"/>
      <c r="K10" s="81"/>
      <c r="L10" s="81"/>
      <c r="M10" s="81"/>
      <c r="N10" s="81"/>
      <c r="O10" s="81"/>
      <c r="P10" s="81"/>
      <c r="Q10" s="91"/>
      <c r="R10" s="76"/>
      <c r="S10" s="76"/>
      <c r="T10" s="82"/>
    </row>
    <row r="11" spans="1:20" s="1" customFormat="1" ht="15" customHeight="1" x14ac:dyDescent="0.25">
      <c r="A11" s="79"/>
      <c r="B11" s="80"/>
      <c r="C11" s="76"/>
      <c r="D11" s="76"/>
      <c r="E11" s="81"/>
      <c r="F11" s="81"/>
      <c r="G11" s="81"/>
      <c r="H11" s="81"/>
      <c r="I11" s="81"/>
      <c r="J11" s="81"/>
      <c r="K11" s="81"/>
      <c r="L11" s="81"/>
      <c r="M11" s="81"/>
      <c r="N11" s="81"/>
      <c r="O11" s="81"/>
      <c r="P11" s="81"/>
      <c r="Q11" s="81"/>
      <c r="R11" s="76"/>
      <c r="S11" s="76"/>
      <c r="T11" s="82"/>
    </row>
    <row r="12" spans="1:20" s="1" customFormat="1" ht="15" customHeight="1" x14ac:dyDescent="0.25">
      <c r="A12" s="18"/>
      <c r="B12" s="7"/>
      <c r="C12" s="8"/>
      <c r="D12" s="8" t="s">
        <v>11</v>
      </c>
      <c r="E12" s="9">
        <f>SUM(E3:E5)</f>
        <v>0</v>
      </c>
      <c r="F12" s="9">
        <f>SUM(F3:F5)</f>
        <v>0</v>
      </c>
      <c r="G12" s="9">
        <f>SUM(G3:G5)</f>
        <v>0</v>
      </c>
      <c r="H12" s="9">
        <f>SUM(H3:H5)</f>
        <v>0</v>
      </c>
      <c r="I12" s="9">
        <f>SUM(I3:I5)</f>
        <v>0</v>
      </c>
      <c r="J12" s="9"/>
      <c r="K12" s="9">
        <f t="shared" ref="K12:Q12" si="1">SUM(K3:K5)</f>
        <v>0</v>
      </c>
      <c r="L12" s="9">
        <f t="shared" si="1"/>
        <v>0</v>
      </c>
      <c r="M12" s="9">
        <f t="shared" si="1"/>
        <v>0</v>
      </c>
      <c r="N12" s="9">
        <f t="shared" si="1"/>
        <v>0</v>
      </c>
      <c r="O12" s="9">
        <f t="shared" si="1"/>
        <v>0</v>
      </c>
      <c r="P12" s="9">
        <f t="shared" si="1"/>
        <v>0</v>
      </c>
      <c r="Q12" s="9">
        <f t="shared" si="1"/>
        <v>689047</v>
      </c>
      <c r="R12" s="8"/>
      <c r="S12" s="8"/>
      <c r="T12" s="10"/>
    </row>
    <row r="13" spans="1:20" s="1" customFormat="1" ht="15" customHeight="1" x14ac:dyDescent="0.25">
      <c r="E13" s="2"/>
      <c r="F13" s="2"/>
      <c r="G13" s="2"/>
      <c r="H13" s="2"/>
      <c r="I13" s="2"/>
      <c r="J13" s="2"/>
      <c r="K13" s="2"/>
      <c r="L13" s="2"/>
      <c r="M13" s="2"/>
      <c r="N13" s="2"/>
      <c r="O13" s="2"/>
      <c r="P13" s="2"/>
      <c r="Q13" s="2"/>
    </row>
    <row r="14" spans="1:20" s="1" customFormat="1" ht="15" customHeight="1" x14ac:dyDescent="0.25">
      <c r="E14" s="2"/>
      <c r="F14" s="2"/>
      <c r="G14" s="2"/>
      <c r="H14" s="2"/>
      <c r="I14" s="2"/>
      <c r="J14" s="2"/>
      <c r="K14" s="2"/>
      <c r="L14" s="2"/>
      <c r="M14" s="2"/>
      <c r="N14" s="2"/>
      <c r="O14" s="2"/>
      <c r="P14" s="2"/>
      <c r="Q14" s="2"/>
    </row>
    <row r="15" spans="1:20" s="1" customFormat="1" ht="15" customHeight="1" x14ac:dyDescent="0.25">
      <c r="A15" s="1" t="s">
        <v>75</v>
      </c>
      <c r="E15" s="2"/>
      <c r="F15" s="2"/>
      <c r="G15" s="2"/>
      <c r="H15" s="2"/>
      <c r="I15" s="2"/>
      <c r="J15" s="2"/>
      <c r="K15" s="2"/>
      <c r="L15" s="2"/>
      <c r="M15" s="2"/>
      <c r="N15" s="2"/>
      <c r="O15" s="2"/>
      <c r="P15" s="2"/>
      <c r="Q15" s="2"/>
    </row>
    <row r="16" spans="1:20" s="1" customFormat="1" ht="15" customHeight="1" x14ac:dyDescent="0.25">
      <c r="A16" s="1" t="s">
        <v>76</v>
      </c>
      <c r="E16" s="2"/>
      <c r="F16" s="2"/>
      <c r="G16" s="2"/>
      <c r="H16" s="2"/>
      <c r="I16" s="2"/>
      <c r="J16" s="2"/>
      <c r="K16" s="2"/>
      <c r="L16" s="2"/>
      <c r="M16" s="2"/>
      <c r="N16" s="2"/>
      <c r="O16" s="2"/>
      <c r="P16" s="2"/>
      <c r="Q16" s="2"/>
    </row>
    <row r="18" spans="1:1" x14ac:dyDescent="0.15">
      <c r="A18" s="11" t="s">
        <v>77</v>
      </c>
    </row>
    <row r="20" spans="1:1" x14ac:dyDescent="0.15">
      <c r="A20" s="11" t="s">
        <v>78</v>
      </c>
    </row>
    <row r="22" spans="1:1" x14ac:dyDescent="0.15">
      <c r="A22" s="11" t="s">
        <v>79</v>
      </c>
    </row>
    <row r="24" spans="1:1" x14ac:dyDescent="0.15">
      <c r="A24" s="11" t="s">
        <v>80</v>
      </c>
    </row>
    <row r="26" spans="1:1" x14ac:dyDescent="0.15">
      <c r="A26" s="11" t="s">
        <v>81</v>
      </c>
    </row>
    <row r="27" spans="1:1" x14ac:dyDescent="0.15">
      <c r="A27" s="11" t="s">
        <v>82</v>
      </c>
    </row>
    <row r="28" spans="1:1" x14ac:dyDescent="0.15">
      <c r="A28" s="11" t="s">
        <v>83</v>
      </c>
    </row>
    <row r="29" spans="1:1" x14ac:dyDescent="0.15">
      <c r="A29" s="11" t="s">
        <v>84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H57"/>
  <sheetViews>
    <sheetView showGridLines="0" workbookViewId="0">
      <selection activeCell="D13" sqref="D13"/>
    </sheetView>
  </sheetViews>
  <sheetFormatPr defaultRowHeight="10.5" x14ac:dyDescent="0.15"/>
  <cols>
    <col min="1" max="1" width="20.140625" style="75" customWidth="1"/>
    <col min="2" max="2" width="24.85546875" style="75" customWidth="1"/>
    <col min="3" max="3" width="10.7109375" style="75" customWidth="1"/>
    <col min="4" max="4" width="11.5703125" style="75" customWidth="1"/>
    <col min="5" max="5" width="11.28515625" style="75" customWidth="1"/>
    <col min="6" max="7" width="9.140625" style="75"/>
    <col min="8" max="8" width="10.42578125" style="75" customWidth="1"/>
    <col min="9" max="256" width="9.140625" style="75"/>
    <col min="257" max="257" width="20.140625" style="75" customWidth="1"/>
    <col min="258" max="258" width="24.85546875" style="75" customWidth="1"/>
    <col min="259" max="259" width="10.7109375" style="75" customWidth="1"/>
    <col min="260" max="260" width="11.5703125" style="75" customWidth="1"/>
    <col min="261" max="261" width="11.28515625" style="75" customWidth="1"/>
    <col min="262" max="263" width="9.140625" style="75"/>
    <col min="264" max="264" width="10.42578125" style="75" customWidth="1"/>
    <col min="265" max="512" width="9.140625" style="75"/>
    <col min="513" max="513" width="20.140625" style="75" customWidth="1"/>
    <col min="514" max="514" width="24.85546875" style="75" customWidth="1"/>
    <col min="515" max="515" width="10.7109375" style="75" customWidth="1"/>
    <col min="516" max="516" width="11.5703125" style="75" customWidth="1"/>
    <col min="517" max="517" width="11.28515625" style="75" customWidth="1"/>
    <col min="518" max="519" width="9.140625" style="75"/>
    <col min="520" max="520" width="10.42578125" style="75" customWidth="1"/>
    <col min="521" max="768" width="9.140625" style="75"/>
    <col min="769" max="769" width="20.140625" style="75" customWidth="1"/>
    <col min="770" max="770" width="24.85546875" style="75" customWidth="1"/>
    <col min="771" max="771" width="10.7109375" style="75" customWidth="1"/>
    <col min="772" max="772" width="11.5703125" style="75" customWidth="1"/>
    <col min="773" max="773" width="11.28515625" style="75" customWidth="1"/>
    <col min="774" max="775" width="9.140625" style="75"/>
    <col min="776" max="776" width="10.42578125" style="75" customWidth="1"/>
    <col min="777" max="1024" width="9.140625" style="75"/>
    <col min="1025" max="1025" width="20.140625" style="75" customWidth="1"/>
    <col min="1026" max="1026" width="24.85546875" style="75" customWidth="1"/>
    <col min="1027" max="1027" width="10.7109375" style="75" customWidth="1"/>
    <col min="1028" max="1028" width="11.5703125" style="75" customWidth="1"/>
    <col min="1029" max="1029" width="11.28515625" style="75" customWidth="1"/>
    <col min="1030" max="1031" width="9.140625" style="75"/>
    <col min="1032" max="1032" width="10.42578125" style="75" customWidth="1"/>
    <col min="1033" max="1280" width="9.140625" style="75"/>
    <col min="1281" max="1281" width="20.140625" style="75" customWidth="1"/>
    <col min="1282" max="1282" width="24.85546875" style="75" customWidth="1"/>
    <col min="1283" max="1283" width="10.7109375" style="75" customWidth="1"/>
    <col min="1284" max="1284" width="11.5703125" style="75" customWidth="1"/>
    <col min="1285" max="1285" width="11.28515625" style="75" customWidth="1"/>
    <col min="1286" max="1287" width="9.140625" style="75"/>
    <col min="1288" max="1288" width="10.42578125" style="75" customWidth="1"/>
    <col min="1289" max="1536" width="9.140625" style="75"/>
    <col min="1537" max="1537" width="20.140625" style="75" customWidth="1"/>
    <col min="1538" max="1538" width="24.85546875" style="75" customWidth="1"/>
    <col min="1539" max="1539" width="10.7109375" style="75" customWidth="1"/>
    <col min="1540" max="1540" width="11.5703125" style="75" customWidth="1"/>
    <col min="1541" max="1541" width="11.28515625" style="75" customWidth="1"/>
    <col min="1542" max="1543" width="9.140625" style="75"/>
    <col min="1544" max="1544" width="10.42578125" style="75" customWidth="1"/>
    <col min="1545" max="1792" width="9.140625" style="75"/>
    <col min="1793" max="1793" width="20.140625" style="75" customWidth="1"/>
    <col min="1794" max="1794" width="24.85546875" style="75" customWidth="1"/>
    <col min="1795" max="1795" width="10.7109375" style="75" customWidth="1"/>
    <col min="1796" max="1796" width="11.5703125" style="75" customWidth="1"/>
    <col min="1797" max="1797" width="11.28515625" style="75" customWidth="1"/>
    <col min="1798" max="1799" width="9.140625" style="75"/>
    <col min="1800" max="1800" width="10.42578125" style="75" customWidth="1"/>
    <col min="1801" max="2048" width="9.140625" style="75"/>
    <col min="2049" max="2049" width="20.140625" style="75" customWidth="1"/>
    <col min="2050" max="2050" width="24.85546875" style="75" customWidth="1"/>
    <col min="2051" max="2051" width="10.7109375" style="75" customWidth="1"/>
    <col min="2052" max="2052" width="11.5703125" style="75" customWidth="1"/>
    <col min="2053" max="2053" width="11.28515625" style="75" customWidth="1"/>
    <col min="2054" max="2055" width="9.140625" style="75"/>
    <col min="2056" max="2056" width="10.42578125" style="75" customWidth="1"/>
    <col min="2057" max="2304" width="9.140625" style="75"/>
    <col min="2305" max="2305" width="20.140625" style="75" customWidth="1"/>
    <col min="2306" max="2306" width="24.85546875" style="75" customWidth="1"/>
    <col min="2307" max="2307" width="10.7109375" style="75" customWidth="1"/>
    <col min="2308" max="2308" width="11.5703125" style="75" customWidth="1"/>
    <col min="2309" max="2309" width="11.28515625" style="75" customWidth="1"/>
    <col min="2310" max="2311" width="9.140625" style="75"/>
    <col min="2312" max="2312" width="10.42578125" style="75" customWidth="1"/>
    <col min="2313" max="2560" width="9.140625" style="75"/>
    <col min="2561" max="2561" width="20.140625" style="75" customWidth="1"/>
    <col min="2562" max="2562" width="24.85546875" style="75" customWidth="1"/>
    <col min="2563" max="2563" width="10.7109375" style="75" customWidth="1"/>
    <col min="2564" max="2564" width="11.5703125" style="75" customWidth="1"/>
    <col min="2565" max="2565" width="11.28515625" style="75" customWidth="1"/>
    <col min="2566" max="2567" width="9.140625" style="75"/>
    <col min="2568" max="2568" width="10.42578125" style="75" customWidth="1"/>
    <col min="2569" max="2816" width="9.140625" style="75"/>
    <col min="2817" max="2817" width="20.140625" style="75" customWidth="1"/>
    <col min="2818" max="2818" width="24.85546875" style="75" customWidth="1"/>
    <col min="2819" max="2819" width="10.7109375" style="75" customWidth="1"/>
    <col min="2820" max="2820" width="11.5703125" style="75" customWidth="1"/>
    <col min="2821" max="2821" width="11.28515625" style="75" customWidth="1"/>
    <col min="2822" max="2823" width="9.140625" style="75"/>
    <col min="2824" max="2824" width="10.42578125" style="75" customWidth="1"/>
    <col min="2825" max="3072" width="9.140625" style="75"/>
    <col min="3073" max="3073" width="20.140625" style="75" customWidth="1"/>
    <col min="3074" max="3074" width="24.85546875" style="75" customWidth="1"/>
    <col min="3075" max="3075" width="10.7109375" style="75" customWidth="1"/>
    <col min="3076" max="3076" width="11.5703125" style="75" customWidth="1"/>
    <col min="3077" max="3077" width="11.28515625" style="75" customWidth="1"/>
    <col min="3078" max="3079" width="9.140625" style="75"/>
    <col min="3080" max="3080" width="10.42578125" style="75" customWidth="1"/>
    <col min="3081" max="3328" width="9.140625" style="75"/>
    <col min="3329" max="3329" width="20.140625" style="75" customWidth="1"/>
    <col min="3330" max="3330" width="24.85546875" style="75" customWidth="1"/>
    <col min="3331" max="3331" width="10.7109375" style="75" customWidth="1"/>
    <col min="3332" max="3332" width="11.5703125" style="75" customWidth="1"/>
    <col min="3333" max="3333" width="11.28515625" style="75" customWidth="1"/>
    <col min="3334" max="3335" width="9.140625" style="75"/>
    <col min="3336" max="3336" width="10.42578125" style="75" customWidth="1"/>
    <col min="3337" max="3584" width="9.140625" style="75"/>
    <col min="3585" max="3585" width="20.140625" style="75" customWidth="1"/>
    <col min="3586" max="3586" width="24.85546875" style="75" customWidth="1"/>
    <col min="3587" max="3587" width="10.7109375" style="75" customWidth="1"/>
    <col min="3588" max="3588" width="11.5703125" style="75" customWidth="1"/>
    <col min="3589" max="3589" width="11.28515625" style="75" customWidth="1"/>
    <col min="3590" max="3591" width="9.140625" style="75"/>
    <col min="3592" max="3592" width="10.42578125" style="75" customWidth="1"/>
    <col min="3593" max="3840" width="9.140625" style="75"/>
    <col min="3841" max="3841" width="20.140625" style="75" customWidth="1"/>
    <col min="3842" max="3842" width="24.85546875" style="75" customWidth="1"/>
    <col min="3843" max="3843" width="10.7109375" style="75" customWidth="1"/>
    <col min="3844" max="3844" width="11.5703125" style="75" customWidth="1"/>
    <col min="3845" max="3845" width="11.28515625" style="75" customWidth="1"/>
    <col min="3846" max="3847" width="9.140625" style="75"/>
    <col min="3848" max="3848" width="10.42578125" style="75" customWidth="1"/>
    <col min="3849" max="4096" width="9.140625" style="75"/>
    <col min="4097" max="4097" width="20.140625" style="75" customWidth="1"/>
    <col min="4098" max="4098" width="24.85546875" style="75" customWidth="1"/>
    <col min="4099" max="4099" width="10.7109375" style="75" customWidth="1"/>
    <col min="4100" max="4100" width="11.5703125" style="75" customWidth="1"/>
    <col min="4101" max="4101" width="11.28515625" style="75" customWidth="1"/>
    <col min="4102" max="4103" width="9.140625" style="75"/>
    <col min="4104" max="4104" width="10.42578125" style="75" customWidth="1"/>
    <col min="4105" max="4352" width="9.140625" style="75"/>
    <col min="4353" max="4353" width="20.140625" style="75" customWidth="1"/>
    <col min="4354" max="4354" width="24.85546875" style="75" customWidth="1"/>
    <col min="4355" max="4355" width="10.7109375" style="75" customWidth="1"/>
    <col min="4356" max="4356" width="11.5703125" style="75" customWidth="1"/>
    <col min="4357" max="4357" width="11.28515625" style="75" customWidth="1"/>
    <col min="4358" max="4359" width="9.140625" style="75"/>
    <col min="4360" max="4360" width="10.42578125" style="75" customWidth="1"/>
    <col min="4361" max="4608" width="9.140625" style="75"/>
    <col min="4609" max="4609" width="20.140625" style="75" customWidth="1"/>
    <col min="4610" max="4610" width="24.85546875" style="75" customWidth="1"/>
    <col min="4611" max="4611" width="10.7109375" style="75" customWidth="1"/>
    <col min="4612" max="4612" width="11.5703125" style="75" customWidth="1"/>
    <col min="4613" max="4613" width="11.28515625" style="75" customWidth="1"/>
    <col min="4614" max="4615" width="9.140625" style="75"/>
    <col min="4616" max="4616" width="10.42578125" style="75" customWidth="1"/>
    <col min="4617" max="4864" width="9.140625" style="75"/>
    <col min="4865" max="4865" width="20.140625" style="75" customWidth="1"/>
    <col min="4866" max="4866" width="24.85546875" style="75" customWidth="1"/>
    <col min="4867" max="4867" width="10.7109375" style="75" customWidth="1"/>
    <col min="4868" max="4868" width="11.5703125" style="75" customWidth="1"/>
    <col min="4869" max="4869" width="11.28515625" style="75" customWidth="1"/>
    <col min="4870" max="4871" width="9.140625" style="75"/>
    <col min="4872" max="4872" width="10.42578125" style="75" customWidth="1"/>
    <col min="4873" max="5120" width="9.140625" style="75"/>
    <col min="5121" max="5121" width="20.140625" style="75" customWidth="1"/>
    <col min="5122" max="5122" width="24.85546875" style="75" customWidth="1"/>
    <col min="5123" max="5123" width="10.7109375" style="75" customWidth="1"/>
    <col min="5124" max="5124" width="11.5703125" style="75" customWidth="1"/>
    <col min="5125" max="5125" width="11.28515625" style="75" customWidth="1"/>
    <col min="5126" max="5127" width="9.140625" style="75"/>
    <col min="5128" max="5128" width="10.42578125" style="75" customWidth="1"/>
    <col min="5129" max="5376" width="9.140625" style="75"/>
    <col min="5377" max="5377" width="20.140625" style="75" customWidth="1"/>
    <col min="5378" max="5378" width="24.85546875" style="75" customWidth="1"/>
    <col min="5379" max="5379" width="10.7109375" style="75" customWidth="1"/>
    <col min="5380" max="5380" width="11.5703125" style="75" customWidth="1"/>
    <col min="5381" max="5381" width="11.28515625" style="75" customWidth="1"/>
    <col min="5382" max="5383" width="9.140625" style="75"/>
    <col min="5384" max="5384" width="10.42578125" style="75" customWidth="1"/>
    <col min="5385" max="5632" width="9.140625" style="75"/>
    <col min="5633" max="5633" width="20.140625" style="75" customWidth="1"/>
    <col min="5634" max="5634" width="24.85546875" style="75" customWidth="1"/>
    <col min="5635" max="5635" width="10.7109375" style="75" customWidth="1"/>
    <col min="5636" max="5636" width="11.5703125" style="75" customWidth="1"/>
    <col min="5637" max="5637" width="11.28515625" style="75" customWidth="1"/>
    <col min="5638" max="5639" width="9.140625" style="75"/>
    <col min="5640" max="5640" width="10.42578125" style="75" customWidth="1"/>
    <col min="5641" max="5888" width="9.140625" style="75"/>
    <col min="5889" max="5889" width="20.140625" style="75" customWidth="1"/>
    <col min="5890" max="5890" width="24.85546875" style="75" customWidth="1"/>
    <col min="5891" max="5891" width="10.7109375" style="75" customWidth="1"/>
    <col min="5892" max="5892" width="11.5703125" style="75" customWidth="1"/>
    <col min="5893" max="5893" width="11.28515625" style="75" customWidth="1"/>
    <col min="5894" max="5895" width="9.140625" style="75"/>
    <col min="5896" max="5896" width="10.42578125" style="75" customWidth="1"/>
    <col min="5897" max="6144" width="9.140625" style="75"/>
    <col min="6145" max="6145" width="20.140625" style="75" customWidth="1"/>
    <col min="6146" max="6146" width="24.85546875" style="75" customWidth="1"/>
    <col min="6147" max="6147" width="10.7109375" style="75" customWidth="1"/>
    <col min="6148" max="6148" width="11.5703125" style="75" customWidth="1"/>
    <col min="6149" max="6149" width="11.28515625" style="75" customWidth="1"/>
    <col min="6150" max="6151" width="9.140625" style="75"/>
    <col min="6152" max="6152" width="10.42578125" style="75" customWidth="1"/>
    <col min="6153" max="6400" width="9.140625" style="75"/>
    <col min="6401" max="6401" width="20.140625" style="75" customWidth="1"/>
    <col min="6402" max="6402" width="24.85546875" style="75" customWidth="1"/>
    <col min="6403" max="6403" width="10.7109375" style="75" customWidth="1"/>
    <col min="6404" max="6404" width="11.5703125" style="75" customWidth="1"/>
    <col min="6405" max="6405" width="11.28515625" style="75" customWidth="1"/>
    <col min="6406" max="6407" width="9.140625" style="75"/>
    <col min="6408" max="6408" width="10.42578125" style="75" customWidth="1"/>
    <col min="6409" max="6656" width="9.140625" style="75"/>
    <col min="6657" max="6657" width="20.140625" style="75" customWidth="1"/>
    <col min="6658" max="6658" width="24.85546875" style="75" customWidth="1"/>
    <col min="6659" max="6659" width="10.7109375" style="75" customWidth="1"/>
    <col min="6660" max="6660" width="11.5703125" style="75" customWidth="1"/>
    <col min="6661" max="6661" width="11.28515625" style="75" customWidth="1"/>
    <col min="6662" max="6663" width="9.140625" style="75"/>
    <col min="6664" max="6664" width="10.42578125" style="75" customWidth="1"/>
    <col min="6665" max="6912" width="9.140625" style="75"/>
    <col min="6913" max="6913" width="20.140625" style="75" customWidth="1"/>
    <col min="6914" max="6914" width="24.85546875" style="75" customWidth="1"/>
    <col min="6915" max="6915" width="10.7109375" style="75" customWidth="1"/>
    <col min="6916" max="6916" width="11.5703125" style="75" customWidth="1"/>
    <col min="6917" max="6917" width="11.28515625" style="75" customWidth="1"/>
    <col min="6918" max="6919" width="9.140625" style="75"/>
    <col min="6920" max="6920" width="10.42578125" style="75" customWidth="1"/>
    <col min="6921" max="7168" width="9.140625" style="75"/>
    <col min="7169" max="7169" width="20.140625" style="75" customWidth="1"/>
    <col min="7170" max="7170" width="24.85546875" style="75" customWidth="1"/>
    <col min="7171" max="7171" width="10.7109375" style="75" customWidth="1"/>
    <col min="7172" max="7172" width="11.5703125" style="75" customWidth="1"/>
    <col min="7173" max="7173" width="11.28515625" style="75" customWidth="1"/>
    <col min="7174" max="7175" width="9.140625" style="75"/>
    <col min="7176" max="7176" width="10.42578125" style="75" customWidth="1"/>
    <col min="7177" max="7424" width="9.140625" style="75"/>
    <col min="7425" max="7425" width="20.140625" style="75" customWidth="1"/>
    <col min="7426" max="7426" width="24.85546875" style="75" customWidth="1"/>
    <col min="7427" max="7427" width="10.7109375" style="75" customWidth="1"/>
    <col min="7428" max="7428" width="11.5703125" style="75" customWidth="1"/>
    <col min="7429" max="7429" width="11.28515625" style="75" customWidth="1"/>
    <col min="7430" max="7431" width="9.140625" style="75"/>
    <col min="7432" max="7432" width="10.42578125" style="75" customWidth="1"/>
    <col min="7433" max="7680" width="9.140625" style="75"/>
    <col min="7681" max="7681" width="20.140625" style="75" customWidth="1"/>
    <col min="7682" max="7682" width="24.85546875" style="75" customWidth="1"/>
    <col min="7683" max="7683" width="10.7109375" style="75" customWidth="1"/>
    <col min="7684" max="7684" width="11.5703125" style="75" customWidth="1"/>
    <col min="7685" max="7685" width="11.28515625" style="75" customWidth="1"/>
    <col min="7686" max="7687" width="9.140625" style="75"/>
    <col min="7688" max="7688" width="10.42578125" style="75" customWidth="1"/>
    <col min="7689" max="7936" width="9.140625" style="75"/>
    <col min="7937" max="7937" width="20.140625" style="75" customWidth="1"/>
    <col min="7938" max="7938" width="24.85546875" style="75" customWidth="1"/>
    <col min="7939" max="7939" width="10.7109375" style="75" customWidth="1"/>
    <col min="7940" max="7940" width="11.5703125" style="75" customWidth="1"/>
    <col min="7941" max="7941" width="11.28515625" style="75" customWidth="1"/>
    <col min="7942" max="7943" width="9.140625" style="75"/>
    <col min="7944" max="7944" width="10.42578125" style="75" customWidth="1"/>
    <col min="7945" max="8192" width="9.140625" style="75"/>
    <col min="8193" max="8193" width="20.140625" style="75" customWidth="1"/>
    <col min="8194" max="8194" width="24.85546875" style="75" customWidth="1"/>
    <col min="8195" max="8195" width="10.7109375" style="75" customWidth="1"/>
    <col min="8196" max="8196" width="11.5703125" style="75" customWidth="1"/>
    <col min="8197" max="8197" width="11.28515625" style="75" customWidth="1"/>
    <col min="8198" max="8199" width="9.140625" style="75"/>
    <col min="8200" max="8200" width="10.42578125" style="75" customWidth="1"/>
    <col min="8201" max="8448" width="9.140625" style="75"/>
    <col min="8449" max="8449" width="20.140625" style="75" customWidth="1"/>
    <col min="8450" max="8450" width="24.85546875" style="75" customWidth="1"/>
    <col min="8451" max="8451" width="10.7109375" style="75" customWidth="1"/>
    <col min="8452" max="8452" width="11.5703125" style="75" customWidth="1"/>
    <col min="8453" max="8453" width="11.28515625" style="75" customWidth="1"/>
    <col min="8454" max="8455" width="9.140625" style="75"/>
    <col min="8456" max="8456" width="10.42578125" style="75" customWidth="1"/>
    <col min="8457" max="8704" width="9.140625" style="75"/>
    <col min="8705" max="8705" width="20.140625" style="75" customWidth="1"/>
    <col min="8706" max="8706" width="24.85546875" style="75" customWidth="1"/>
    <col min="8707" max="8707" width="10.7109375" style="75" customWidth="1"/>
    <col min="8708" max="8708" width="11.5703125" style="75" customWidth="1"/>
    <col min="8709" max="8709" width="11.28515625" style="75" customWidth="1"/>
    <col min="8710" max="8711" width="9.140625" style="75"/>
    <col min="8712" max="8712" width="10.42578125" style="75" customWidth="1"/>
    <col min="8713" max="8960" width="9.140625" style="75"/>
    <col min="8961" max="8961" width="20.140625" style="75" customWidth="1"/>
    <col min="8962" max="8962" width="24.85546875" style="75" customWidth="1"/>
    <col min="8963" max="8963" width="10.7109375" style="75" customWidth="1"/>
    <col min="8964" max="8964" width="11.5703125" style="75" customWidth="1"/>
    <col min="8965" max="8965" width="11.28515625" style="75" customWidth="1"/>
    <col min="8966" max="8967" width="9.140625" style="75"/>
    <col min="8968" max="8968" width="10.42578125" style="75" customWidth="1"/>
    <col min="8969" max="9216" width="9.140625" style="75"/>
    <col min="9217" max="9217" width="20.140625" style="75" customWidth="1"/>
    <col min="9218" max="9218" width="24.85546875" style="75" customWidth="1"/>
    <col min="9219" max="9219" width="10.7109375" style="75" customWidth="1"/>
    <col min="9220" max="9220" width="11.5703125" style="75" customWidth="1"/>
    <col min="9221" max="9221" width="11.28515625" style="75" customWidth="1"/>
    <col min="9222" max="9223" width="9.140625" style="75"/>
    <col min="9224" max="9224" width="10.42578125" style="75" customWidth="1"/>
    <col min="9225" max="9472" width="9.140625" style="75"/>
    <col min="9473" max="9473" width="20.140625" style="75" customWidth="1"/>
    <col min="9474" max="9474" width="24.85546875" style="75" customWidth="1"/>
    <col min="9475" max="9475" width="10.7109375" style="75" customWidth="1"/>
    <col min="9476" max="9476" width="11.5703125" style="75" customWidth="1"/>
    <col min="9477" max="9477" width="11.28515625" style="75" customWidth="1"/>
    <col min="9478" max="9479" width="9.140625" style="75"/>
    <col min="9480" max="9480" width="10.42578125" style="75" customWidth="1"/>
    <col min="9481" max="9728" width="9.140625" style="75"/>
    <col min="9729" max="9729" width="20.140625" style="75" customWidth="1"/>
    <col min="9730" max="9730" width="24.85546875" style="75" customWidth="1"/>
    <col min="9731" max="9731" width="10.7109375" style="75" customWidth="1"/>
    <col min="9732" max="9732" width="11.5703125" style="75" customWidth="1"/>
    <col min="9733" max="9733" width="11.28515625" style="75" customWidth="1"/>
    <col min="9734" max="9735" width="9.140625" style="75"/>
    <col min="9736" max="9736" width="10.42578125" style="75" customWidth="1"/>
    <col min="9737" max="9984" width="9.140625" style="75"/>
    <col min="9985" max="9985" width="20.140625" style="75" customWidth="1"/>
    <col min="9986" max="9986" width="24.85546875" style="75" customWidth="1"/>
    <col min="9987" max="9987" width="10.7109375" style="75" customWidth="1"/>
    <col min="9988" max="9988" width="11.5703125" style="75" customWidth="1"/>
    <col min="9989" max="9989" width="11.28515625" style="75" customWidth="1"/>
    <col min="9990" max="9991" width="9.140625" style="75"/>
    <col min="9992" max="9992" width="10.42578125" style="75" customWidth="1"/>
    <col min="9993" max="10240" width="9.140625" style="75"/>
    <col min="10241" max="10241" width="20.140625" style="75" customWidth="1"/>
    <col min="10242" max="10242" width="24.85546875" style="75" customWidth="1"/>
    <col min="10243" max="10243" width="10.7109375" style="75" customWidth="1"/>
    <col min="10244" max="10244" width="11.5703125" style="75" customWidth="1"/>
    <col min="10245" max="10245" width="11.28515625" style="75" customWidth="1"/>
    <col min="10246" max="10247" width="9.140625" style="75"/>
    <col min="10248" max="10248" width="10.42578125" style="75" customWidth="1"/>
    <col min="10249" max="10496" width="9.140625" style="75"/>
    <col min="10497" max="10497" width="20.140625" style="75" customWidth="1"/>
    <col min="10498" max="10498" width="24.85546875" style="75" customWidth="1"/>
    <col min="10499" max="10499" width="10.7109375" style="75" customWidth="1"/>
    <col min="10500" max="10500" width="11.5703125" style="75" customWidth="1"/>
    <col min="10501" max="10501" width="11.28515625" style="75" customWidth="1"/>
    <col min="10502" max="10503" width="9.140625" style="75"/>
    <col min="10504" max="10504" width="10.42578125" style="75" customWidth="1"/>
    <col min="10505" max="10752" width="9.140625" style="75"/>
    <col min="10753" max="10753" width="20.140625" style="75" customWidth="1"/>
    <col min="10754" max="10754" width="24.85546875" style="75" customWidth="1"/>
    <col min="10755" max="10755" width="10.7109375" style="75" customWidth="1"/>
    <col min="10756" max="10756" width="11.5703125" style="75" customWidth="1"/>
    <col min="10757" max="10757" width="11.28515625" style="75" customWidth="1"/>
    <col min="10758" max="10759" width="9.140625" style="75"/>
    <col min="10760" max="10760" width="10.42578125" style="75" customWidth="1"/>
    <col min="10761" max="11008" width="9.140625" style="75"/>
    <col min="11009" max="11009" width="20.140625" style="75" customWidth="1"/>
    <col min="11010" max="11010" width="24.85546875" style="75" customWidth="1"/>
    <col min="11011" max="11011" width="10.7109375" style="75" customWidth="1"/>
    <col min="11012" max="11012" width="11.5703125" style="75" customWidth="1"/>
    <col min="11013" max="11013" width="11.28515625" style="75" customWidth="1"/>
    <col min="11014" max="11015" width="9.140625" style="75"/>
    <col min="11016" max="11016" width="10.42578125" style="75" customWidth="1"/>
    <col min="11017" max="11264" width="9.140625" style="75"/>
    <col min="11265" max="11265" width="20.140625" style="75" customWidth="1"/>
    <col min="11266" max="11266" width="24.85546875" style="75" customWidth="1"/>
    <col min="11267" max="11267" width="10.7109375" style="75" customWidth="1"/>
    <col min="11268" max="11268" width="11.5703125" style="75" customWidth="1"/>
    <col min="11269" max="11269" width="11.28515625" style="75" customWidth="1"/>
    <col min="11270" max="11271" width="9.140625" style="75"/>
    <col min="11272" max="11272" width="10.42578125" style="75" customWidth="1"/>
    <col min="11273" max="11520" width="9.140625" style="75"/>
    <col min="11521" max="11521" width="20.140625" style="75" customWidth="1"/>
    <col min="11522" max="11522" width="24.85546875" style="75" customWidth="1"/>
    <col min="11523" max="11523" width="10.7109375" style="75" customWidth="1"/>
    <col min="11524" max="11524" width="11.5703125" style="75" customWidth="1"/>
    <col min="11525" max="11525" width="11.28515625" style="75" customWidth="1"/>
    <col min="11526" max="11527" width="9.140625" style="75"/>
    <col min="11528" max="11528" width="10.42578125" style="75" customWidth="1"/>
    <col min="11529" max="11776" width="9.140625" style="75"/>
    <col min="11777" max="11777" width="20.140625" style="75" customWidth="1"/>
    <col min="11778" max="11778" width="24.85546875" style="75" customWidth="1"/>
    <col min="11779" max="11779" width="10.7109375" style="75" customWidth="1"/>
    <col min="11780" max="11780" width="11.5703125" style="75" customWidth="1"/>
    <col min="11781" max="11781" width="11.28515625" style="75" customWidth="1"/>
    <col min="11782" max="11783" width="9.140625" style="75"/>
    <col min="11784" max="11784" width="10.42578125" style="75" customWidth="1"/>
    <col min="11785" max="12032" width="9.140625" style="75"/>
    <col min="12033" max="12033" width="20.140625" style="75" customWidth="1"/>
    <col min="12034" max="12034" width="24.85546875" style="75" customWidth="1"/>
    <col min="12035" max="12035" width="10.7109375" style="75" customWidth="1"/>
    <col min="12036" max="12036" width="11.5703125" style="75" customWidth="1"/>
    <col min="12037" max="12037" width="11.28515625" style="75" customWidth="1"/>
    <col min="12038" max="12039" width="9.140625" style="75"/>
    <col min="12040" max="12040" width="10.42578125" style="75" customWidth="1"/>
    <col min="12041" max="12288" width="9.140625" style="75"/>
    <col min="12289" max="12289" width="20.140625" style="75" customWidth="1"/>
    <col min="12290" max="12290" width="24.85546875" style="75" customWidth="1"/>
    <col min="12291" max="12291" width="10.7109375" style="75" customWidth="1"/>
    <col min="12292" max="12292" width="11.5703125" style="75" customWidth="1"/>
    <col min="12293" max="12293" width="11.28515625" style="75" customWidth="1"/>
    <col min="12294" max="12295" width="9.140625" style="75"/>
    <col min="12296" max="12296" width="10.42578125" style="75" customWidth="1"/>
    <col min="12297" max="12544" width="9.140625" style="75"/>
    <col min="12545" max="12545" width="20.140625" style="75" customWidth="1"/>
    <col min="12546" max="12546" width="24.85546875" style="75" customWidth="1"/>
    <col min="12547" max="12547" width="10.7109375" style="75" customWidth="1"/>
    <col min="12548" max="12548" width="11.5703125" style="75" customWidth="1"/>
    <col min="12549" max="12549" width="11.28515625" style="75" customWidth="1"/>
    <col min="12550" max="12551" width="9.140625" style="75"/>
    <col min="12552" max="12552" width="10.42578125" style="75" customWidth="1"/>
    <col min="12553" max="12800" width="9.140625" style="75"/>
    <col min="12801" max="12801" width="20.140625" style="75" customWidth="1"/>
    <col min="12802" max="12802" width="24.85546875" style="75" customWidth="1"/>
    <col min="12803" max="12803" width="10.7109375" style="75" customWidth="1"/>
    <col min="12804" max="12804" width="11.5703125" style="75" customWidth="1"/>
    <col min="12805" max="12805" width="11.28515625" style="75" customWidth="1"/>
    <col min="12806" max="12807" width="9.140625" style="75"/>
    <col min="12808" max="12808" width="10.42578125" style="75" customWidth="1"/>
    <col min="12809" max="13056" width="9.140625" style="75"/>
    <col min="13057" max="13057" width="20.140625" style="75" customWidth="1"/>
    <col min="13058" max="13058" width="24.85546875" style="75" customWidth="1"/>
    <col min="13059" max="13059" width="10.7109375" style="75" customWidth="1"/>
    <col min="13060" max="13060" width="11.5703125" style="75" customWidth="1"/>
    <col min="13061" max="13061" width="11.28515625" style="75" customWidth="1"/>
    <col min="13062" max="13063" width="9.140625" style="75"/>
    <col min="13064" max="13064" width="10.42578125" style="75" customWidth="1"/>
    <col min="13065" max="13312" width="9.140625" style="75"/>
    <col min="13313" max="13313" width="20.140625" style="75" customWidth="1"/>
    <col min="13314" max="13314" width="24.85546875" style="75" customWidth="1"/>
    <col min="13315" max="13315" width="10.7109375" style="75" customWidth="1"/>
    <col min="13316" max="13316" width="11.5703125" style="75" customWidth="1"/>
    <col min="13317" max="13317" width="11.28515625" style="75" customWidth="1"/>
    <col min="13318" max="13319" width="9.140625" style="75"/>
    <col min="13320" max="13320" width="10.42578125" style="75" customWidth="1"/>
    <col min="13321" max="13568" width="9.140625" style="75"/>
    <col min="13569" max="13569" width="20.140625" style="75" customWidth="1"/>
    <col min="13570" max="13570" width="24.85546875" style="75" customWidth="1"/>
    <col min="13571" max="13571" width="10.7109375" style="75" customWidth="1"/>
    <col min="13572" max="13572" width="11.5703125" style="75" customWidth="1"/>
    <col min="13573" max="13573" width="11.28515625" style="75" customWidth="1"/>
    <col min="13574" max="13575" width="9.140625" style="75"/>
    <col min="13576" max="13576" width="10.42578125" style="75" customWidth="1"/>
    <col min="13577" max="13824" width="9.140625" style="75"/>
    <col min="13825" max="13825" width="20.140625" style="75" customWidth="1"/>
    <col min="13826" max="13826" width="24.85546875" style="75" customWidth="1"/>
    <col min="13827" max="13827" width="10.7109375" style="75" customWidth="1"/>
    <col min="13828" max="13828" width="11.5703125" style="75" customWidth="1"/>
    <col min="13829" max="13829" width="11.28515625" style="75" customWidth="1"/>
    <col min="13830" max="13831" width="9.140625" style="75"/>
    <col min="13832" max="13832" width="10.42578125" style="75" customWidth="1"/>
    <col min="13833" max="14080" width="9.140625" style="75"/>
    <col min="14081" max="14081" width="20.140625" style="75" customWidth="1"/>
    <col min="14082" max="14082" width="24.85546875" style="75" customWidth="1"/>
    <col min="14083" max="14083" width="10.7109375" style="75" customWidth="1"/>
    <col min="14084" max="14084" width="11.5703125" style="75" customWidth="1"/>
    <col min="14085" max="14085" width="11.28515625" style="75" customWidth="1"/>
    <col min="14086" max="14087" width="9.140625" style="75"/>
    <col min="14088" max="14088" width="10.42578125" style="75" customWidth="1"/>
    <col min="14089" max="14336" width="9.140625" style="75"/>
    <col min="14337" max="14337" width="20.140625" style="75" customWidth="1"/>
    <col min="14338" max="14338" width="24.85546875" style="75" customWidth="1"/>
    <col min="14339" max="14339" width="10.7109375" style="75" customWidth="1"/>
    <col min="14340" max="14340" width="11.5703125" style="75" customWidth="1"/>
    <col min="14341" max="14341" width="11.28515625" style="75" customWidth="1"/>
    <col min="14342" max="14343" width="9.140625" style="75"/>
    <col min="14344" max="14344" width="10.42578125" style="75" customWidth="1"/>
    <col min="14345" max="14592" width="9.140625" style="75"/>
    <col min="14593" max="14593" width="20.140625" style="75" customWidth="1"/>
    <col min="14594" max="14594" width="24.85546875" style="75" customWidth="1"/>
    <col min="14595" max="14595" width="10.7109375" style="75" customWidth="1"/>
    <col min="14596" max="14596" width="11.5703125" style="75" customWidth="1"/>
    <col min="14597" max="14597" width="11.28515625" style="75" customWidth="1"/>
    <col min="14598" max="14599" width="9.140625" style="75"/>
    <col min="14600" max="14600" width="10.42578125" style="75" customWidth="1"/>
    <col min="14601" max="14848" width="9.140625" style="75"/>
    <col min="14849" max="14849" width="20.140625" style="75" customWidth="1"/>
    <col min="14850" max="14850" width="24.85546875" style="75" customWidth="1"/>
    <col min="14851" max="14851" width="10.7109375" style="75" customWidth="1"/>
    <col min="14852" max="14852" width="11.5703125" style="75" customWidth="1"/>
    <col min="14853" max="14853" width="11.28515625" style="75" customWidth="1"/>
    <col min="14854" max="14855" width="9.140625" style="75"/>
    <col min="14856" max="14856" width="10.42578125" style="75" customWidth="1"/>
    <col min="14857" max="15104" width="9.140625" style="75"/>
    <col min="15105" max="15105" width="20.140625" style="75" customWidth="1"/>
    <col min="15106" max="15106" width="24.85546875" style="75" customWidth="1"/>
    <col min="15107" max="15107" width="10.7109375" style="75" customWidth="1"/>
    <col min="15108" max="15108" width="11.5703125" style="75" customWidth="1"/>
    <col min="15109" max="15109" width="11.28515625" style="75" customWidth="1"/>
    <col min="15110" max="15111" width="9.140625" style="75"/>
    <col min="15112" max="15112" width="10.42578125" style="75" customWidth="1"/>
    <col min="15113" max="15360" width="9.140625" style="75"/>
    <col min="15361" max="15361" width="20.140625" style="75" customWidth="1"/>
    <col min="15362" max="15362" width="24.85546875" style="75" customWidth="1"/>
    <col min="15363" max="15363" width="10.7109375" style="75" customWidth="1"/>
    <col min="15364" max="15364" width="11.5703125" style="75" customWidth="1"/>
    <col min="15365" max="15365" width="11.28515625" style="75" customWidth="1"/>
    <col min="15366" max="15367" width="9.140625" style="75"/>
    <col min="15368" max="15368" width="10.42578125" style="75" customWidth="1"/>
    <col min="15369" max="15616" width="9.140625" style="75"/>
    <col min="15617" max="15617" width="20.140625" style="75" customWidth="1"/>
    <col min="15618" max="15618" width="24.85546875" style="75" customWidth="1"/>
    <col min="15619" max="15619" width="10.7109375" style="75" customWidth="1"/>
    <col min="15620" max="15620" width="11.5703125" style="75" customWidth="1"/>
    <col min="15621" max="15621" width="11.28515625" style="75" customWidth="1"/>
    <col min="15622" max="15623" width="9.140625" style="75"/>
    <col min="15624" max="15624" width="10.42578125" style="75" customWidth="1"/>
    <col min="15625" max="15872" width="9.140625" style="75"/>
    <col min="15873" max="15873" width="20.140625" style="75" customWidth="1"/>
    <col min="15874" max="15874" width="24.85546875" style="75" customWidth="1"/>
    <col min="15875" max="15875" width="10.7109375" style="75" customWidth="1"/>
    <col min="15876" max="15876" width="11.5703125" style="75" customWidth="1"/>
    <col min="15877" max="15877" width="11.28515625" style="75" customWidth="1"/>
    <col min="15878" max="15879" width="9.140625" style="75"/>
    <col min="15880" max="15880" width="10.42578125" style="75" customWidth="1"/>
    <col min="15881" max="16128" width="9.140625" style="75"/>
    <col min="16129" max="16129" width="20.140625" style="75" customWidth="1"/>
    <col min="16130" max="16130" width="24.85546875" style="75" customWidth="1"/>
    <col min="16131" max="16131" width="10.7109375" style="75" customWidth="1"/>
    <col min="16132" max="16132" width="11.5703125" style="75" customWidth="1"/>
    <col min="16133" max="16133" width="11.28515625" style="75" customWidth="1"/>
    <col min="16134" max="16135" width="9.140625" style="75"/>
    <col min="16136" max="16136" width="10.42578125" style="75" customWidth="1"/>
    <col min="16137" max="16384" width="9.140625" style="75"/>
  </cols>
  <sheetData>
    <row r="1" spans="1:8" s="28" customFormat="1" ht="15" customHeight="1" x14ac:dyDescent="0.25">
      <c r="A1" s="25"/>
      <c r="B1" s="26"/>
      <c r="C1" s="26"/>
      <c r="D1" s="26"/>
      <c r="E1" s="26"/>
      <c r="F1" s="26"/>
      <c r="G1" s="26"/>
      <c r="H1" s="27"/>
    </row>
    <row r="2" spans="1:8" s="28" customFormat="1" ht="15" customHeight="1" x14ac:dyDescent="0.25">
      <c r="A2" s="282" t="s">
        <v>28</v>
      </c>
      <c r="B2" s="283"/>
      <c r="C2" s="283"/>
      <c r="D2" s="283"/>
      <c r="E2" s="283"/>
      <c r="F2" s="283"/>
      <c r="G2" s="283"/>
      <c r="H2" s="284"/>
    </row>
    <row r="3" spans="1:8" s="28" customFormat="1" ht="15" customHeight="1" x14ac:dyDescent="0.25">
      <c r="A3" s="29"/>
      <c r="B3" s="30"/>
      <c r="C3" s="30"/>
      <c r="D3" s="30"/>
      <c r="E3" s="30"/>
      <c r="F3" s="31"/>
      <c r="G3" s="32"/>
      <c r="H3" s="33"/>
    </row>
    <row r="4" spans="1:8" s="28" customFormat="1" ht="15" customHeight="1" x14ac:dyDescent="0.25">
      <c r="A4" s="29"/>
      <c r="B4" s="30"/>
      <c r="C4" s="30"/>
      <c r="D4" s="30"/>
      <c r="E4" s="30"/>
      <c r="F4" s="34"/>
      <c r="G4" s="35"/>
      <c r="H4" s="36"/>
    </row>
    <row r="5" spans="1:8" s="28" customFormat="1" ht="15" customHeight="1" x14ac:dyDescent="0.25">
      <c r="A5" s="29" t="s">
        <v>29</v>
      </c>
      <c r="B5" s="37">
        <v>4800116480</v>
      </c>
      <c r="C5" s="35" t="s">
        <v>30</v>
      </c>
      <c r="D5" s="30"/>
      <c r="E5" s="35"/>
      <c r="F5" s="29" t="s">
        <v>31</v>
      </c>
      <c r="G5" s="35"/>
      <c r="H5" s="36"/>
    </row>
    <row r="6" spans="1:8" s="28" customFormat="1" ht="15" customHeight="1" x14ac:dyDescent="0.25">
      <c r="A6" s="29"/>
      <c r="B6" s="30"/>
      <c r="C6" s="35"/>
      <c r="D6" s="30"/>
      <c r="E6" s="35"/>
      <c r="F6" s="38"/>
      <c r="G6" s="39"/>
      <c r="H6" s="40"/>
    </row>
    <row r="7" spans="1:8" s="28" customFormat="1" ht="15" customHeight="1" x14ac:dyDescent="0.25">
      <c r="A7" s="29" t="s">
        <v>32</v>
      </c>
      <c r="B7" s="41">
        <v>1150011301</v>
      </c>
      <c r="C7" s="30"/>
      <c r="D7" s="30"/>
      <c r="E7" s="30"/>
      <c r="F7" s="31" t="s">
        <v>30</v>
      </c>
      <c r="G7" s="32"/>
      <c r="H7" s="33"/>
    </row>
    <row r="8" spans="1:8" s="28" customFormat="1" ht="15" customHeight="1" x14ac:dyDescent="0.25">
      <c r="A8" s="29"/>
      <c r="B8" s="30"/>
      <c r="C8" s="35"/>
      <c r="D8" s="35"/>
      <c r="E8" s="35"/>
      <c r="F8" s="29" t="s">
        <v>33</v>
      </c>
      <c r="G8" s="35"/>
      <c r="H8" s="36"/>
    </row>
    <row r="9" spans="1:8" s="28" customFormat="1" ht="15" customHeight="1" x14ac:dyDescent="0.25">
      <c r="A9" s="29" t="s">
        <v>34</v>
      </c>
      <c r="B9" s="30" t="s">
        <v>71</v>
      </c>
      <c r="C9" s="35"/>
      <c r="D9" s="35"/>
      <c r="E9" s="35"/>
      <c r="F9" s="29"/>
      <c r="G9" s="35"/>
      <c r="H9" s="36"/>
    </row>
    <row r="10" spans="1:8" s="28" customFormat="1" ht="15" customHeight="1" x14ac:dyDescent="0.25">
      <c r="A10" s="29"/>
      <c r="B10" s="30"/>
      <c r="C10" s="35"/>
      <c r="D10" s="35"/>
      <c r="E10" s="35"/>
      <c r="F10" s="29"/>
      <c r="G10" s="35"/>
      <c r="H10" s="36"/>
    </row>
    <row r="11" spans="1:8" s="28" customFormat="1" ht="15" customHeight="1" x14ac:dyDescent="0.25">
      <c r="A11" s="29" t="s">
        <v>35</v>
      </c>
      <c r="B11" s="30" t="s">
        <v>72</v>
      </c>
      <c r="C11" s="30"/>
      <c r="D11" s="30"/>
      <c r="E11" s="35"/>
      <c r="F11" s="29"/>
      <c r="G11" s="35"/>
      <c r="H11" s="36"/>
    </row>
    <row r="12" spans="1:8" s="28" customFormat="1" ht="15" customHeight="1" x14ac:dyDescent="0.25">
      <c r="A12" s="29"/>
      <c r="B12" s="30"/>
      <c r="C12" s="30"/>
      <c r="D12" s="35"/>
      <c r="E12" s="35"/>
      <c r="F12" s="29" t="s">
        <v>36</v>
      </c>
      <c r="G12" s="35"/>
      <c r="H12" s="36"/>
    </row>
    <row r="13" spans="1:8" s="28" customFormat="1" ht="15" customHeight="1" x14ac:dyDescent="0.25">
      <c r="A13" s="29" t="s">
        <v>37</v>
      </c>
      <c r="B13" s="41">
        <v>1150</v>
      </c>
      <c r="C13" s="30" t="s">
        <v>89</v>
      </c>
      <c r="D13" s="30"/>
      <c r="E13" s="35"/>
      <c r="F13" s="38"/>
      <c r="G13" s="39"/>
      <c r="H13" s="40"/>
    </row>
    <row r="14" spans="1:8" s="28" customFormat="1" ht="15" customHeight="1" x14ac:dyDescent="0.25">
      <c r="A14" s="34" t="s">
        <v>30</v>
      </c>
      <c r="B14" s="42"/>
      <c r="C14" s="30"/>
      <c r="D14" s="30"/>
      <c r="E14" s="35"/>
      <c r="F14" s="30"/>
      <c r="G14" s="30"/>
      <c r="H14" s="43"/>
    </row>
    <row r="15" spans="1:8" s="28" customFormat="1" ht="15" customHeight="1" x14ac:dyDescent="0.25">
      <c r="A15" s="29" t="s">
        <v>30</v>
      </c>
      <c r="B15" s="44" t="s">
        <v>38</v>
      </c>
      <c r="C15" s="45"/>
      <c r="D15" s="46" t="s">
        <v>39</v>
      </c>
      <c r="E15" s="47" t="s">
        <v>74</v>
      </c>
      <c r="F15" s="30" t="s">
        <v>40</v>
      </c>
      <c r="G15" s="30"/>
      <c r="H15" s="89">
        <v>6890470</v>
      </c>
    </row>
    <row r="16" spans="1:8" s="28" customFormat="1" ht="15" customHeight="1" x14ac:dyDescent="0.25">
      <c r="A16" s="29"/>
      <c r="B16" s="30"/>
      <c r="C16" s="30"/>
      <c r="D16" s="30"/>
      <c r="E16" s="30"/>
      <c r="F16" s="30"/>
      <c r="G16" s="30"/>
      <c r="H16" s="43"/>
    </row>
    <row r="17" spans="1:8" s="28" customFormat="1" ht="15" customHeight="1" x14ac:dyDescent="0.25">
      <c r="A17" s="285" t="s">
        <v>41</v>
      </c>
      <c r="B17" s="286"/>
      <c r="C17" s="289" t="s">
        <v>42</v>
      </c>
      <c r="D17" s="289" t="s">
        <v>43</v>
      </c>
      <c r="E17" s="289" t="s">
        <v>44</v>
      </c>
      <c r="F17" s="289" t="s">
        <v>45</v>
      </c>
      <c r="G17" s="289" t="s">
        <v>16</v>
      </c>
      <c r="H17" s="289" t="s">
        <v>46</v>
      </c>
    </row>
    <row r="18" spans="1:8" s="28" customFormat="1" ht="15" customHeight="1" x14ac:dyDescent="0.25">
      <c r="A18" s="287"/>
      <c r="B18" s="288"/>
      <c r="C18" s="290"/>
      <c r="D18" s="290"/>
      <c r="E18" s="290"/>
      <c r="F18" s="290"/>
      <c r="G18" s="290"/>
      <c r="H18" s="290"/>
    </row>
    <row r="19" spans="1:8" s="28" customFormat="1" ht="15" customHeight="1" x14ac:dyDescent="0.25">
      <c r="A19" s="31"/>
      <c r="B19" s="33"/>
      <c r="C19" s="49"/>
      <c r="D19" s="49"/>
      <c r="E19" s="49"/>
      <c r="F19" s="50"/>
      <c r="G19" s="31"/>
      <c r="H19" s="33"/>
    </row>
    <row r="20" spans="1:8" s="28" customFormat="1" ht="15" customHeight="1" x14ac:dyDescent="0.25">
      <c r="A20" s="34"/>
      <c r="B20" s="43" t="s">
        <v>47</v>
      </c>
      <c r="C20" s="90" t="s">
        <v>90</v>
      </c>
      <c r="D20" s="51"/>
      <c r="E20" s="51"/>
      <c r="F20" s="52"/>
      <c r="G20" s="34"/>
      <c r="H20" s="48">
        <v>689047</v>
      </c>
    </row>
    <row r="21" spans="1:8" s="28" customFormat="1" ht="15" customHeight="1" x14ac:dyDescent="0.25">
      <c r="A21" s="34"/>
      <c r="B21" s="43"/>
      <c r="C21" s="53"/>
      <c r="D21" s="53"/>
      <c r="E21" s="53"/>
      <c r="F21" s="52"/>
      <c r="G21" s="34"/>
      <c r="H21" s="48"/>
    </row>
    <row r="22" spans="1:8" s="28" customFormat="1" ht="15" customHeight="1" x14ac:dyDescent="0.25">
      <c r="A22" s="34"/>
      <c r="B22" s="43" t="s">
        <v>48</v>
      </c>
      <c r="C22" s="90" t="s">
        <v>85</v>
      </c>
      <c r="D22" s="51"/>
      <c r="E22" s="51"/>
      <c r="F22" s="52"/>
      <c r="G22" s="34"/>
      <c r="H22" s="48">
        <v>0</v>
      </c>
    </row>
    <row r="23" spans="1:8" s="28" customFormat="1" ht="15" customHeight="1" x14ac:dyDescent="0.25">
      <c r="A23" s="38"/>
      <c r="B23" s="40"/>
      <c r="C23" s="92" t="s">
        <v>86</v>
      </c>
      <c r="D23" s="54"/>
      <c r="E23" s="54"/>
      <c r="F23" s="55"/>
      <c r="G23" s="38"/>
      <c r="H23" s="56"/>
    </row>
    <row r="24" spans="1:8" s="28" customFormat="1" ht="15" customHeight="1" x14ac:dyDescent="0.25">
      <c r="A24" s="31"/>
      <c r="B24" s="33"/>
      <c r="C24" s="93" t="s">
        <v>87</v>
      </c>
      <c r="D24" s="49"/>
      <c r="E24" s="57"/>
      <c r="F24" s="50"/>
      <c r="G24" s="31"/>
      <c r="H24" s="58"/>
    </row>
    <row r="25" spans="1:8" s="28" customFormat="1" ht="15" customHeight="1" x14ac:dyDescent="0.25">
      <c r="A25" s="29"/>
      <c r="B25" s="43" t="s">
        <v>49</v>
      </c>
      <c r="C25" s="51" t="s">
        <v>88</v>
      </c>
      <c r="D25" s="51"/>
      <c r="E25" s="59"/>
      <c r="F25" s="60"/>
      <c r="G25" s="29" t="s">
        <v>30</v>
      </c>
      <c r="H25" s="48">
        <v>0</v>
      </c>
    </row>
    <row r="26" spans="1:8" s="28" customFormat="1" ht="15" customHeight="1" x14ac:dyDescent="0.25">
      <c r="A26" s="29"/>
      <c r="B26" s="43"/>
      <c r="C26" s="53"/>
      <c r="D26" s="53"/>
      <c r="E26" s="59"/>
      <c r="F26" s="60"/>
      <c r="G26" s="29"/>
      <c r="H26" s="48"/>
    </row>
    <row r="27" spans="1:8" s="28" customFormat="1" ht="15" customHeight="1" x14ac:dyDescent="0.25">
      <c r="A27" s="29" t="s">
        <v>50</v>
      </c>
      <c r="B27" s="43" t="s">
        <v>51</v>
      </c>
      <c r="C27" s="51"/>
      <c r="D27" s="51"/>
      <c r="E27" s="60"/>
      <c r="F27" s="60"/>
      <c r="G27" s="29" t="s">
        <v>30</v>
      </c>
      <c r="H27" s="48">
        <v>0</v>
      </c>
    </row>
    <row r="28" spans="1:8" s="28" customFormat="1" ht="15" customHeight="1" x14ac:dyDescent="0.25">
      <c r="A28" s="29"/>
      <c r="B28" s="43"/>
      <c r="C28" s="54"/>
      <c r="D28" s="54"/>
      <c r="E28" s="60"/>
      <c r="F28" s="60"/>
      <c r="G28" s="29"/>
      <c r="H28" s="48"/>
    </row>
    <row r="29" spans="1:8" s="28" customFormat="1" ht="15" customHeight="1" x14ac:dyDescent="0.25">
      <c r="A29" s="29" t="s">
        <v>50</v>
      </c>
      <c r="B29" s="43" t="s">
        <v>52</v>
      </c>
      <c r="C29" s="61"/>
      <c r="D29" s="60"/>
      <c r="E29" s="60"/>
      <c r="F29" s="60"/>
      <c r="G29" s="29"/>
      <c r="H29" s="48">
        <v>0</v>
      </c>
    </row>
    <row r="30" spans="1:8" s="28" customFormat="1" ht="15" customHeight="1" x14ac:dyDescent="0.25">
      <c r="A30" s="29"/>
      <c r="B30" s="43"/>
      <c r="C30" s="61"/>
      <c r="D30" s="60"/>
      <c r="E30" s="60"/>
      <c r="F30" s="60"/>
      <c r="G30" s="29"/>
      <c r="H30" s="48"/>
    </row>
    <row r="31" spans="1:8" s="28" customFormat="1" ht="15" customHeight="1" x14ac:dyDescent="0.25">
      <c r="A31" s="29" t="s">
        <v>50</v>
      </c>
      <c r="B31" s="43" t="s">
        <v>53</v>
      </c>
      <c r="C31" s="61"/>
      <c r="D31" s="60"/>
      <c r="E31" s="60"/>
      <c r="F31" s="60"/>
      <c r="G31" s="29"/>
      <c r="H31" s="48">
        <v>0</v>
      </c>
    </row>
    <row r="32" spans="1:8" s="28" customFormat="1" ht="15" customHeight="1" x14ac:dyDescent="0.25">
      <c r="A32" s="29"/>
      <c r="B32" s="43"/>
      <c r="C32" s="61"/>
      <c r="D32" s="60"/>
      <c r="E32" s="60"/>
      <c r="F32" s="60"/>
      <c r="G32" s="29"/>
      <c r="H32" s="48"/>
    </row>
    <row r="33" spans="1:8" s="28" customFormat="1" ht="15" customHeight="1" x14ac:dyDescent="0.25">
      <c r="A33" s="29" t="s">
        <v>50</v>
      </c>
      <c r="B33" s="43" t="s">
        <v>54</v>
      </c>
      <c r="C33" s="61"/>
      <c r="D33" s="60"/>
      <c r="E33" s="60"/>
      <c r="F33" s="60"/>
      <c r="G33" s="29"/>
      <c r="H33" s="48">
        <v>0</v>
      </c>
    </row>
    <row r="34" spans="1:8" s="28" customFormat="1" ht="15" customHeight="1" x14ac:dyDescent="0.25">
      <c r="A34" s="29"/>
      <c r="B34" s="43"/>
      <c r="C34" s="61"/>
      <c r="D34" s="60"/>
      <c r="E34" s="60"/>
      <c r="F34" s="60"/>
      <c r="G34" s="29"/>
      <c r="H34" s="48"/>
    </row>
    <row r="35" spans="1:8" s="28" customFormat="1" ht="15" customHeight="1" x14ac:dyDescent="0.25">
      <c r="A35" s="29" t="s">
        <v>50</v>
      </c>
      <c r="B35" s="43" t="s">
        <v>55</v>
      </c>
      <c r="C35" s="61"/>
      <c r="D35" s="60"/>
      <c r="E35" s="60"/>
      <c r="F35" s="60"/>
      <c r="G35" s="29"/>
      <c r="H35" s="48">
        <v>0</v>
      </c>
    </row>
    <row r="36" spans="1:8" s="28" customFormat="1" ht="15" customHeight="1" x14ac:dyDescent="0.25">
      <c r="A36" s="29"/>
      <c r="B36" s="43"/>
      <c r="C36" s="62"/>
      <c r="D36" s="60"/>
      <c r="E36" s="60"/>
      <c r="F36" s="60"/>
      <c r="G36" s="29"/>
      <c r="H36" s="48"/>
    </row>
    <row r="37" spans="1:8" s="28" customFormat="1" ht="15" customHeight="1" x14ac:dyDescent="0.25">
      <c r="A37" s="29" t="s">
        <v>50</v>
      </c>
      <c r="B37" s="43" t="s">
        <v>56</v>
      </c>
      <c r="C37" s="62"/>
      <c r="D37" s="60"/>
      <c r="E37" s="60"/>
      <c r="F37" s="60"/>
      <c r="G37" s="29"/>
      <c r="H37" s="48">
        <v>0</v>
      </c>
    </row>
    <row r="38" spans="1:8" s="28" customFormat="1" ht="15" customHeight="1" x14ac:dyDescent="0.25">
      <c r="A38" s="29"/>
      <c r="B38" s="43"/>
      <c r="C38" s="62"/>
      <c r="D38" s="60"/>
      <c r="E38" s="60"/>
      <c r="F38" s="60"/>
      <c r="G38" s="29"/>
      <c r="H38" s="48"/>
    </row>
    <row r="39" spans="1:8" s="28" customFormat="1" ht="15" customHeight="1" x14ac:dyDescent="0.25">
      <c r="A39" s="29" t="s">
        <v>50</v>
      </c>
      <c r="B39" s="43" t="s">
        <v>57</v>
      </c>
      <c r="C39" s="62"/>
      <c r="D39" s="60"/>
      <c r="E39" s="60"/>
      <c r="F39" s="60"/>
      <c r="G39" s="29"/>
      <c r="H39" s="48">
        <v>0</v>
      </c>
    </row>
    <row r="40" spans="1:8" s="28" customFormat="1" ht="15" customHeight="1" x14ac:dyDescent="0.25">
      <c r="A40" s="38"/>
      <c r="B40" s="63"/>
      <c r="C40" s="64"/>
      <c r="D40" s="65"/>
      <c r="E40" s="65"/>
      <c r="F40" s="65"/>
      <c r="G40" s="66"/>
      <c r="H40" s="56"/>
    </row>
    <row r="41" spans="1:8" s="28" customFormat="1" ht="15" customHeight="1" x14ac:dyDescent="0.25">
      <c r="A41" s="34"/>
      <c r="B41" s="30"/>
      <c r="C41" s="67"/>
      <c r="D41" s="67"/>
      <c r="E41" s="67"/>
      <c r="F41" s="67"/>
      <c r="G41" s="68" t="s">
        <v>58</v>
      </c>
      <c r="H41" s="48">
        <f>SUM(H25:H39)</f>
        <v>0</v>
      </c>
    </row>
    <row r="42" spans="1:8" s="28" customFormat="1" ht="15" customHeight="1" x14ac:dyDescent="0.25">
      <c r="A42" s="25"/>
      <c r="B42" s="27"/>
      <c r="C42" s="69"/>
      <c r="D42" s="69"/>
      <c r="E42" s="69"/>
      <c r="F42" s="69"/>
      <c r="G42" s="68"/>
      <c r="H42" s="58"/>
    </row>
    <row r="43" spans="1:8" s="28" customFormat="1" ht="15" customHeight="1" x14ac:dyDescent="0.25">
      <c r="A43" s="29" t="s">
        <v>50</v>
      </c>
      <c r="B43" s="43" t="s">
        <v>59</v>
      </c>
      <c r="C43" s="60"/>
      <c r="D43" s="60"/>
      <c r="E43" s="60"/>
      <c r="F43" s="60"/>
      <c r="G43" s="29"/>
      <c r="H43" s="48">
        <v>0</v>
      </c>
    </row>
    <row r="44" spans="1:8" s="28" customFormat="1" ht="15" customHeight="1" x14ac:dyDescent="0.25">
      <c r="A44" s="29"/>
      <c r="B44" s="43"/>
      <c r="C44" s="60"/>
      <c r="D44" s="60"/>
      <c r="E44" s="60"/>
      <c r="F44" s="60"/>
      <c r="G44" s="29"/>
      <c r="H44" s="48"/>
    </row>
    <row r="45" spans="1:8" s="28" customFormat="1" ht="15" customHeight="1" x14ac:dyDescent="0.15">
      <c r="A45" s="29" t="s">
        <v>50</v>
      </c>
      <c r="B45" s="70" t="s">
        <v>60</v>
      </c>
      <c r="C45" s="60"/>
      <c r="D45" s="60"/>
      <c r="E45" s="60"/>
      <c r="F45" s="60"/>
      <c r="G45" s="29"/>
      <c r="H45" s="48">
        <v>0</v>
      </c>
    </row>
    <row r="46" spans="1:8" s="28" customFormat="1" ht="15" customHeight="1" x14ac:dyDescent="0.25">
      <c r="A46" s="66"/>
      <c r="B46" s="63"/>
      <c r="C46" s="65"/>
      <c r="D46" s="65"/>
      <c r="E46" s="65"/>
      <c r="F46" s="65"/>
      <c r="G46" s="66"/>
      <c r="H46" s="56"/>
    </row>
    <row r="47" spans="1:8" s="28" customFormat="1" ht="15" customHeight="1" x14ac:dyDescent="0.25">
      <c r="A47" s="34"/>
      <c r="B47" s="30"/>
      <c r="C47" s="67"/>
      <c r="D47" s="67"/>
      <c r="E47" s="67"/>
      <c r="F47" s="67"/>
      <c r="G47" s="71" t="s">
        <v>58</v>
      </c>
      <c r="H47" s="48">
        <f>H43+H45</f>
        <v>0</v>
      </c>
    </row>
    <row r="48" spans="1:8" s="28" customFormat="1" ht="15" customHeight="1" x14ac:dyDescent="0.25">
      <c r="A48" s="31"/>
      <c r="B48" s="26"/>
      <c r="C48" s="69"/>
      <c r="D48" s="69"/>
      <c r="E48" s="69"/>
      <c r="F48" s="69"/>
      <c r="G48" s="72"/>
      <c r="H48" s="58"/>
    </row>
    <row r="49" spans="1:8" s="28" customFormat="1" ht="15" customHeight="1" x14ac:dyDescent="0.25">
      <c r="A49" s="29" t="s">
        <v>50</v>
      </c>
      <c r="B49" s="30" t="s">
        <v>61</v>
      </c>
      <c r="C49" s="60"/>
      <c r="D49" s="60"/>
      <c r="E49" s="60"/>
      <c r="F49" s="60"/>
      <c r="G49" s="30"/>
      <c r="H49" s="48">
        <v>0</v>
      </c>
    </row>
    <row r="50" spans="1:8" s="28" customFormat="1" ht="15" customHeight="1" x14ac:dyDescent="0.25">
      <c r="A50" s="29"/>
      <c r="B50" s="30"/>
      <c r="C50" s="60"/>
      <c r="D50" s="60"/>
      <c r="E50" s="60"/>
      <c r="F50" s="60"/>
      <c r="G50" s="30"/>
      <c r="H50" s="48"/>
    </row>
    <row r="51" spans="1:8" s="28" customFormat="1" ht="15" customHeight="1" x14ac:dyDescent="0.25">
      <c r="A51" s="29" t="s">
        <v>50</v>
      </c>
      <c r="B51" s="30" t="s">
        <v>62</v>
      </c>
      <c r="C51" s="60"/>
      <c r="D51" s="60"/>
      <c r="E51" s="60"/>
      <c r="F51" s="60"/>
      <c r="G51" s="30"/>
      <c r="H51" s="48">
        <v>0</v>
      </c>
    </row>
    <row r="52" spans="1:8" s="28" customFormat="1" ht="15" customHeight="1" x14ac:dyDescent="0.25">
      <c r="A52" s="66"/>
      <c r="B52" s="73"/>
      <c r="C52" s="65"/>
      <c r="D52" s="65"/>
      <c r="E52" s="65"/>
      <c r="F52" s="65"/>
      <c r="G52" s="73"/>
      <c r="H52" s="56"/>
    </row>
    <row r="53" spans="1:8" s="28" customFormat="1" ht="15" customHeight="1" x14ac:dyDescent="0.25">
      <c r="A53" s="66" t="s">
        <v>63</v>
      </c>
      <c r="B53" s="73"/>
      <c r="C53" s="67"/>
      <c r="D53" s="67"/>
      <c r="E53" s="67"/>
      <c r="F53" s="67"/>
      <c r="G53" s="74" t="s">
        <v>58</v>
      </c>
      <c r="H53" s="56">
        <f>H20-H41-H47</f>
        <v>689047</v>
      </c>
    </row>
    <row r="54" spans="1:8" s="28" customFormat="1" ht="15" customHeight="1" x14ac:dyDescent="0.25">
      <c r="A54" s="29" t="s">
        <v>64</v>
      </c>
      <c r="B54" s="30"/>
      <c r="C54" s="30"/>
      <c r="D54" s="30"/>
      <c r="E54" s="30"/>
      <c r="F54" s="30"/>
      <c r="G54" s="71"/>
      <c r="H54" s="48"/>
    </row>
    <row r="55" spans="1:8" s="28" customFormat="1" ht="15" customHeight="1" x14ac:dyDescent="0.15">
      <c r="A55" s="75" t="s">
        <v>91</v>
      </c>
      <c r="B55" s="30"/>
      <c r="C55" s="30"/>
      <c r="D55" s="30"/>
      <c r="E55" s="30"/>
      <c r="F55" s="30"/>
      <c r="G55" s="30"/>
      <c r="H55" s="43"/>
    </row>
    <row r="56" spans="1:8" s="28" customFormat="1" ht="15" customHeight="1" x14ac:dyDescent="0.25">
      <c r="A56" s="28" t="s">
        <v>23</v>
      </c>
      <c r="B56" s="30" t="s">
        <v>70</v>
      </c>
      <c r="C56" s="30"/>
      <c r="D56" s="30"/>
      <c r="E56" s="280" t="s">
        <v>65</v>
      </c>
      <c r="F56" s="280"/>
      <c r="G56" s="280"/>
      <c r="H56" s="281"/>
    </row>
    <row r="57" spans="1:8" s="28" customFormat="1" ht="15" customHeight="1" x14ac:dyDescent="0.25">
      <c r="A57" s="66"/>
      <c r="B57" s="73"/>
      <c r="C57" s="73"/>
      <c r="D57" s="73"/>
      <c r="E57" s="73"/>
      <c r="F57" s="73"/>
      <c r="G57" s="73"/>
      <c r="H57" s="63"/>
    </row>
  </sheetData>
  <mergeCells count="9">
    <mergeCell ref="E56:H56"/>
    <mergeCell ref="A2:H2"/>
    <mergeCell ref="A17:B18"/>
    <mergeCell ref="C17:C18"/>
    <mergeCell ref="D17:D18"/>
    <mergeCell ref="E17:E18"/>
    <mergeCell ref="F17:F18"/>
    <mergeCell ref="G17:G18"/>
    <mergeCell ref="H17:H18"/>
  </mergeCells>
  <printOptions horizontalCentered="1"/>
  <pageMargins left="0.11811023622047245" right="0.11811023622047245" top="0.35433070866141736" bottom="0.35433070866141736" header="0.31496062992125984" footer="0.31496062992125984"/>
  <pageSetup paperSize="9" scale="9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K81"/>
  <sheetViews>
    <sheetView showGridLines="0" tabSelected="1" workbookViewId="0">
      <selection activeCell="G64" sqref="G64"/>
    </sheetView>
  </sheetViews>
  <sheetFormatPr defaultRowHeight="10.5" x14ac:dyDescent="0.25"/>
  <cols>
    <col min="1" max="1" width="5.140625" style="1" customWidth="1"/>
    <col min="2" max="2" width="14" style="1" customWidth="1"/>
    <col min="3" max="3" width="35.28515625" style="1" customWidth="1"/>
    <col min="4" max="4" width="8.85546875" style="1" customWidth="1"/>
    <col min="5" max="5" width="6" style="1" customWidth="1"/>
    <col min="6" max="6" width="9.5703125" style="1" bestFit="1" customWidth="1"/>
    <col min="7" max="7" width="10.7109375" style="1" customWidth="1"/>
    <col min="8" max="8" width="7.28515625" style="1" customWidth="1"/>
    <col min="9" max="9" width="15.140625" style="1" customWidth="1"/>
    <col min="10" max="16384" width="9.140625" style="1"/>
  </cols>
  <sheetData>
    <row r="2" spans="1:11" ht="105" customHeight="1" x14ac:dyDescent="0.25"/>
    <row r="6" spans="1:11" ht="15" customHeight="1" x14ac:dyDescent="0.25">
      <c r="A6" s="105"/>
      <c r="B6" s="106"/>
      <c r="C6" s="106"/>
      <c r="D6" s="106"/>
      <c r="E6" s="106"/>
      <c r="F6" s="106"/>
      <c r="G6" s="106"/>
      <c r="H6" s="106"/>
      <c r="I6" s="107"/>
    </row>
    <row r="7" spans="1:11" ht="15" customHeight="1" x14ac:dyDescent="0.25">
      <c r="A7" s="222"/>
      <c r="B7" s="223"/>
      <c r="C7" s="223" t="s">
        <v>217</v>
      </c>
      <c r="D7" s="224"/>
      <c r="E7" s="223"/>
      <c r="F7" s="223" t="s">
        <v>112</v>
      </c>
      <c r="G7" s="225" t="s">
        <v>218</v>
      </c>
      <c r="H7" s="226"/>
      <c r="I7" s="227"/>
    </row>
    <row r="8" spans="1:11" ht="15" customHeight="1" x14ac:dyDescent="0.25">
      <c r="A8" s="228"/>
      <c r="B8" s="229"/>
      <c r="C8" s="229"/>
      <c r="D8" s="230"/>
      <c r="E8" s="229"/>
      <c r="F8" s="229"/>
      <c r="G8" s="250" t="s">
        <v>223</v>
      </c>
      <c r="H8" s="231"/>
      <c r="I8" s="232"/>
    </row>
    <row r="9" spans="1:11" ht="15" customHeight="1" x14ac:dyDescent="0.25">
      <c r="A9" s="295" t="s">
        <v>142</v>
      </c>
      <c r="B9" s="296"/>
      <c r="C9" s="296"/>
      <c r="D9" s="296"/>
      <c r="E9" s="296"/>
      <c r="F9" s="296"/>
      <c r="G9" s="296"/>
      <c r="H9" s="296"/>
      <c r="I9" s="297"/>
    </row>
    <row r="10" spans="1:11" ht="15" customHeight="1" x14ac:dyDescent="0.25">
      <c r="A10" s="233"/>
      <c r="B10" s="234"/>
      <c r="C10" s="234"/>
      <c r="D10" s="234"/>
      <c r="E10" s="234"/>
      <c r="F10" s="234"/>
      <c r="G10" s="234"/>
      <c r="H10" s="235"/>
      <c r="I10" s="236"/>
    </row>
    <row r="11" spans="1:11" ht="15" customHeight="1" x14ac:dyDescent="0.25">
      <c r="A11" s="237"/>
      <c r="B11" s="310" t="s">
        <v>224</v>
      </c>
      <c r="C11" s="310"/>
      <c r="D11" s="310"/>
      <c r="E11" s="310"/>
      <c r="F11" s="310"/>
      <c r="G11" s="310"/>
      <c r="H11" s="310"/>
      <c r="I11" s="238"/>
    </row>
    <row r="12" spans="1:11" ht="15" customHeight="1" x14ac:dyDescent="0.25">
      <c r="A12" s="237"/>
      <c r="B12" s="310" t="s">
        <v>219</v>
      </c>
      <c r="C12" s="310"/>
      <c r="D12" s="310"/>
      <c r="E12" s="310"/>
      <c r="F12" s="310"/>
      <c r="G12" s="310"/>
      <c r="H12" s="310"/>
      <c r="I12" s="238"/>
    </row>
    <row r="13" spans="1:11" ht="15" customHeight="1" x14ac:dyDescent="0.25">
      <c r="A13" s="239"/>
      <c r="B13" s="240" t="s">
        <v>113</v>
      </c>
      <c r="C13" s="240" t="s">
        <v>114</v>
      </c>
      <c r="D13" s="240"/>
      <c r="E13" s="240"/>
      <c r="F13" s="240"/>
      <c r="G13" s="241"/>
      <c r="H13" s="242"/>
      <c r="I13" s="238"/>
    </row>
    <row r="14" spans="1:11" ht="15" customHeight="1" x14ac:dyDescent="0.25">
      <c r="A14" s="222"/>
      <c r="B14" s="243" t="s">
        <v>115</v>
      </c>
      <c r="C14" s="224" t="s">
        <v>116</v>
      </c>
      <c r="D14" s="224"/>
      <c r="E14" s="224"/>
      <c r="F14" s="224"/>
      <c r="G14" s="224" t="s">
        <v>117</v>
      </c>
      <c r="H14" s="226">
        <v>27</v>
      </c>
      <c r="I14" s="227"/>
    </row>
    <row r="15" spans="1:11" ht="15" customHeight="1" x14ac:dyDescent="0.25">
      <c r="A15" s="112"/>
      <c r="B15" s="113"/>
      <c r="C15" s="113"/>
      <c r="D15" s="113"/>
      <c r="E15" s="113"/>
      <c r="F15" s="113"/>
      <c r="G15" s="113"/>
      <c r="H15" s="114"/>
      <c r="I15" s="115"/>
    </row>
    <row r="16" spans="1:11" ht="15" customHeight="1" x14ac:dyDescent="0.25">
      <c r="A16" s="94" t="s">
        <v>93</v>
      </c>
      <c r="B16" s="116"/>
      <c r="C16" s="116"/>
      <c r="D16" s="114"/>
      <c r="E16" s="117" t="s">
        <v>118</v>
      </c>
      <c r="F16" s="41"/>
      <c r="G16" s="41">
        <v>4800131518</v>
      </c>
      <c r="H16" s="114"/>
      <c r="I16" s="115"/>
      <c r="K16" s="118"/>
    </row>
    <row r="17" spans="1:11" ht="15" customHeight="1" x14ac:dyDescent="0.25">
      <c r="A17" s="29" t="s">
        <v>94</v>
      </c>
      <c r="B17" s="119"/>
      <c r="C17" s="120"/>
      <c r="D17" s="114"/>
      <c r="E17" s="117" t="s">
        <v>119</v>
      </c>
      <c r="F17" s="30"/>
      <c r="G17" s="30" t="s">
        <v>163</v>
      </c>
      <c r="H17" s="114"/>
      <c r="I17" s="115"/>
      <c r="K17" s="28"/>
    </row>
    <row r="18" spans="1:11" ht="15" customHeight="1" x14ac:dyDescent="0.25">
      <c r="A18" s="94" t="s">
        <v>95</v>
      </c>
      <c r="B18" s="119"/>
      <c r="C18" s="120"/>
      <c r="D18" s="114"/>
      <c r="E18" s="117" t="s">
        <v>120</v>
      </c>
      <c r="F18" s="114"/>
      <c r="G18" s="30" t="s">
        <v>153</v>
      </c>
      <c r="H18" s="114"/>
      <c r="I18" s="115"/>
      <c r="K18" s="118"/>
    </row>
    <row r="19" spans="1:11" ht="15" customHeight="1" x14ac:dyDescent="0.25">
      <c r="A19" s="29" t="s">
        <v>97</v>
      </c>
      <c r="B19" s="119"/>
      <c r="C19" s="121"/>
      <c r="D19" s="114"/>
      <c r="E19" s="122" t="s">
        <v>121</v>
      </c>
      <c r="F19" s="114"/>
      <c r="G19" s="114" t="s">
        <v>116</v>
      </c>
      <c r="H19" s="114"/>
      <c r="I19" s="115"/>
      <c r="K19" s="28"/>
    </row>
    <row r="20" spans="1:11" ht="15" customHeight="1" x14ac:dyDescent="0.25">
      <c r="A20" s="29" t="s">
        <v>99</v>
      </c>
      <c r="B20" s="116"/>
      <c r="C20" s="116"/>
      <c r="D20" s="114"/>
      <c r="E20" s="114"/>
      <c r="F20" s="114"/>
      <c r="G20" s="114"/>
      <c r="H20" s="114"/>
      <c r="I20" s="115"/>
      <c r="K20" s="28"/>
    </row>
    <row r="21" spans="1:11" ht="15" customHeight="1" x14ac:dyDescent="0.25">
      <c r="A21" s="98" t="s">
        <v>100</v>
      </c>
      <c r="B21" s="123"/>
      <c r="C21" s="121"/>
      <c r="D21" s="114"/>
      <c r="E21" s="124"/>
      <c r="F21" s="124"/>
      <c r="G21" s="124"/>
      <c r="H21" s="114"/>
      <c r="I21" s="115"/>
      <c r="K21" s="125"/>
    </row>
    <row r="22" spans="1:11" ht="15" customHeight="1" x14ac:dyDescent="0.25">
      <c r="A22" s="126"/>
      <c r="B22" s="127" t="s">
        <v>122</v>
      </c>
      <c r="C22" s="108" t="s">
        <v>221</v>
      </c>
      <c r="D22" s="244"/>
      <c r="E22" s="226" t="s">
        <v>220</v>
      </c>
      <c r="F22" s="108"/>
      <c r="G22" s="245"/>
      <c r="H22" s="150"/>
      <c r="I22" s="246"/>
    </row>
    <row r="23" spans="1:11" ht="15" customHeight="1" x14ac:dyDescent="0.25">
      <c r="A23" s="298" t="s">
        <v>123</v>
      </c>
      <c r="B23" s="300" t="s">
        <v>144</v>
      </c>
      <c r="C23" s="302" t="s">
        <v>124</v>
      </c>
      <c r="D23" s="304" t="s">
        <v>6</v>
      </c>
      <c r="E23" s="304" t="s">
        <v>3</v>
      </c>
      <c r="F23" s="304" t="s">
        <v>4</v>
      </c>
      <c r="G23" s="306" t="s">
        <v>125</v>
      </c>
      <c r="H23" s="308" t="s">
        <v>126</v>
      </c>
      <c r="I23" s="309" t="s">
        <v>127</v>
      </c>
    </row>
    <row r="24" spans="1:11" ht="15" customHeight="1" x14ac:dyDescent="0.25">
      <c r="A24" s="299"/>
      <c r="B24" s="301"/>
      <c r="C24" s="303"/>
      <c r="D24" s="305"/>
      <c r="E24" s="305"/>
      <c r="F24" s="305"/>
      <c r="G24" s="307"/>
      <c r="H24" s="308"/>
      <c r="I24" s="309"/>
    </row>
    <row r="25" spans="1:11" ht="15" customHeight="1" x14ac:dyDescent="0.25">
      <c r="A25" s="128"/>
      <c r="B25" s="129"/>
      <c r="C25" s="155" t="s">
        <v>155</v>
      </c>
      <c r="D25" s="130"/>
      <c r="E25" s="131"/>
      <c r="F25" s="131"/>
      <c r="G25" s="132"/>
      <c r="H25" s="133"/>
      <c r="I25" s="134"/>
    </row>
    <row r="26" spans="1:11" ht="15" customHeight="1" x14ac:dyDescent="0.25">
      <c r="A26" s="162">
        <v>10</v>
      </c>
      <c r="B26" s="180">
        <v>995462</v>
      </c>
      <c r="C26" s="85" t="s">
        <v>172</v>
      </c>
      <c r="D26" s="193">
        <v>5</v>
      </c>
      <c r="E26" s="181" t="s">
        <v>157</v>
      </c>
      <c r="F26" s="182">
        <v>190</v>
      </c>
      <c r="G26" s="220">
        <f t="shared" ref="G26:G37" si="0">ROUND((PRODUCT(D26:F26)),0)</f>
        <v>950</v>
      </c>
      <c r="H26" s="134"/>
      <c r="I26" s="221">
        <f t="shared" ref="I26:I37" si="1">G26</f>
        <v>950</v>
      </c>
    </row>
    <row r="27" spans="1:11" ht="15" customHeight="1" x14ac:dyDescent="0.25">
      <c r="A27" s="162">
        <v>20</v>
      </c>
      <c r="B27" s="180">
        <v>995462</v>
      </c>
      <c r="C27" s="85" t="s">
        <v>173</v>
      </c>
      <c r="D27" s="193">
        <v>35</v>
      </c>
      <c r="E27" s="181" t="s">
        <v>157</v>
      </c>
      <c r="F27" s="182">
        <v>250</v>
      </c>
      <c r="G27" s="220">
        <f t="shared" si="0"/>
        <v>8750</v>
      </c>
      <c r="H27" s="134"/>
      <c r="I27" s="221">
        <f t="shared" si="1"/>
        <v>8750</v>
      </c>
    </row>
    <row r="28" spans="1:11" ht="15" customHeight="1" x14ac:dyDescent="0.25">
      <c r="A28" s="162">
        <v>30</v>
      </c>
      <c r="B28" s="180">
        <v>995462</v>
      </c>
      <c r="C28" s="85" t="s">
        <v>174</v>
      </c>
      <c r="D28" s="193">
        <v>45</v>
      </c>
      <c r="E28" s="181" t="s">
        <v>157</v>
      </c>
      <c r="F28" s="193">
        <v>350</v>
      </c>
      <c r="G28" s="220">
        <f t="shared" si="0"/>
        <v>15750</v>
      </c>
      <c r="H28" s="134"/>
      <c r="I28" s="221">
        <f t="shared" si="1"/>
        <v>15750</v>
      </c>
    </row>
    <row r="29" spans="1:11" ht="15" customHeight="1" x14ac:dyDescent="0.25">
      <c r="A29" s="162">
        <v>40</v>
      </c>
      <c r="B29" s="180">
        <v>995462</v>
      </c>
      <c r="C29" s="85" t="s">
        <v>175</v>
      </c>
      <c r="D29" s="193">
        <v>5</v>
      </c>
      <c r="E29" s="181" t="s">
        <v>143</v>
      </c>
      <c r="F29" s="193">
        <v>660</v>
      </c>
      <c r="G29" s="220">
        <f t="shared" si="0"/>
        <v>3300</v>
      </c>
      <c r="H29" s="134"/>
      <c r="I29" s="221">
        <f t="shared" si="1"/>
        <v>3300</v>
      </c>
    </row>
    <row r="30" spans="1:11" ht="15" customHeight="1" x14ac:dyDescent="0.25">
      <c r="A30" s="162">
        <v>50</v>
      </c>
      <c r="B30" s="180">
        <v>995462</v>
      </c>
      <c r="C30" s="85" t="s">
        <v>176</v>
      </c>
      <c r="D30" s="193">
        <v>1</v>
      </c>
      <c r="E30" s="181" t="s">
        <v>143</v>
      </c>
      <c r="F30" s="193">
        <v>845</v>
      </c>
      <c r="G30" s="220">
        <f t="shared" si="0"/>
        <v>845</v>
      </c>
      <c r="H30" s="134"/>
      <c r="I30" s="221">
        <f t="shared" si="1"/>
        <v>845</v>
      </c>
    </row>
    <row r="31" spans="1:11" ht="15" customHeight="1" x14ac:dyDescent="0.25">
      <c r="A31" s="162">
        <v>60</v>
      </c>
      <c r="B31" s="180">
        <v>995462</v>
      </c>
      <c r="C31" s="85" t="s">
        <v>177</v>
      </c>
      <c r="D31" s="193">
        <v>5</v>
      </c>
      <c r="E31" s="181" t="s">
        <v>143</v>
      </c>
      <c r="F31" s="182">
        <v>3700</v>
      </c>
      <c r="G31" s="220">
        <f t="shared" si="0"/>
        <v>18500</v>
      </c>
      <c r="H31" s="134"/>
      <c r="I31" s="221">
        <f t="shared" si="1"/>
        <v>18500</v>
      </c>
    </row>
    <row r="32" spans="1:11" ht="15" customHeight="1" x14ac:dyDescent="0.25">
      <c r="A32" s="162">
        <v>70</v>
      </c>
      <c r="B32" s="180">
        <v>995462</v>
      </c>
      <c r="C32" s="85" t="s">
        <v>178</v>
      </c>
      <c r="D32" s="193">
        <v>1</v>
      </c>
      <c r="E32" s="181" t="s">
        <v>143</v>
      </c>
      <c r="F32" s="182">
        <v>4500</v>
      </c>
      <c r="G32" s="220">
        <f t="shared" si="0"/>
        <v>4500</v>
      </c>
      <c r="H32" s="134"/>
      <c r="I32" s="221">
        <f t="shared" si="1"/>
        <v>4500</v>
      </c>
    </row>
    <row r="33" spans="1:9" ht="15" customHeight="1" x14ac:dyDescent="0.25">
      <c r="A33" s="162">
        <v>80</v>
      </c>
      <c r="B33" s="180">
        <v>995462</v>
      </c>
      <c r="C33" s="85" t="s">
        <v>179</v>
      </c>
      <c r="D33" s="193">
        <v>10</v>
      </c>
      <c r="E33" s="181" t="s">
        <v>157</v>
      </c>
      <c r="F33" s="182">
        <v>540</v>
      </c>
      <c r="G33" s="220">
        <f t="shared" si="0"/>
        <v>5400</v>
      </c>
      <c r="H33" s="134"/>
      <c r="I33" s="221">
        <f t="shared" si="1"/>
        <v>5400</v>
      </c>
    </row>
    <row r="34" spans="1:9" ht="15" customHeight="1" x14ac:dyDescent="0.25">
      <c r="A34" s="162">
        <v>90</v>
      </c>
      <c r="B34" s="180">
        <v>995462</v>
      </c>
      <c r="C34" s="85" t="s">
        <v>180</v>
      </c>
      <c r="D34" s="193">
        <v>30</v>
      </c>
      <c r="E34" s="181" t="s">
        <v>157</v>
      </c>
      <c r="F34" s="182">
        <v>1350</v>
      </c>
      <c r="G34" s="220">
        <f t="shared" si="0"/>
        <v>40500</v>
      </c>
      <c r="H34" s="134"/>
      <c r="I34" s="221">
        <f t="shared" si="1"/>
        <v>40500</v>
      </c>
    </row>
    <row r="35" spans="1:9" ht="15" customHeight="1" x14ac:dyDescent="0.25">
      <c r="A35" s="162">
        <v>100</v>
      </c>
      <c r="B35" s="180">
        <v>995462</v>
      </c>
      <c r="C35" s="85" t="s">
        <v>181</v>
      </c>
      <c r="D35" s="193">
        <v>3</v>
      </c>
      <c r="E35" s="181" t="s">
        <v>143</v>
      </c>
      <c r="F35" s="182">
        <v>4500</v>
      </c>
      <c r="G35" s="220">
        <f t="shared" si="0"/>
        <v>13500</v>
      </c>
      <c r="H35" s="134"/>
      <c r="I35" s="221">
        <f t="shared" si="1"/>
        <v>13500</v>
      </c>
    </row>
    <row r="36" spans="1:9" ht="15" customHeight="1" x14ac:dyDescent="0.25">
      <c r="A36" s="162">
        <v>110</v>
      </c>
      <c r="B36" s="193">
        <v>995462</v>
      </c>
      <c r="C36" s="85" t="s">
        <v>182</v>
      </c>
      <c r="D36" s="193">
        <v>5</v>
      </c>
      <c r="E36" s="193" t="s">
        <v>143</v>
      </c>
      <c r="F36" s="183">
        <v>1250</v>
      </c>
      <c r="G36" s="220">
        <f t="shared" si="0"/>
        <v>6250</v>
      </c>
      <c r="H36" s="134"/>
      <c r="I36" s="221">
        <f t="shared" si="1"/>
        <v>6250</v>
      </c>
    </row>
    <row r="37" spans="1:9" ht="15" customHeight="1" x14ac:dyDescent="0.25">
      <c r="A37" s="162">
        <v>120</v>
      </c>
      <c r="B37" s="193">
        <v>995462</v>
      </c>
      <c r="C37" s="85" t="s">
        <v>183</v>
      </c>
      <c r="D37" s="193">
        <v>1</v>
      </c>
      <c r="E37" s="193" t="s">
        <v>143</v>
      </c>
      <c r="F37" s="183">
        <v>550</v>
      </c>
      <c r="G37" s="220">
        <f t="shared" si="0"/>
        <v>550</v>
      </c>
      <c r="H37" s="134"/>
      <c r="I37" s="221">
        <f t="shared" si="1"/>
        <v>550</v>
      </c>
    </row>
    <row r="38" spans="1:9" ht="15" customHeight="1" x14ac:dyDescent="0.25">
      <c r="A38" s="162"/>
      <c r="B38" s="77"/>
      <c r="C38" s="85"/>
      <c r="D38" s="77"/>
      <c r="E38" s="85"/>
      <c r="F38" s="86"/>
      <c r="G38" s="132"/>
      <c r="H38" s="134"/>
      <c r="I38" s="135"/>
    </row>
    <row r="39" spans="1:9" ht="15" customHeight="1" x14ac:dyDescent="0.25">
      <c r="A39" s="3"/>
      <c r="B39" s="157"/>
      <c r="C39" s="5"/>
      <c r="D39" s="156"/>
      <c r="E39" s="88"/>
      <c r="F39" s="5"/>
      <c r="G39" s="132"/>
      <c r="H39" s="134"/>
      <c r="I39" s="135"/>
    </row>
    <row r="40" spans="1:9" ht="15" customHeight="1" x14ac:dyDescent="0.25">
      <c r="A40" s="136"/>
      <c r="B40" s="137"/>
      <c r="C40" s="138" t="s">
        <v>11</v>
      </c>
      <c r="D40" s="139"/>
      <c r="E40" s="140"/>
      <c r="F40" s="140"/>
      <c r="G40" s="141"/>
      <c r="H40" s="10"/>
      <c r="I40" s="142">
        <f>SUM(I26:I39)</f>
        <v>118795</v>
      </c>
    </row>
    <row r="41" spans="1:9" ht="15" customHeight="1" x14ac:dyDescent="0.25">
      <c r="A41" s="291" t="s">
        <v>128</v>
      </c>
      <c r="B41" s="292"/>
      <c r="C41" s="292"/>
      <c r="D41" s="292"/>
      <c r="E41" s="292"/>
      <c r="F41" s="292"/>
      <c r="G41" s="292"/>
      <c r="H41" s="293"/>
      <c r="I41" s="143">
        <f>I40</f>
        <v>118795</v>
      </c>
    </row>
    <row r="42" spans="1:9" ht="15" customHeight="1" x14ac:dyDescent="0.25">
      <c r="A42" s="320" t="s">
        <v>216</v>
      </c>
      <c r="B42" s="321"/>
      <c r="C42" s="321"/>
      <c r="D42" s="322"/>
      <c r="E42" s="144" t="s">
        <v>129</v>
      </c>
      <c r="F42" s="145"/>
      <c r="G42" s="145"/>
      <c r="H42" s="109"/>
      <c r="I42" s="6">
        <f>ROUND((I41*0/100),0)</f>
        <v>0</v>
      </c>
    </row>
    <row r="43" spans="1:9" ht="15" customHeight="1" x14ac:dyDescent="0.25">
      <c r="A43" s="323"/>
      <c r="B43" s="324"/>
      <c r="C43" s="324"/>
      <c r="D43" s="325"/>
      <c r="E43" s="146" t="s">
        <v>130</v>
      </c>
      <c r="F43" s="147"/>
      <c r="G43" s="147"/>
      <c r="H43" s="110"/>
      <c r="I43" s="6">
        <f>ROUND((I41*0/100),0)</f>
        <v>0</v>
      </c>
    </row>
    <row r="44" spans="1:9" ht="15" customHeight="1" x14ac:dyDescent="0.25">
      <c r="A44" s="323"/>
      <c r="B44" s="324"/>
      <c r="C44" s="324"/>
      <c r="D44" s="325"/>
      <c r="E44" s="146" t="s">
        <v>131</v>
      </c>
      <c r="F44" s="147"/>
      <c r="G44" s="147"/>
      <c r="H44" s="110"/>
      <c r="I44" s="6">
        <v>0</v>
      </c>
    </row>
    <row r="45" spans="1:9" ht="15" customHeight="1" x14ac:dyDescent="0.25">
      <c r="A45" s="323"/>
      <c r="B45" s="324"/>
      <c r="C45" s="324"/>
      <c r="D45" s="325"/>
      <c r="E45" s="146" t="s">
        <v>132</v>
      </c>
      <c r="F45" s="147"/>
      <c r="G45" s="147"/>
      <c r="H45" s="110"/>
      <c r="I45" s="6">
        <f>SUM(I41:I44)</f>
        <v>118795</v>
      </c>
    </row>
    <row r="46" spans="1:9" ht="15" customHeight="1" x14ac:dyDescent="0.25">
      <c r="A46" s="326"/>
      <c r="B46" s="327"/>
      <c r="C46" s="327"/>
      <c r="D46" s="328"/>
      <c r="E46" s="148" t="s">
        <v>133</v>
      </c>
      <c r="F46" s="149"/>
      <c r="G46" s="149"/>
      <c r="H46" s="111"/>
      <c r="I46" s="78" t="s">
        <v>114</v>
      </c>
    </row>
    <row r="47" spans="1:9" ht="15" customHeight="1" x14ac:dyDescent="0.25">
      <c r="A47" s="98"/>
      <c r="B47" s="114" t="s">
        <v>134</v>
      </c>
      <c r="C47" s="114"/>
      <c r="D47" s="114"/>
      <c r="E47" s="150"/>
      <c r="F47" s="150"/>
      <c r="G47" s="150"/>
      <c r="H47" s="114"/>
      <c r="I47" s="115"/>
    </row>
    <row r="48" spans="1:9" ht="15" customHeight="1" x14ac:dyDescent="0.25">
      <c r="A48" s="114"/>
      <c r="B48" s="114" t="s">
        <v>141</v>
      </c>
      <c r="C48" s="114"/>
      <c r="D48" s="114"/>
      <c r="E48" s="150"/>
      <c r="F48" s="150"/>
      <c r="G48" s="150"/>
      <c r="H48" s="114"/>
      <c r="I48" s="115"/>
    </row>
    <row r="49" spans="1:9" ht="15" customHeight="1" x14ac:dyDescent="0.25">
      <c r="A49" s="114"/>
      <c r="B49" s="248">
        <v>995461</v>
      </c>
      <c r="C49" s="150" t="s">
        <v>158</v>
      </c>
      <c r="I49" s="115"/>
    </row>
    <row r="50" spans="1:9" ht="15" customHeight="1" x14ac:dyDescent="0.25">
      <c r="A50" s="114"/>
      <c r="B50" s="123"/>
      <c r="C50" s="150" t="s">
        <v>159</v>
      </c>
      <c r="E50" s="150"/>
      <c r="F50" s="150"/>
      <c r="G50" s="150"/>
      <c r="H50" s="114"/>
      <c r="I50" s="115"/>
    </row>
    <row r="51" spans="1:9" ht="15" customHeight="1" x14ac:dyDescent="0.25">
      <c r="A51" s="114"/>
      <c r="B51" s="123"/>
      <c r="C51" s="150" t="s">
        <v>160</v>
      </c>
      <c r="F51" s="150"/>
      <c r="G51" s="150"/>
      <c r="H51" s="114"/>
      <c r="I51" s="115"/>
    </row>
    <row r="52" spans="1:9" ht="15" customHeight="1" x14ac:dyDescent="0.25">
      <c r="A52" s="114"/>
      <c r="B52" s="123"/>
      <c r="C52" s="114" t="s">
        <v>161</v>
      </c>
      <c r="E52" s="150"/>
      <c r="F52" s="150"/>
      <c r="G52" s="150"/>
      <c r="H52" s="114"/>
      <c r="I52" s="115"/>
    </row>
    <row r="53" spans="1:9" ht="15" customHeight="1" x14ac:dyDescent="0.25">
      <c r="A53" s="114"/>
      <c r="B53" s="123">
        <v>995462</v>
      </c>
      <c r="C53" s="1" t="s">
        <v>146</v>
      </c>
      <c r="E53" s="150"/>
      <c r="F53" s="150"/>
      <c r="G53" s="150"/>
      <c r="H53" s="114"/>
      <c r="I53" s="115"/>
    </row>
    <row r="54" spans="1:9" ht="15" customHeight="1" x14ac:dyDescent="0.25">
      <c r="A54" s="114"/>
      <c r="B54" s="114"/>
      <c r="E54" s="150"/>
      <c r="F54" s="150"/>
      <c r="G54" s="150"/>
      <c r="H54" s="114"/>
      <c r="I54" s="115"/>
    </row>
    <row r="55" spans="1:9" ht="15" customHeight="1" x14ac:dyDescent="0.3">
      <c r="A55" s="114"/>
      <c r="B55" s="247" t="s">
        <v>193</v>
      </c>
      <c r="C55" s="242"/>
      <c r="D55" s="114"/>
      <c r="E55" s="150"/>
      <c r="F55" s="150"/>
      <c r="G55" s="150"/>
      <c r="H55" s="114"/>
      <c r="I55" s="115"/>
    </row>
    <row r="56" spans="1:9" ht="15" customHeight="1" x14ac:dyDescent="0.3">
      <c r="A56" s="114"/>
      <c r="B56" s="247" t="s">
        <v>194</v>
      </c>
      <c r="C56" s="242"/>
      <c r="D56" s="114"/>
      <c r="E56" s="150"/>
      <c r="F56" s="150"/>
      <c r="G56" s="150"/>
      <c r="H56" s="114"/>
      <c r="I56" s="115"/>
    </row>
    <row r="57" spans="1:9" ht="15" customHeight="1" x14ac:dyDescent="0.25">
      <c r="A57" s="28">
        <v>1</v>
      </c>
      <c r="B57" s="28" t="s">
        <v>135</v>
      </c>
      <c r="C57" s="151"/>
      <c r="D57" s="151"/>
      <c r="E57" s="151"/>
      <c r="F57" s="151"/>
      <c r="G57" s="150"/>
      <c r="H57" s="114"/>
      <c r="I57" s="115"/>
    </row>
    <row r="58" spans="1:9" ht="33" customHeight="1" x14ac:dyDescent="0.25">
      <c r="A58" s="28">
        <v>2</v>
      </c>
      <c r="B58" s="294" t="s">
        <v>225</v>
      </c>
      <c r="C58" s="294"/>
      <c r="D58" s="294"/>
      <c r="E58" s="294"/>
      <c r="F58" s="294"/>
      <c r="G58" s="294"/>
      <c r="H58" s="294"/>
      <c r="I58" s="115"/>
    </row>
    <row r="59" spans="1:9" ht="15" customHeight="1" x14ac:dyDescent="0.25">
      <c r="A59" s="28">
        <v>3</v>
      </c>
      <c r="B59" s="28" t="s">
        <v>136</v>
      </c>
      <c r="C59" s="151"/>
      <c r="D59" s="151"/>
      <c r="E59" s="151"/>
      <c r="F59" s="151"/>
      <c r="G59" s="150"/>
      <c r="H59" s="114"/>
      <c r="I59" s="115"/>
    </row>
    <row r="60" spans="1:9" ht="15" customHeight="1" x14ac:dyDescent="0.25">
      <c r="A60" s="28"/>
      <c r="B60" s="28" t="s">
        <v>137</v>
      </c>
      <c r="C60" s="151"/>
      <c r="D60" s="151"/>
      <c r="E60" s="151"/>
      <c r="F60" s="151"/>
      <c r="G60" s="150"/>
      <c r="H60" s="114"/>
      <c r="I60" s="115"/>
    </row>
    <row r="61" spans="1:9" ht="15" customHeight="1" x14ac:dyDescent="0.25">
      <c r="A61" s="28">
        <v>4</v>
      </c>
      <c r="B61" s="28" t="s">
        <v>138</v>
      </c>
      <c r="C61" s="151"/>
      <c r="D61" s="151"/>
      <c r="E61" s="151"/>
      <c r="F61" s="151"/>
      <c r="G61" s="150"/>
      <c r="H61" s="114"/>
      <c r="I61" s="115"/>
    </row>
    <row r="62" spans="1:9" ht="15" customHeight="1" x14ac:dyDescent="0.25">
      <c r="A62" s="98">
        <v>5</v>
      </c>
      <c r="B62" s="30" t="s">
        <v>139</v>
      </c>
      <c r="C62" s="114"/>
      <c r="D62" s="114"/>
      <c r="E62" s="150"/>
      <c r="F62" s="150"/>
      <c r="G62" s="150"/>
      <c r="H62" s="114"/>
      <c r="I62" s="115"/>
    </row>
    <row r="63" spans="1:9" ht="15" customHeight="1" x14ac:dyDescent="0.25">
      <c r="A63" s="98"/>
      <c r="B63" s="114"/>
      <c r="C63" s="114"/>
      <c r="D63" s="114"/>
      <c r="E63" s="150"/>
      <c r="F63" s="150"/>
      <c r="G63" s="150"/>
      <c r="H63" s="114"/>
      <c r="I63" s="115"/>
    </row>
    <row r="64" spans="1:9" ht="15" customHeight="1" x14ac:dyDescent="0.25">
      <c r="A64" s="98"/>
      <c r="B64" s="114"/>
      <c r="C64" s="114"/>
      <c r="D64" s="114"/>
      <c r="E64" s="150"/>
      <c r="F64" s="150"/>
      <c r="G64" s="150"/>
      <c r="H64" s="114"/>
      <c r="I64" s="115"/>
    </row>
    <row r="65" spans="1:9" ht="15" customHeight="1" x14ac:dyDescent="0.25">
      <c r="A65" s="98"/>
      <c r="B65" s="114"/>
      <c r="C65" s="97" t="s">
        <v>162</v>
      </c>
      <c r="D65" s="114"/>
      <c r="E65" s="150"/>
      <c r="F65" s="150"/>
      <c r="G65" s="150"/>
      <c r="H65" s="114"/>
      <c r="I65" s="115"/>
    </row>
    <row r="66" spans="1:9" ht="15" customHeight="1" x14ac:dyDescent="0.25">
      <c r="A66" s="98"/>
      <c r="B66" s="114"/>
      <c r="C66" s="114"/>
      <c r="D66" s="114"/>
      <c r="E66" s="150"/>
      <c r="F66" s="150"/>
      <c r="G66" s="150"/>
      <c r="H66" s="114"/>
      <c r="I66" s="115"/>
    </row>
    <row r="67" spans="1:9" ht="15" customHeight="1" x14ac:dyDescent="0.25">
      <c r="A67" s="98"/>
      <c r="B67" s="114"/>
      <c r="C67" s="114"/>
      <c r="D67" s="114"/>
      <c r="E67" s="150"/>
      <c r="F67" s="150"/>
      <c r="G67" s="150"/>
      <c r="H67" s="114"/>
      <c r="I67" s="115"/>
    </row>
    <row r="68" spans="1:9" ht="15" customHeight="1" x14ac:dyDescent="0.25">
      <c r="A68" s="152"/>
      <c r="B68" s="153"/>
      <c r="C68" s="108" t="s">
        <v>140</v>
      </c>
      <c r="D68" s="153"/>
      <c r="E68" s="108"/>
      <c r="F68" s="108"/>
      <c r="G68" s="108"/>
      <c r="H68" s="153"/>
      <c r="I68" s="154"/>
    </row>
    <row r="69" spans="1:9" ht="15" customHeight="1" x14ac:dyDescent="0.25"/>
    <row r="70" spans="1:9" s="118" customFormat="1" ht="15" customHeight="1" x14ac:dyDescent="0.25"/>
    <row r="71" spans="1:9" ht="15" customHeight="1" x14ac:dyDescent="0.25"/>
    <row r="72" spans="1:9" ht="15" customHeight="1" x14ac:dyDescent="0.25"/>
    <row r="73" spans="1:9" ht="15" customHeight="1" x14ac:dyDescent="0.25"/>
    <row r="74" spans="1:9" ht="15" customHeight="1" x14ac:dyDescent="0.25"/>
    <row r="75" spans="1:9" ht="15" customHeight="1" x14ac:dyDescent="0.25"/>
    <row r="76" spans="1:9" ht="15" customHeight="1" x14ac:dyDescent="0.25"/>
    <row r="77" spans="1:9" ht="15" customHeight="1" x14ac:dyDescent="0.25"/>
    <row r="78" spans="1:9" ht="15" customHeight="1" x14ac:dyDescent="0.25"/>
    <row r="79" spans="1:9" ht="15" customHeight="1" x14ac:dyDescent="0.25"/>
    <row r="80" spans="1:9" ht="15" customHeight="1" x14ac:dyDescent="0.25"/>
    <row r="81" ht="15" customHeight="1" x14ac:dyDescent="0.25"/>
  </sheetData>
  <mergeCells count="15">
    <mergeCell ref="A41:H41"/>
    <mergeCell ref="A42:D46"/>
    <mergeCell ref="B58:H58"/>
    <mergeCell ref="A9:I9"/>
    <mergeCell ref="A23:A24"/>
    <mergeCell ref="B23:B24"/>
    <mergeCell ref="C23:C24"/>
    <mergeCell ref="D23:D24"/>
    <mergeCell ref="E23:E24"/>
    <mergeCell ref="F23:F24"/>
    <mergeCell ref="G23:G24"/>
    <mergeCell ref="H23:H24"/>
    <mergeCell ref="I23:I24"/>
    <mergeCell ref="B11:H11"/>
    <mergeCell ref="B12:H12"/>
  </mergeCells>
  <printOptions horizontalCentered="1"/>
  <pageMargins left="1.45" right="0.95" top="1.25" bottom="1.25" header="0.3" footer="0.3"/>
  <pageSetup paperSize="9" scale="70" orientation="portrait" r:id="rId1"/>
  <headerFooter>
    <oddFooter>&amp;C&amp;P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A10" workbookViewId="0">
      <selection activeCell="G25" sqref="G25"/>
    </sheetView>
  </sheetViews>
  <sheetFormatPr defaultRowHeight="15" x14ac:dyDescent="0.25"/>
  <cols>
    <col min="1" max="1" width="11.7109375" customWidth="1"/>
    <col min="2" max="2" width="37.5703125" customWidth="1"/>
    <col min="6" max="6" width="10.42578125" customWidth="1"/>
    <col min="7" max="7" width="10.85546875" customWidth="1"/>
    <col min="8" max="8" width="9.7109375" customWidth="1"/>
    <col min="9" max="9" width="12.7109375" customWidth="1"/>
  </cols>
  <sheetData>
    <row r="1" spans="1:9" ht="42" customHeight="1" x14ac:dyDescent="0.25"/>
    <row r="2" spans="1:9" ht="101.25" customHeight="1" x14ac:dyDescent="0.25">
      <c r="A2" s="311" t="s">
        <v>211</v>
      </c>
      <c r="B2" s="311"/>
      <c r="C2" s="311"/>
      <c r="D2" s="311"/>
      <c r="E2" s="311"/>
      <c r="F2" s="311"/>
      <c r="G2" s="311"/>
      <c r="H2" s="311"/>
      <c r="I2" s="311"/>
    </row>
    <row r="3" spans="1:9" ht="18" x14ac:dyDescent="0.25">
      <c r="A3" s="194" t="s">
        <v>93</v>
      </c>
      <c r="B3" s="195"/>
      <c r="C3" s="196"/>
      <c r="D3" s="197"/>
      <c r="E3" s="197"/>
      <c r="G3" t="s">
        <v>222</v>
      </c>
    </row>
    <row r="4" spans="1:9" ht="18" x14ac:dyDescent="0.25">
      <c r="A4" s="198" t="s">
        <v>94</v>
      </c>
      <c r="B4" s="199"/>
      <c r="C4" s="200"/>
      <c r="D4" s="197"/>
      <c r="E4" s="197"/>
      <c r="G4" s="201" t="s">
        <v>118</v>
      </c>
      <c r="H4" s="202"/>
      <c r="I4" s="202">
        <v>4800131518</v>
      </c>
    </row>
    <row r="5" spans="1:9" ht="18" x14ac:dyDescent="0.25">
      <c r="A5" s="198" t="s">
        <v>97</v>
      </c>
      <c r="B5" s="199"/>
      <c r="C5" s="200"/>
      <c r="D5" s="197"/>
      <c r="E5" s="197"/>
      <c r="G5" s="201" t="s">
        <v>119</v>
      </c>
      <c r="H5" s="202"/>
      <c r="I5" s="202" t="s">
        <v>163</v>
      </c>
    </row>
    <row r="6" spans="1:9" ht="18.75" x14ac:dyDescent="0.3">
      <c r="A6" s="203" t="s">
        <v>156</v>
      </c>
      <c r="D6" s="197"/>
      <c r="E6" s="197"/>
      <c r="G6" t="s">
        <v>215</v>
      </c>
    </row>
    <row r="7" spans="1:9" x14ac:dyDescent="0.25">
      <c r="A7" s="271" t="s">
        <v>0</v>
      </c>
      <c r="B7" s="271" t="s">
        <v>1</v>
      </c>
      <c r="C7" s="278" t="s">
        <v>145</v>
      </c>
      <c r="D7" s="272" t="s">
        <v>2</v>
      </c>
      <c r="E7" s="271" t="s">
        <v>3</v>
      </c>
      <c r="F7" s="312" t="s">
        <v>212</v>
      </c>
      <c r="G7" s="313"/>
      <c r="H7" s="191"/>
      <c r="I7" s="278" t="s">
        <v>198</v>
      </c>
    </row>
    <row r="8" spans="1:9" x14ac:dyDescent="0.25">
      <c r="A8" s="271"/>
      <c r="B8" s="271"/>
      <c r="C8" s="279"/>
      <c r="D8" s="272"/>
      <c r="E8" s="271"/>
      <c r="F8" s="314"/>
      <c r="G8" s="315"/>
      <c r="H8" s="192"/>
      <c r="I8" s="279"/>
    </row>
    <row r="9" spans="1:9" x14ac:dyDescent="0.25">
      <c r="A9" s="210">
        <v>4800131518</v>
      </c>
      <c r="B9" s="212" t="s">
        <v>155</v>
      </c>
      <c r="C9" s="213"/>
      <c r="D9" s="214"/>
      <c r="E9" s="215"/>
      <c r="F9" s="214" t="s">
        <v>8</v>
      </c>
      <c r="G9" s="216" t="s">
        <v>213</v>
      </c>
      <c r="H9" s="216" t="s">
        <v>214</v>
      </c>
      <c r="I9" s="217"/>
    </row>
    <row r="10" spans="1:9" x14ac:dyDescent="0.25">
      <c r="A10" s="215">
        <v>10</v>
      </c>
      <c r="B10" s="218" t="s">
        <v>172</v>
      </c>
      <c r="C10" s="215">
        <v>995462</v>
      </c>
      <c r="D10" s="215">
        <v>5</v>
      </c>
      <c r="E10" s="214" t="s">
        <v>157</v>
      </c>
      <c r="F10" s="215">
        <v>3</v>
      </c>
      <c r="G10" s="215">
        <v>2</v>
      </c>
      <c r="H10" s="219">
        <f>G10+F10</f>
        <v>5</v>
      </c>
      <c r="I10" s="215" t="s">
        <v>199</v>
      </c>
    </row>
    <row r="11" spans="1:9" x14ac:dyDescent="0.25">
      <c r="A11" s="215">
        <v>20</v>
      </c>
      <c r="B11" s="218" t="s">
        <v>173</v>
      </c>
      <c r="C11" s="215">
        <v>995462</v>
      </c>
      <c r="D11" s="215">
        <v>35</v>
      </c>
      <c r="E11" s="214" t="s">
        <v>157</v>
      </c>
      <c r="F11" s="215">
        <v>21</v>
      </c>
      <c r="G11" s="215">
        <v>14</v>
      </c>
      <c r="H11" s="219">
        <f t="shared" ref="H11:H21" si="0">G11+F11</f>
        <v>35</v>
      </c>
      <c r="I11" s="215" t="s">
        <v>200</v>
      </c>
    </row>
    <row r="12" spans="1:9" x14ac:dyDescent="0.25">
      <c r="A12" s="215">
        <v>30</v>
      </c>
      <c r="B12" s="218" t="s">
        <v>174</v>
      </c>
      <c r="C12" s="215">
        <v>995462</v>
      </c>
      <c r="D12" s="215">
        <v>45</v>
      </c>
      <c r="E12" s="214" t="s">
        <v>157</v>
      </c>
      <c r="F12" s="215">
        <v>27</v>
      </c>
      <c r="G12" s="215">
        <v>18</v>
      </c>
      <c r="H12" s="219">
        <f t="shared" si="0"/>
        <v>45</v>
      </c>
      <c r="I12" s="215" t="s">
        <v>201</v>
      </c>
    </row>
    <row r="13" spans="1:9" x14ac:dyDescent="0.25">
      <c r="A13" s="215">
        <v>40</v>
      </c>
      <c r="B13" s="218" t="s">
        <v>175</v>
      </c>
      <c r="C13" s="215">
        <v>995462</v>
      </c>
      <c r="D13" s="215">
        <v>5</v>
      </c>
      <c r="E13" s="214" t="s">
        <v>143</v>
      </c>
      <c r="F13" s="215">
        <v>3</v>
      </c>
      <c r="G13" s="215">
        <v>2</v>
      </c>
      <c r="H13" s="219">
        <f t="shared" si="0"/>
        <v>5</v>
      </c>
      <c r="I13" s="215" t="s">
        <v>202</v>
      </c>
    </row>
    <row r="14" spans="1:9" x14ac:dyDescent="0.25">
      <c r="A14" s="215">
        <v>50</v>
      </c>
      <c r="B14" s="218" t="s">
        <v>176</v>
      </c>
      <c r="C14" s="215">
        <v>995462</v>
      </c>
      <c r="D14" s="215">
        <v>1</v>
      </c>
      <c r="E14" s="214" t="s">
        <v>143</v>
      </c>
      <c r="F14" s="215">
        <v>0.6</v>
      </c>
      <c r="G14" s="215">
        <v>0.4</v>
      </c>
      <c r="H14" s="219">
        <f t="shared" si="0"/>
        <v>1</v>
      </c>
      <c r="I14" s="215" t="s">
        <v>203</v>
      </c>
    </row>
    <row r="15" spans="1:9" x14ac:dyDescent="0.25">
      <c r="A15" s="215">
        <v>60</v>
      </c>
      <c r="B15" s="218" t="s">
        <v>177</v>
      </c>
      <c r="C15" s="215">
        <v>995462</v>
      </c>
      <c r="D15" s="215">
        <v>5</v>
      </c>
      <c r="E15" s="214" t="s">
        <v>143</v>
      </c>
      <c r="F15" s="215">
        <v>3</v>
      </c>
      <c r="G15" s="215">
        <v>2</v>
      </c>
      <c r="H15" s="219">
        <f t="shared" si="0"/>
        <v>5</v>
      </c>
      <c r="I15" s="249" t="s">
        <v>204</v>
      </c>
    </row>
    <row r="16" spans="1:9" x14ac:dyDescent="0.25">
      <c r="A16" s="215">
        <v>70</v>
      </c>
      <c r="B16" s="218" t="s">
        <v>178</v>
      </c>
      <c r="C16" s="215">
        <v>995462</v>
      </c>
      <c r="D16" s="215">
        <v>1</v>
      </c>
      <c r="E16" s="214" t="s">
        <v>143</v>
      </c>
      <c r="F16" s="215">
        <v>0.6</v>
      </c>
      <c r="G16" s="215">
        <v>0.4</v>
      </c>
      <c r="H16" s="219">
        <f t="shared" si="0"/>
        <v>1</v>
      </c>
      <c r="I16" s="215" t="s">
        <v>205</v>
      </c>
    </row>
    <row r="17" spans="1:9" x14ac:dyDescent="0.25">
      <c r="A17" s="215">
        <v>80</v>
      </c>
      <c r="B17" s="218" t="s">
        <v>179</v>
      </c>
      <c r="C17" s="215">
        <v>995462</v>
      </c>
      <c r="D17" s="215">
        <v>10</v>
      </c>
      <c r="E17" s="214" t="s">
        <v>157</v>
      </c>
      <c r="F17" s="215">
        <v>6</v>
      </c>
      <c r="G17" s="215">
        <v>4</v>
      </c>
      <c r="H17" s="219">
        <f t="shared" si="0"/>
        <v>10</v>
      </c>
      <c r="I17" s="215" t="s">
        <v>206</v>
      </c>
    </row>
    <row r="18" spans="1:9" x14ac:dyDescent="0.25">
      <c r="A18" s="215">
        <v>90</v>
      </c>
      <c r="B18" s="218" t="s">
        <v>180</v>
      </c>
      <c r="C18" s="215">
        <v>995462</v>
      </c>
      <c r="D18" s="215">
        <v>30</v>
      </c>
      <c r="E18" s="214" t="s">
        <v>157</v>
      </c>
      <c r="F18" s="215">
        <v>18</v>
      </c>
      <c r="G18" s="215">
        <v>12</v>
      </c>
      <c r="H18" s="219">
        <f t="shared" si="0"/>
        <v>30</v>
      </c>
      <c r="I18" s="215" t="s">
        <v>207</v>
      </c>
    </row>
    <row r="19" spans="1:9" x14ac:dyDescent="0.25">
      <c r="A19" s="215">
        <v>100</v>
      </c>
      <c r="B19" s="218" t="s">
        <v>181</v>
      </c>
      <c r="C19" s="215">
        <v>995462</v>
      </c>
      <c r="D19" s="215">
        <v>3</v>
      </c>
      <c r="E19" s="214" t="s">
        <v>143</v>
      </c>
      <c r="F19" s="215">
        <v>1.8</v>
      </c>
      <c r="G19" s="215">
        <v>1.2</v>
      </c>
      <c r="H19" s="219">
        <f t="shared" si="0"/>
        <v>3</v>
      </c>
      <c r="I19" s="215" t="s">
        <v>208</v>
      </c>
    </row>
    <row r="20" spans="1:9" x14ac:dyDescent="0.25">
      <c r="A20" s="215">
        <v>110</v>
      </c>
      <c r="B20" s="218" t="s">
        <v>182</v>
      </c>
      <c r="C20" s="215">
        <v>995462</v>
      </c>
      <c r="D20" s="215">
        <v>5</v>
      </c>
      <c r="E20" s="215" t="s">
        <v>143</v>
      </c>
      <c r="F20" s="215">
        <v>3</v>
      </c>
      <c r="G20" s="215">
        <v>2</v>
      </c>
      <c r="H20" s="219">
        <f t="shared" si="0"/>
        <v>5</v>
      </c>
      <c r="I20" s="215" t="s">
        <v>209</v>
      </c>
    </row>
    <row r="21" spans="1:9" x14ac:dyDescent="0.25">
      <c r="A21" s="215">
        <v>120</v>
      </c>
      <c r="B21" s="218" t="s">
        <v>183</v>
      </c>
      <c r="C21" s="215">
        <v>995462</v>
      </c>
      <c r="D21" s="215">
        <v>1</v>
      </c>
      <c r="E21" s="215" t="s">
        <v>143</v>
      </c>
      <c r="F21" s="215">
        <v>0.6</v>
      </c>
      <c r="G21" s="215">
        <v>0.4</v>
      </c>
      <c r="H21" s="219">
        <f t="shared" si="0"/>
        <v>1</v>
      </c>
      <c r="I21" s="215" t="s">
        <v>210</v>
      </c>
    </row>
    <row r="22" spans="1:9" x14ac:dyDescent="0.25">
      <c r="A22" s="190"/>
      <c r="B22" s="211"/>
      <c r="C22" s="190"/>
      <c r="D22" s="190"/>
      <c r="E22" s="205"/>
      <c r="F22" s="206"/>
      <c r="G22" s="207"/>
      <c r="H22" s="208"/>
      <c r="I22" s="209"/>
    </row>
  </sheetData>
  <mergeCells count="8">
    <mergeCell ref="A2:I2"/>
    <mergeCell ref="A7:A8"/>
    <mergeCell ref="B7:B8"/>
    <mergeCell ref="C7:C8"/>
    <mergeCell ref="D7:D8"/>
    <mergeCell ref="E7:E8"/>
    <mergeCell ref="F7:G8"/>
    <mergeCell ref="I7:I8"/>
  </mergeCell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6" tint="-0.249977111117893"/>
    <pageSetUpPr fitToPage="1"/>
  </sheetPr>
  <dimension ref="A1:F37"/>
  <sheetViews>
    <sheetView showGridLines="0" view="pageBreakPreview" topLeftCell="A13" zoomScale="60" workbookViewId="0">
      <selection activeCell="N29" sqref="N29"/>
    </sheetView>
  </sheetViews>
  <sheetFormatPr defaultRowHeight="15" x14ac:dyDescent="0.25"/>
  <cols>
    <col min="1" max="1" width="37.28515625" bestFit="1" customWidth="1"/>
    <col min="2" max="2" width="12.28515625" customWidth="1"/>
    <col min="3" max="3" width="11.140625" customWidth="1"/>
    <col min="5" max="5" width="12.28515625" customWidth="1"/>
    <col min="6" max="6" width="15.85546875" customWidth="1"/>
  </cols>
  <sheetData>
    <row r="1" spans="1:6" ht="142.5" customHeight="1" x14ac:dyDescent="0.25"/>
    <row r="2" spans="1:6" x14ac:dyDescent="0.25">
      <c r="A2" s="316" t="s">
        <v>92</v>
      </c>
      <c r="B2" s="316"/>
      <c r="C2" s="316"/>
      <c r="D2" s="316"/>
      <c r="E2" s="316"/>
      <c r="F2" s="316"/>
    </row>
    <row r="3" spans="1:6" ht="1.5" customHeight="1" x14ac:dyDescent="0.25"/>
    <row r="5" spans="1:6" x14ac:dyDescent="0.25">
      <c r="A5" s="94" t="s">
        <v>93</v>
      </c>
      <c r="E5" s="96" t="s">
        <v>196</v>
      </c>
      <c r="F5" s="28"/>
    </row>
    <row r="6" spans="1:6" x14ac:dyDescent="0.25">
      <c r="A6" s="29" t="s">
        <v>94</v>
      </c>
      <c r="E6" s="95" t="s">
        <v>0</v>
      </c>
      <c r="F6" s="96">
        <v>4800131518</v>
      </c>
    </row>
    <row r="7" spans="1:6" x14ac:dyDescent="0.25">
      <c r="A7" s="94" t="s">
        <v>95</v>
      </c>
      <c r="E7" s="95" t="s">
        <v>96</v>
      </c>
      <c r="F7" s="28" t="s">
        <v>163</v>
      </c>
    </row>
    <row r="8" spans="1:6" x14ac:dyDescent="0.25">
      <c r="A8" s="29" t="s">
        <v>97</v>
      </c>
      <c r="E8" s="95" t="s">
        <v>98</v>
      </c>
      <c r="F8" s="97" t="s">
        <v>150</v>
      </c>
    </row>
    <row r="9" spans="1:6" x14ac:dyDescent="0.25">
      <c r="A9" s="29" t="s">
        <v>99</v>
      </c>
    </row>
    <row r="10" spans="1:6" x14ac:dyDescent="0.25">
      <c r="A10" s="98" t="s">
        <v>100</v>
      </c>
    </row>
    <row r="12" spans="1:6" x14ac:dyDescent="0.25">
      <c r="A12" s="99" t="s">
        <v>151</v>
      </c>
    </row>
    <row r="14" spans="1:6" x14ac:dyDescent="0.25">
      <c r="A14" s="97" t="s">
        <v>101</v>
      </c>
    </row>
    <row r="15" spans="1:6" x14ac:dyDescent="0.25">
      <c r="A15" s="97"/>
    </row>
    <row r="16" spans="1:6" x14ac:dyDescent="0.25">
      <c r="A16" s="97" t="s">
        <v>152</v>
      </c>
    </row>
    <row r="17" spans="1:6" x14ac:dyDescent="0.25">
      <c r="A17" s="97" t="s">
        <v>102</v>
      </c>
    </row>
    <row r="18" spans="1:6" x14ac:dyDescent="0.25">
      <c r="A18" s="97" t="s">
        <v>103</v>
      </c>
    </row>
    <row r="19" spans="1:6" x14ac:dyDescent="0.25">
      <c r="A19" s="97" t="s">
        <v>104</v>
      </c>
    </row>
    <row r="20" spans="1:6" ht="13.5" customHeight="1" x14ac:dyDescent="0.25">
      <c r="A20" s="97"/>
    </row>
    <row r="21" spans="1:6" hidden="1" x14ac:dyDescent="0.25"/>
    <row r="22" spans="1:6" ht="48.75" customHeight="1" x14ac:dyDescent="0.25">
      <c r="A22" s="104" t="s">
        <v>105</v>
      </c>
      <c r="B22" s="104" t="s">
        <v>0</v>
      </c>
      <c r="C22" s="104" t="s">
        <v>106</v>
      </c>
      <c r="D22" s="317" t="s">
        <v>107</v>
      </c>
      <c r="E22" s="317"/>
      <c r="F22" s="104" t="s">
        <v>108</v>
      </c>
    </row>
    <row r="23" spans="1:6" ht="89.25" customHeight="1" x14ac:dyDescent="0.25">
      <c r="A23" s="101" t="s">
        <v>109</v>
      </c>
      <c r="B23" s="102">
        <v>4800131520</v>
      </c>
      <c r="C23" s="103">
        <f>'4800131518'!G25</f>
        <v>118795</v>
      </c>
      <c r="D23" s="318">
        <f>'4800131518'!P20</f>
        <v>118795</v>
      </c>
      <c r="E23" s="319"/>
      <c r="F23" s="189" t="s">
        <v>197</v>
      </c>
    </row>
    <row r="24" spans="1:6" x14ac:dyDescent="0.25">
      <c r="A24" s="97"/>
      <c r="B24" s="97"/>
      <c r="C24" s="97"/>
      <c r="D24" s="97"/>
      <c r="E24" s="97"/>
      <c r="F24" s="97"/>
    </row>
    <row r="25" spans="1:6" x14ac:dyDescent="0.25">
      <c r="A25" s="97" t="s">
        <v>110</v>
      </c>
      <c r="B25" s="97"/>
      <c r="C25" s="97"/>
      <c r="D25" s="97"/>
      <c r="E25" s="97"/>
      <c r="F25" s="97"/>
    </row>
    <row r="26" spans="1:6" x14ac:dyDescent="0.25">
      <c r="A26" s="97"/>
      <c r="B26" s="97"/>
      <c r="C26" s="97"/>
      <c r="D26" s="97"/>
      <c r="E26" s="97"/>
      <c r="F26" s="97"/>
    </row>
    <row r="27" spans="1:6" ht="15.75" x14ac:dyDescent="0.3">
      <c r="A27" s="173" t="s">
        <v>191</v>
      </c>
      <c r="B27" s="176"/>
      <c r="C27" s="97"/>
      <c r="D27" s="97"/>
      <c r="E27" s="97"/>
      <c r="F27" s="97"/>
    </row>
    <row r="28" spans="1:6" x14ac:dyDescent="0.25">
      <c r="A28" s="174" t="s">
        <v>192</v>
      </c>
      <c r="B28" s="176"/>
      <c r="C28" s="97"/>
      <c r="D28" s="97"/>
      <c r="E28" s="97"/>
      <c r="F28" s="97"/>
    </row>
    <row r="29" spans="1:6" ht="15.75" x14ac:dyDescent="0.3">
      <c r="A29" s="173" t="s">
        <v>193</v>
      </c>
      <c r="B29" s="176"/>
      <c r="C29" s="97"/>
      <c r="D29" s="97"/>
      <c r="E29" s="97"/>
      <c r="F29" s="97"/>
    </row>
    <row r="30" spans="1:6" ht="15.75" x14ac:dyDescent="0.3">
      <c r="A30" s="173" t="s">
        <v>194</v>
      </c>
      <c r="B30" s="176"/>
      <c r="C30" s="97"/>
      <c r="D30" s="97"/>
      <c r="E30" s="97"/>
      <c r="F30" s="97"/>
    </row>
    <row r="31" spans="1:6" x14ac:dyDescent="0.25">
      <c r="A31" s="175" t="s">
        <v>195</v>
      </c>
      <c r="B31" s="176"/>
      <c r="C31" s="97"/>
      <c r="D31" s="97"/>
      <c r="E31" s="97"/>
      <c r="F31" s="97"/>
    </row>
    <row r="32" spans="1:6" x14ac:dyDescent="0.25">
      <c r="A32" s="97"/>
      <c r="B32" s="97"/>
      <c r="C32" s="97"/>
      <c r="D32" s="97"/>
      <c r="E32" s="97"/>
      <c r="F32" s="97"/>
    </row>
    <row r="33" spans="1:6" x14ac:dyDescent="0.25">
      <c r="A33" s="97" t="s">
        <v>154</v>
      </c>
      <c r="B33" s="97"/>
      <c r="C33" s="97"/>
      <c r="D33" s="97"/>
      <c r="E33" s="97"/>
      <c r="F33" s="97"/>
    </row>
    <row r="34" spans="1:6" x14ac:dyDescent="0.25">
      <c r="A34" s="97"/>
      <c r="B34" s="97"/>
      <c r="C34" s="97"/>
      <c r="D34" s="97"/>
      <c r="E34" s="97"/>
      <c r="F34" s="97"/>
    </row>
    <row r="35" spans="1:6" x14ac:dyDescent="0.25">
      <c r="A35" s="100"/>
      <c r="B35" s="97"/>
      <c r="C35" s="97"/>
      <c r="D35" s="97"/>
      <c r="E35" s="97"/>
      <c r="F35" s="97"/>
    </row>
    <row r="36" spans="1:6" x14ac:dyDescent="0.25">
      <c r="A36" s="97"/>
      <c r="B36" s="97"/>
      <c r="C36" s="97"/>
      <c r="D36" s="97"/>
      <c r="E36" s="97"/>
      <c r="F36" s="97"/>
    </row>
    <row r="37" spans="1:6" x14ac:dyDescent="0.25">
      <c r="A37" s="97" t="s">
        <v>111</v>
      </c>
      <c r="B37" s="97"/>
      <c r="C37" s="97"/>
      <c r="D37" s="97"/>
      <c r="E37" s="97"/>
      <c r="F37" s="97"/>
    </row>
  </sheetData>
  <mergeCells count="3">
    <mergeCell ref="A2:F2"/>
    <mergeCell ref="D22:E22"/>
    <mergeCell ref="D23:E23"/>
  </mergeCells>
  <printOptions horizontalCentered="1"/>
  <pageMargins left="0.70866141732283472" right="0.70866141732283472" top="1.7322834645669292" bottom="0.74803149606299213" header="0.31496062992125984" footer="0.31496062992125984"/>
  <pageSetup paperSize="9" scale="8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4800131518</vt:lpstr>
      <vt:lpstr>Bill Details</vt:lpstr>
      <vt:lpstr>cer</vt:lpstr>
      <vt:lpstr>GST</vt:lpstr>
      <vt:lpstr>measurement sheet</vt:lpstr>
      <vt:lpstr>ADVANCE </vt:lpstr>
      <vt:lpstr>'4800131518'!Print_Area</vt:lpstr>
      <vt:lpstr>'ADVANCE '!Print_Area</vt:lpstr>
      <vt:lpstr>cer!Print_Area</vt:lpstr>
      <vt:lpstr>GST!Print_Area</vt:lpstr>
      <vt:lpstr>GST!Print_Titles</vt:lpstr>
    </vt:vector>
  </TitlesOfParts>
  <Company>Wipro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rkhatavkar</dc:creator>
  <cp:lastModifiedBy>Rajesh Khatavkar - KRC</cp:lastModifiedBy>
  <cp:lastPrinted>2019-09-29T14:56:54Z</cp:lastPrinted>
  <dcterms:created xsi:type="dcterms:W3CDTF">2010-03-08T06:55:00Z</dcterms:created>
  <dcterms:modified xsi:type="dcterms:W3CDTF">2020-07-13T10:41:33Z</dcterms:modified>
</cp:coreProperties>
</file>