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085" windowWidth="14805" windowHeight="5280" firstSheet="1" activeTab="2"/>
  </bookViews>
  <sheets>
    <sheet name="Working-5" sheetId="26" state="hidden" r:id="rId1"/>
    <sheet name="QTN (2)" sheetId="36" r:id="rId2"/>
    <sheet name="QTN" sheetId="35" r:id="rId3"/>
  </sheets>
  <calcPr calcId="124519"/>
  <fileRecoveryPr autoRecover="0"/>
</workbook>
</file>

<file path=xl/calcChain.xml><?xml version="1.0" encoding="utf-8"?>
<calcChain xmlns="http://schemas.openxmlformats.org/spreadsheetml/2006/main">
  <c r="I23" i="35"/>
  <c r="J206" i="26" l="1"/>
  <c r="K206" s="1"/>
  <c r="I205"/>
  <c r="J205" s="1"/>
  <c r="K205" s="1"/>
  <c r="J204"/>
  <c r="K204" s="1"/>
  <c r="I203"/>
  <c r="J203" s="1"/>
  <c r="K203" s="1"/>
  <c r="J202"/>
  <c r="K202" s="1"/>
  <c r="J201"/>
  <c r="K201" s="1"/>
  <c r="J198"/>
  <c r="K198" s="1"/>
  <c r="I197"/>
  <c r="J197" s="1"/>
  <c r="K197" s="1"/>
  <c r="J196"/>
  <c r="K196" s="1"/>
  <c r="I195"/>
  <c r="J195" s="1"/>
  <c r="K195" s="1"/>
  <c r="J194"/>
  <c r="K194" s="1"/>
  <c r="J193"/>
  <c r="K193" s="1"/>
  <c r="J190"/>
  <c r="K190" s="1"/>
  <c r="I189"/>
  <c r="J189" s="1"/>
  <c r="K189" s="1"/>
  <c r="J188"/>
  <c r="K188" s="1"/>
  <c r="I187"/>
  <c r="J187" s="1"/>
  <c r="K187" s="1"/>
  <c r="J186"/>
  <c r="K186" s="1"/>
  <c r="J185"/>
  <c r="K185" s="1"/>
  <c r="J182"/>
  <c r="K182" s="1"/>
  <c r="I181"/>
  <c r="J181" s="1"/>
  <c r="K181" s="1"/>
  <c r="J180"/>
  <c r="K180" s="1"/>
  <c r="I179"/>
  <c r="J179" s="1"/>
  <c r="K179" s="1"/>
  <c r="J178"/>
  <c r="K178" s="1"/>
  <c r="J177"/>
  <c r="K177" s="1"/>
  <c r="J174"/>
  <c r="K174" s="1"/>
  <c r="I173"/>
  <c r="J173" s="1"/>
  <c r="K173" s="1"/>
  <c r="J172"/>
  <c r="K172" s="1"/>
  <c r="I171"/>
  <c r="J171" s="1"/>
  <c r="K171" s="1"/>
  <c r="J170"/>
  <c r="K170" s="1"/>
  <c r="J169"/>
  <c r="K169" s="1"/>
  <c r="J166"/>
  <c r="K166" s="1"/>
  <c r="I165"/>
  <c r="J165" s="1"/>
  <c r="K165" s="1"/>
  <c r="J164"/>
  <c r="K164" s="1"/>
  <c r="I163"/>
  <c r="J163" s="1"/>
  <c r="K163" s="1"/>
  <c r="J162"/>
  <c r="K162" s="1"/>
  <c r="J161"/>
  <c r="K161" s="1"/>
  <c r="J158"/>
  <c r="K158" s="1"/>
  <c r="I157"/>
  <c r="J157" s="1"/>
  <c r="K157" s="1"/>
  <c r="J156"/>
  <c r="K156" s="1"/>
  <c r="I155"/>
  <c r="J155" s="1"/>
  <c r="K155" s="1"/>
  <c r="J154"/>
  <c r="K154" s="1"/>
  <c r="J153"/>
  <c r="K153" s="1"/>
  <c r="J150"/>
  <c r="K150" s="1"/>
  <c r="I149"/>
  <c r="J149" s="1"/>
  <c r="K149" s="1"/>
  <c r="J148"/>
  <c r="K148" s="1"/>
  <c r="I147"/>
  <c r="J147" s="1"/>
  <c r="K147" s="1"/>
  <c r="J146"/>
  <c r="K146" s="1"/>
  <c r="I145"/>
  <c r="J145" s="1"/>
  <c r="K145" s="1"/>
  <c r="J142"/>
  <c r="K142" s="1"/>
  <c r="J141"/>
  <c r="K141" s="1"/>
  <c r="J140"/>
  <c r="K140" s="1"/>
  <c r="J136"/>
  <c r="K136" s="1"/>
  <c r="J135"/>
  <c r="K135" s="1"/>
  <c r="J134"/>
  <c r="K134" s="1"/>
  <c r="J133"/>
  <c r="K133" s="1"/>
  <c r="J132"/>
  <c r="K132" s="1"/>
  <c r="J131"/>
  <c r="K131" s="1"/>
  <c r="J128"/>
  <c r="K128" s="1"/>
  <c r="I127"/>
  <c r="J127" s="1"/>
  <c r="K127" s="1"/>
  <c r="I126"/>
  <c r="J126" s="1"/>
  <c r="K126" s="1"/>
  <c r="J125"/>
  <c r="K125" s="1"/>
  <c r="J124"/>
  <c r="K124" s="1"/>
  <c r="I123"/>
  <c r="J123" s="1"/>
  <c r="K123" s="1"/>
  <c r="J122"/>
  <c r="K122" s="1"/>
  <c r="J121"/>
  <c r="K121" s="1"/>
  <c r="J120"/>
  <c r="K120" s="1"/>
  <c r="J34"/>
  <c r="K34" s="1"/>
  <c r="J42"/>
  <c r="K42" s="1"/>
  <c r="J50"/>
  <c r="K50" s="1"/>
  <c r="J58"/>
  <c r="K58" s="1"/>
  <c r="J66"/>
  <c r="K66" s="1"/>
  <c r="J74"/>
  <c r="K74" s="1"/>
  <c r="J82"/>
  <c r="K82" s="1"/>
  <c r="J90"/>
  <c r="K90" s="1"/>
  <c r="I11"/>
  <c r="J11" s="1"/>
  <c r="K11" s="1"/>
  <c r="I33"/>
  <c r="J33" s="1"/>
  <c r="K33" s="1"/>
  <c r="K214"/>
  <c r="J213"/>
  <c r="K213" s="1"/>
  <c r="J212"/>
  <c r="K212" s="1"/>
  <c r="K102"/>
  <c r="J101"/>
  <c r="K101" s="1"/>
  <c r="J100"/>
  <c r="K100" s="1"/>
  <c r="J94"/>
  <c r="K94" s="1"/>
  <c r="I93"/>
  <c r="J93" s="1"/>
  <c r="K93" s="1"/>
  <c r="J92"/>
  <c r="K92" s="1"/>
  <c r="I91"/>
  <c r="J91" s="1"/>
  <c r="K91" s="1"/>
  <c r="J89"/>
  <c r="K89" s="1"/>
  <c r="J86"/>
  <c r="K86" s="1"/>
  <c r="I85"/>
  <c r="J85" s="1"/>
  <c r="K85" s="1"/>
  <c r="J84"/>
  <c r="K84" s="1"/>
  <c r="I83"/>
  <c r="J83" s="1"/>
  <c r="K83" s="1"/>
  <c r="J81"/>
  <c r="K81" s="1"/>
  <c r="J78"/>
  <c r="K78" s="1"/>
  <c r="I77"/>
  <c r="J77" s="1"/>
  <c r="K77" s="1"/>
  <c r="J76"/>
  <c r="K76" s="1"/>
  <c r="I75"/>
  <c r="J75" s="1"/>
  <c r="K75" s="1"/>
  <c r="J73"/>
  <c r="K73" s="1"/>
  <c r="J70"/>
  <c r="K70" s="1"/>
  <c r="I69"/>
  <c r="J69" s="1"/>
  <c r="K69" s="1"/>
  <c r="J68"/>
  <c r="K68" s="1"/>
  <c r="I67"/>
  <c r="J67" s="1"/>
  <c r="K67" s="1"/>
  <c r="J65"/>
  <c r="K65" s="1"/>
  <c r="J62"/>
  <c r="K62" s="1"/>
  <c r="I61"/>
  <c r="J61" s="1"/>
  <c r="K61" s="1"/>
  <c r="J60"/>
  <c r="K60" s="1"/>
  <c r="I59"/>
  <c r="J59" s="1"/>
  <c r="K59" s="1"/>
  <c r="J57"/>
  <c r="K57" s="1"/>
  <c r="J54"/>
  <c r="K54" s="1"/>
  <c r="I53"/>
  <c r="J53" s="1"/>
  <c r="K53" s="1"/>
  <c r="J52"/>
  <c r="K52" s="1"/>
  <c r="I51"/>
  <c r="J51" s="1"/>
  <c r="K51" s="1"/>
  <c r="J49"/>
  <c r="K49" s="1"/>
  <c r="J46"/>
  <c r="K46" s="1"/>
  <c r="I45"/>
  <c r="J45" s="1"/>
  <c r="K45" s="1"/>
  <c r="J44"/>
  <c r="K44" s="1"/>
  <c r="I43"/>
  <c r="J43" s="1"/>
  <c r="K43" s="1"/>
  <c r="J41"/>
  <c r="K41" s="1"/>
  <c r="J38"/>
  <c r="K38" s="1"/>
  <c r="I37"/>
  <c r="J37" s="1"/>
  <c r="K37" s="1"/>
  <c r="J36"/>
  <c r="K36" s="1"/>
  <c r="I35"/>
  <c r="J35" s="1"/>
  <c r="K35" s="1"/>
  <c r="J30"/>
  <c r="K30" s="1"/>
  <c r="J29"/>
  <c r="K29" s="1"/>
  <c r="J28"/>
  <c r="K28" s="1"/>
  <c r="J24"/>
  <c r="K24" s="1"/>
  <c r="J23"/>
  <c r="K23" s="1"/>
  <c r="J22"/>
  <c r="K22" s="1"/>
  <c r="J21"/>
  <c r="K21" s="1"/>
  <c r="J20"/>
  <c r="K20" s="1"/>
  <c r="J19"/>
  <c r="K19" s="1"/>
  <c r="J16"/>
  <c r="K16" s="1"/>
  <c r="I15"/>
  <c r="J15" s="1"/>
  <c r="K15" s="1"/>
  <c r="I14"/>
  <c r="J14" s="1"/>
  <c r="K14" s="1"/>
  <c r="J13"/>
  <c r="K13" s="1"/>
  <c r="J12"/>
  <c r="K12" s="1"/>
  <c r="J10"/>
  <c r="K10" s="1"/>
  <c r="J9"/>
  <c r="K9" s="1"/>
  <c r="J8"/>
  <c r="K8" s="1"/>
  <c r="K209" l="1"/>
  <c r="K97"/>
  <c r="K103" s="1"/>
  <c r="K215"/>
  <c r="K104" l="1"/>
  <c r="K105"/>
  <c r="K216"/>
  <c r="K217"/>
  <c r="K218" l="1"/>
  <c r="L218" s="1"/>
  <c r="K106"/>
  <c r="L106" s="1"/>
</calcChain>
</file>

<file path=xl/sharedStrings.xml><?xml version="1.0" encoding="utf-8"?>
<sst xmlns="http://schemas.openxmlformats.org/spreadsheetml/2006/main" count="937" uniqueCount="155">
  <si>
    <t>Sr. No.</t>
  </si>
  <si>
    <t>Description</t>
  </si>
  <si>
    <t>MAKE</t>
  </si>
  <si>
    <t>QTY.</t>
  </si>
  <si>
    <t>230V AC LED Type R,Y,B Phase Indicating Lamp</t>
  </si>
  <si>
    <t>Nos</t>
  </si>
  <si>
    <t>UNIT</t>
  </si>
  <si>
    <t xml:space="preserve">Client </t>
  </si>
  <si>
    <t>Project</t>
  </si>
  <si>
    <t>Date</t>
  </si>
  <si>
    <t>6A SP C 10KA MCB</t>
  </si>
  <si>
    <t>Incomer</t>
  </si>
  <si>
    <t>Set</t>
  </si>
  <si>
    <t>Amt (Rs.)</t>
  </si>
  <si>
    <t>TotalAmt (Rs.)</t>
  </si>
  <si>
    <t>Basic Amount (Rs.)</t>
  </si>
  <si>
    <t xml:space="preserve">Total Amount </t>
  </si>
  <si>
    <t>Cat No.</t>
  </si>
  <si>
    <t>Disc.         (%)</t>
  </si>
  <si>
    <t>Profit (%)</t>
  </si>
  <si>
    <t>kg</t>
  </si>
  <si>
    <t>Busbar, Wire &amp; Hardware Items</t>
  </si>
  <si>
    <t>List Price (Rs.)</t>
  </si>
  <si>
    <t>Spreader Links</t>
  </si>
  <si>
    <t>Extended Rotary Handle</t>
  </si>
  <si>
    <t>Fabrication</t>
  </si>
  <si>
    <t>Labour (%)</t>
  </si>
  <si>
    <t>Basic Switchgear Cost</t>
  </si>
  <si>
    <t>Power Track Systems Pvt. Ltd.</t>
  </si>
  <si>
    <t>QTN</t>
  </si>
  <si>
    <t>L&amp;T</t>
  </si>
  <si>
    <t>32A TP C 10KA MCB</t>
  </si>
  <si>
    <t>Capacitor Logic Feeder</t>
  </si>
  <si>
    <t>Reputed</t>
  </si>
  <si>
    <t>12.5Kvar 240VAC Capacitor Duty Contactor</t>
  </si>
  <si>
    <t>MO C5</t>
  </si>
  <si>
    <t>Epcos</t>
  </si>
  <si>
    <t>230V AC ON Indication Lamp</t>
  </si>
  <si>
    <t>Teknic</t>
  </si>
  <si>
    <t>20A TP C 10KA MCB</t>
  </si>
  <si>
    <t>8.5Kvar 240VAC Capacitor Duty Contactor</t>
  </si>
  <si>
    <t>16A TP C 10KA MCB</t>
  </si>
  <si>
    <t>5Kvar 240VAC Capacitor Duty Contactor</t>
  </si>
  <si>
    <t>MO C12.5</t>
  </si>
  <si>
    <t>MO C8.5</t>
  </si>
  <si>
    <t xml:space="preserve">10Kvar 440V AC Gas Filled HD Capacitor Bank </t>
  </si>
  <si>
    <t xml:space="preserve">3Kvar,440V AC  HD Capacitor Bank </t>
  </si>
  <si>
    <t xml:space="preserve">2Kvar,440V AC  HD Capacitor Bank </t>
  </si>
  <si>
    <t>25Kvar 240VAC Capacitor Duty Contactor</t>
  </si>
  <si>
    <t xml:space="preserve">20Kvar 440V AC Gas Filled HD Capacitor Bank </t>
  </si>
  <si>
    <t>MO C25</t>
  </si>
  <si>
    <t>50A TP C 10KA MCB</t>
  </si>
  <si>
    <t>A/M Selector Switch</t>
  </si>
  <si>
    <t>Trinity/Nippen</t>
  </si>
  <si>
    <t>630A FP 36kA TM Based MCCB with o/c, s/c Release</t>
  </si>
  <si>
    <t>Digital MF Meter</t>
  </si>
  <si>
    <t>Nippen/Trinity</t>
  </si>
  <si>
    <t>AE/NRG</t>
  </si>
  <si>
    <t>230V AC LED Type On/Off/Trip Indicating Lamp</t>
  </si>
  <si>
    <t>Auxiliary 1 C/O + TAC 1 C/O</t>
  </si>
  <si>
    <t>Outgoing</t>
  </si>
  <si>
    <t>400A FP 36kA TM Based MCCB with o/c, s/c Release</t>
  </si>
  <si>
    <t>125A TP+N 25kA TM Based MCCB with o/c, s/c Release</t>
  </si>
  <si>
    <r>
      <t>Power &amp; Control Wire &amp; 7</t>
    </r>
    <r>
      <rPr>
        <b/>
        <sz val="12"/>
        <color rgb="FFFF0000"/>
        <rFont val="Calibri"/>
        <family val="2"/>
        <scheme val="minor"/>
      </rPr>
      <t xml:space="preserve">00A Al. </t>
    </r>
    <r>
      <rPr>
        <sz val="12"/>
        <rFont val="Calibri"/>
        <family val="2"/>
        <scheme val="minor"/>
      </rPr>
      <t>Busbar, Hardware</t>
    </r>
  </si>
  <si>
    <t>START/STOP Push Button</t>
  </si>
  <si>
    <t>GIC</t>
  </si>
  <si>
    <t xml:space="preserve">20Kvar Capacitor Bank (2 Set) - 40Kvar </t>
  </si>
  <si>
    <t xml:space="preserve">10Kvar Capacitor Bank (1 Set) - 10Kvar </t>
  </si>
  <si>
    <t xml:space="preserve">4Kvar 440V AC Gas Filled HD Capacitor Bank </t>
  </si>
  <si>
    <t>10A TP C 10KA MCB</t>
  </si>
  <si>
    <t>MO C3</t>
  </si>
  <si>
    <t xml:space="preserve">1Kvar,440V AC  HD Capacitor Bank </t>
  </si>
  <si>
    <t>3Kvar 240VAC Capacitor Duty Contactor</t>
  </si>
  <si>
    <t xml:space="preserve">4Kvar Capacitor Bank (1 Set) - 4Kvar </t>
  </si>
  <si>
    <t xml:space="preserve">3Kvar Capacitor Bank (1 Set) - 3Kvar </t>
  </si>
  <si>
    <t xml:space="preserve">2Kvar Capacitor Bank (1 Set) - 2Kvar </t>
  </si>
  <si>
    <t xml:space="preserve">1Kvar Capacitor Bank (1 Set) - 1Kvar </t>
  </si>
  <si>
    <t>Goldstar Seepz</t>
  </si>
  <si>
    <t>Clock Timer</t>
  </si>
  <si>
    <t>50Kvar 240VAC Capacitor Duty Contactor</t>
  </si>
  <si>
    <t>MO C50</t>
  </si>
  <si>
    <t xml:space="preserve">50Kvar 440V AC Gas Filled HD Capacitor Bank </t>
  </si>
  <si>
    <r>
      <t>LT Panel Unit No. 145</t>
    </r>
    <r>
      <rPr>
        <b/>
        <sz val="14"/>
        <color rgb="FFFF0000"/>
        <rFont val="Calibri"/>
        <family val="2"/>
        <scheme val="minor"/>
      </rPr>
      <t xml:space="preserve"> (Outdoor Type IP65)</t>
    </r>
  </si>
  <si>
    <t>375Kvar APFC Section</t>
  </si>
  <si>
    <t>16-Stage APFC Relay</t>
  </si>
  <si>
    <t>50Kvar Capacitor Bank (6 Set)  - 300Kvar</t>
  </si>
  <si>
    <t xml:space="preserve">15Kvar Capacitor Bank (1 Set) - 15Kvar </t>
  </si>
  <si>
    <t>MO C20</t>
  </si>
  <si>
    <t>20Kvar 240VAC Capacitor Duty Contactor</t>
  </si>
  <si>
    <t xml:space="preserve">15Kvar 440V AC Gas Filled HD Capacitor Bank </t>
  </si>
  <si>
    <t>40A TP C 10KA MCB</t>
  </si>
  <si>
    <t>600/5A CT, CL1, 15VA</t>
  </si>
  <si>
    <t>6" Fan Filter</t>
  </si>
  <si>
    <t>set</t>
  </si>
  <si>
    <t>OPTION-2</t>
  </si>
  <si>
    <t>LT Panel Unit No. 145 (Indoor Type)</t>
  </si>
  <si>
    <t>04.11.2020</t>
  </si>
  <si>
    <t>Schneider</t>
  </si>
  <si>
    <t>CVS</t>
  </si>
  <si>
    <t>NKS</t>
  </si>
  <si>
    <t>125A 10kA TP TM Based MCCB with Spreaders</t>
  </si>
  <si>
    <t>MCC Panel for Plumbing Pumpset</t>
  </si>
  <si>
    <t>Digital Load Manager</t>
  </si>
  <si>
    <t>100/5A, CL1,5VA</t>
  </si>
  <si>
    <t>Auxiliary + Trip Alarm Contact</t>
  </si>
  <si>
    <t>EM6400</t>
  </si>
  <si>
    <t>AE</t>
  </si>
  <si>
    <t>Analog Amp Meter</t>
  </si>
  <si>
    <t>50/5A, CL5,5VA</t>
  </si>
  <si>
    <t xml:space="preserve">Feeder for 2.2kw/3hp - Spare </t>
  </si>
  <si>
    <t xml:space="preserve">Feeder for 7.5kw/10hp - Spare </t>
  </si>
  <si>
    <t>Feeder for 16kw/25hp - Spare</t>
  </si>
  <si>
    <t>Feeder for 7.5kw/10hp - STP Sump Panel</t>
  </si>
  <si>
    <t>Feeder for 7.5kw/10hp - UGT Sump Panel</t>
  </si>
  <si>
    <t>Feeder for 3.7kw/5hp - HYPN System Panel for Domestic Pump</t>
  </si>
  <si>
    <t>Feeder for 2.2kw/3hp - Irrigation System</t>
  </si>
  <si>
    <t>Feeder for 11.5kw/15hp - Flushing Pump System</t>
  </si>
  <si>
    <t>06A Glass Fuse</t>
  </si>
  <si>
    <t>230V AC LED Type R,Y,B Phase Indicating Lamp with 06A SP Control MCB</t>
  </si>
  <si>
    <t>150A AL. Busbar</t>
  </si>
  <si>
    <t>AL</t>
  </si>
  <si>
    <t>Supply Rate (Rs.)</t>
  </si>
  <si>
    <t>Supply Amt (Rs.)</t>
  </si>
  <si>
    <r>
      <rPr>
        <b/>
        <sz val="24"/>
        <color theme="1"/>
        <rFont val="Rockwell"/>
        <family val="1"/>
      </rPr>
      <t xml:space="preserve">SHREE DURGA PARMESHWARI ELECTRICALS             </t>
    </r>
    <r>
      <rPr>
        <b/>
        <sz val="20"/>
        <color theme="1"/>
        <rFont val="Rockwell"/>
        <family val="1"/>
      </rPr>
      <t xml:space="preserve">       </t>
    </r>
    <r>
      <rPr>
        <b/>
        <sz val="22"/>
        <color theme="1"/>
        <rFont val="Rockwell"/>
        <family val="1"/>
      </rPr>
      <t xml:space="preserve">                                                                </t>
    </r>
    <r>
      <rPr>
        <b/>
        <sz val="12"/>
        <color rgb="FFFF0000"/>
        <rFont val="Rockwell"/>
        <family val="1"/>
      </rPr>
      <t>(CPRI APPROVED)</t>
    </r>
  </si>
  <si>
    <t>Unit No. 18, Damji Shamji Industrial Estate, LBS Marg Vikhroli (W) Mumbai – 4000 83.</t>
  </si>
  <si>
    <t>Mob. : 9867273391, 9167636901 Email : shreedurgap1977@yahoo.com</t>
  </si>
  <si>
    <t>To</t>
  </si>
  <si>
    <t>Dear Sir,</t>
  </si>
  <si>
    <t>With Reference to your inquiry, we are pleased to quote our best rate for the same as below.</t>
  </si>
  <si>
    <t>M/s. B.Tech Engineering</t>
  </si>
  <si>
    <t>55/6, Mohammad Bori Chawl, R.S. Nimkar Marg,</t>
  </si>
  <si>
    <t>Faras Road, Mumbai - 400008.</t>
  </si>
  <si>
    <t>Kind Attention :- Mr. Md. B. Alam</t>
  </si>
  <si>
    <t>Terms &amp; Conditions:</t>
  </si>
  <si>
    <t>Taxes : GST @18% Extra.</t>
  </si>
  <si>
    <t>Prices : Ex-works – Vikhroli</t>
  </si>
  <si>
    <t>Delivery : 2 to 3 Weeks from the date of confirmed order.</t>
  </si>
  <si>
    <t>Payment : 50% Advance / Balance against Delivery.</t>
  </si>
  <si>
    <t>Freight : Extra at actual.</t>
  </si>
  <si>
    <t>Quotation Validity : 07 Days.</t>
  </si>
  <si>
    <t>Warranty: 1 Year from the date of Invoice.</t>
  </si>
  <si>
    <t>We hope you will find this quotation in line with your requirements. Thanking you and awaiting for your favourable work order.</t>
  </si>
  <si>
    <t>For Shree Durga Parmeshwari Electricals</t>
  </si>
  <si>
    <t>Vijay Salian</t>
  </si>
  <si>
    <t>Sub: Revised Quotation for VEMC Project.</t>
  </si>
  <si>
    <t>Date:  17/12/2021</t>
  </si>
  <si>
    <t>Qtn. No. 02/SDP/VEMC/2021-22</t>
  </si>
  <si>
    <t xml:space="preserve">100A FP 25kA TM Based MCCB with o/c, s/c Release </t>
  </si>
  <si>
    <t xml:space="preserve">32A FP  25kA TM Based MCCB with o/c, s/c Release </t>
  </si>
  <si>
    <t xml:space="preserve">10A FP  25kA TM Based MCCB with o/c, s/c Release </t>
  </si>
  <si>
    <t xml:space="preserve">16A FP  25kA TM Based MCCB with o/c, s/c Release </t>
  </si>
  <si>
    <t xml:space="preserve">25A FP 25kA TM Based MCCB with o/c, s/c Release </t>
  </si>
  <si>
    <t xml:space="preserve">25A FP  25kA TM Based MCCB with o/c, s/c Release </t>
  </si>
  <si>
    <t xml:space="preserve">63A FP 25kA TM Based MCCB with o/c, s/c Release </t>
  </si>
  <si>
    <t>DN0-100C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</si>
</sst>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2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Rockwell"/>
      <family val="1"/>
    </font>
    <font>
      <b/>
      <sz val="11"/>
      <color theme="1"/>
      <name val="Rockwell"/>
      <family val="1"/>
    </font>
    <font>
      <b/>
      <sz val="11"/>
      <name val="Rockwell"/>
      <family val="1"/>
    </font>
    <font>
      <sz val="11"/>
      <name val="Rockwell"/>
      <family val="1"/>
    </font>
    <font>
      <b/>
      <sz val="22"/>
      <color theme="1"/>
      <name val="Rockwell"/>
      <family val="1"/>
    </font>
    <font>
      <b/>
      <sz val="24"/>
      <color theme="1"/>
      <name val="Rockwell"/>
      <family val="1"/>
    </font>
    <font>
      <b/>
      <sz val="20"/>
      <color theme="1"/>
      <name val="Rockwell"/>
      <family val="1"/>
    </font>
    <font>
      <b/>
      <sz val="12"/>
      <color rgb="FFFF0000"/>
      <name val="Rockwell"/>
      <family val="1"/>
    </font>
    <font>
      <u/>
      <sz val="12"/>
      <color theme="1"/>
      <name val="Rockwell"/>
      <family val="1"/>
    </font>
    <font>
      <u/>
      <sz val="11"/>
      <color theme="1"/>
      <name val="Rockwell"/>
      <family val="1"/>
    </font>
    <font>
      <b/>
      <u/>
      <sz val="11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2" fillId="0" borderId="10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3" fontId="2" fillId="0" borderId="16" xfId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164" fontId="1" fillId="0" borderId="19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164" fontId="6" fillId="0" borderId="3" xfId="0" applyNumberFormat="1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43" fontId="1" fillId="0" borderId="10" xfId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1" fontId="7" fillId="0" borderId="8" xfId="2" applyNumberFormat="1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43" fontId="8" fillId="0" borderId="3" xfId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3" fontId="5" fillId="2" borderId="3" xfId="0" applyNumberFormat="1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43" fontId="1" fillId="2" borderId="4" xfId="1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43" fontId="8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164" fontId="1" fillId="2" borderId="19" xfId="0" applyNumberFormat="1" applyFont="1" applyFill="1" applyBorder="1" applyAlignment="1">
      <alignment vertical="center"/>
    </xf>
    <xf numFmtId="43" fontId="2" fillId="0" borderId="0" xfId="1" applyFont="1" applyAlignment="1">
      <alignment vertical="center"/>
    </xf>
    <xf numFmtId="43" fontId="9" fillId="0" borderId="0" xfId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1" fontId="11" fillId="2" borderId="1" xfId="2" applyNumberFormat="1" applyFont="1" applyFill="1" applyBorder="1" applyAlignment="1" applyProtection="1">
      <alignment horizontal="center" vertical="center" wrapText="1"/>
      <protection locked="0"/>
    </xf>
    <xf numFmtId="43" fontId="11" fillId="2" borderId="1" xfId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" fontId="15" fillId="0" borderId="3" xfId="2" applyNumberFormat="1" applyFont="1" applyBorder="1" applyAlignment="1" applyProtection="1">
      <alignment horizontal="center" vertical="center"/>
      <protection locked="0"/>
    </xf>
    <xf numFmtId="1" fontId="15" fillId="0" borderId="3" xfId="2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2" fillId="0" borderId="23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5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2" fillId="0" borderId="27" xfId="0" applyFont="1" applyBorder="1" applyAlignment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43" fontId="12" fillId="2" borderId="3" xfId="1" applyFont="1" applyFill="1" applyBorder="1" applyAlignment="1">
      <alignment vertical="center"/>
    </xf>
    <xf numFmtId="43" fontId="13" fillId="2" borderId="3" xfId="1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8"/>
  <sheetViews>
    <sheetView topLeftCell="A145" workbookViewId="0">
      <selection activeCell="C9" sqref="C9"/>
    </sheetView>
  </sheetViews>
  <sheetFormatPr defaultRowHeight="15.75"/>
  <cols>
    <col min="1" max="1" width="3.5703125" style="1" customWidth="1"/>
    <col min="2" max="2" width="7.5703125" style="1" bestFit="1" customWidth="1"/>
    <col min="3" max="3" width="68.5703125" style="1" bestFit="1" customWidth="1"/>
    <col min="4" max="4" width="14" style="1" bestFit="1" customWidth="1"/>
    <col min="5" max="5" width="11.7109375" style="1" bestFit="1" customWidth="1"/>
    <col min="6" max="6" width="5.5703125" style="1" bestFit="1" customWidth="1"/>
    <col min="7" max="7" width="5.7109375" style="1" bestFit="1" customWidth="1"/>
    <col min="8" max="8" width="6.7109375" style="15" bestFit="1" customWidth="1"/>
    <col min="9" max="10" width="12.42578125" style="16" bestFit="1" customWidth="1"/>
    <col min="11" max="11" width="15.42578125" style="19" bestFit="1" customWidth="1"/>
    <col min="12" max="12" width="17.7109375" style="1" bestFit="1" customWidth="1"/>
    <col min="13" max="13" width="17.7109375" style="64" bestFit="1" customWidth="1"/>
    <col min="14" max="16384" width="9.140625" style="1"/>
  </cols>
  <sheetData>
    <row r="1" spans="1:13">
      <c r="B1" s="8" t="s">
        <v>7</v>
      </c>
      <c r="C1" s="11" t="s">
        <v>28</v>
      </c>
      <c r="D1" s="5"/>
      <c r="E1" s="5"/>
      <c r="F1" s="5"/>
      <c r="G1" s="5"/>
    </row>
    <row r="2" spans="1:13">
      <c r="B2" s="9" t="s">
        <v>8</v>
      </c>
      <c r="C2" s="12" t="s">
        <v>77</v>
      </c>
      <c r="D2" s="5"/>
      <c r="E2" s="5"/>
      <c r="F2" s="5"/>
      <c r="G2" s="5"/>
    </row>
    <row r="3" spans="1:13">
      <c r="B3" s="10" t="s">
        <v>9</v>
      </c>
      <c r="C3" s="13" t="s">
        <v>96</v>
      </c>
      <c r="D3" s="5"/>
      <c r="E3" s="5"/>
      <c r="F3" s="5"/>
      <c r="G3" s="5"/>
    </row>
    <row r="5" spans="1:13" ht="18.75">
      <c r="A5" s="2"/>
      <c r="B5" s="59">
        <v>1</v>
      </c>
      <c r="C5" s="58" t="s">
        <v>82</v>
      </c>
      <c r="D5" s="58"/>
      <c r="E5" s="58"/>
      <c r="F5" s="58"/>
      <c r="G5" s="58"/>
      <c r="H5" s="24"/>
      <c r="I5" s="25"/>
      <c r="J5" s="25"/>
      <c r="K5" s="26"/>
    </row>
    <row r="6" spans="1:13" s="15" customFormat="1" ht="31.5">
      <c r="A6" s="3"/>
      <c r="B6" s="37" t="s">
        <v>0</v>
      </c>
      <c r="C6" s="23" t="s">
        <v>1</v>
      </c>
      <c r="D6" s="23" t="s">
        <v>2</v>
      </c>
      <c r="E6" s="23" t="s">
        <v>17</v>
      </c>
      <c r="F6" s="23" t="s">
        <v>3</v>
      </c>
      <c r="G6" s="23" t="s">
        <v>6</v>
      </c>
      <c r="H6" s="23" t="s">
        <v>18</v>
      </c>
      <c r="I6" s="38" t="s">
        <v>22</v>
      </c>
      <c r="J6" s="38" t="s">
        <v>13</v>
      </c>
      <c r="K6" s="39" t="s">
        <v>14</v>
      </c>
      <c r="M6" s="16"/>
    </row>
    <row r="7" spans="1:13">
      <c r="B7" s="20"/>
      <c r="C7" s="14" t="s">
        <v>11</v>
      </c>
      <c r="D7" s="6"/>
      <c r="E7" s="6"/>
      <c r="F7" s="6"/>
      <c r="G7" s="5"/>
      <c r="H7" s="7"/>
      <c r="I7" s="17"/>
      <c r="J7" s="17"/>
      <c r="K7" s="21"/>
    </row>
    <row r="8" spans="1:13">
      <c r="B8" s="20"/>
      <c r="C8" s="40" t="s">
        <v>54</v>
      </c>
      <c r="D8" s="41" t="s">
        <v>97</v>
      </c>
      <c r="E8" s="41" t="s">
        <v>98</v>
      </c>
      <c r="F8" s="42">
        <v>1</v>
      </c>
      <c r="G8" s="41" t="s">
        <v>5</v>
      </c>
      <c r="H8" s="7">
        <v>50</v>
      </c>
      <c r="I8" s="18">
        <v>41010</v>
      </c>
      <c r="J8" s="17">
        <f>I8*F8</f>
        <v>41010</v>
      </c>
      <c r="K8" s="22">
        <f>(J8-J8*H8%)</f>
        <v>20505</v>
      </c>
    </row>
    <row r="9" spans="1:13">
      <c r="B9" s="20"/>
      <c r="C9" s="40" t="s">
        <v>24</v>
      </c>
      <c r="D9" s="41" t="s">
        <v>97</v>
      </c>
      <c r="E9" s="41"/>
      <c r="F9" s="42">
        <v>1</v>
      </c>
      <c r="G9" s="41" t="s">
        <v>5</v>
      </c>
      <c r="H9" s="7">
        <v>48</v>
      </c>
      <c r="I9" s="18">
        <v>3140</v>
      </c>
      <c r="J9" s="17">
        <f>I9*F9</f>
        <v>3140</v>
      </c>
      <c r="K9" s="22">
        <f>(J9-J9*H9%)</f>
        <v>1632.8</v>
      </c>
    </row>
    <row r="10" spans="1:13">
      <c r="B10" s="20"/>
      <c r="C10" s="40" t="s">
        <v>23</v>
      </c>
      <c r="D10" s="41" t="s">
        <v>97</v>
      </c>
      <c r="E10" s="41"/>
      <c r="F10" s="42">
        <v>2</v>
      </c>
      <c r="G10" s="41" t="s">
        <v>5</v>
      </c>
      <c r="H10" s="7">
        <v>48</v>
      </c>
      <c r="I10" s="17">
        <v>1780</v>
      </c>
      <c r="J10" s="17">
        <f t="shared" ref="J10:J16" si="0">I10*F10</f>
        <v>3560</v>
      </c>
      <c r="K10" s="22">
        <f t="shared" ref="K10:K16" si="1">(J10-J10*H10%)</f>
        <v>1851.2</v>
      </c>
    </row>
    <row r="11" spans="1:13">
      <c r="B11" s="20"/>
      <c r="C11" s="40" t="s">
        <v>59</v>
      </c>
      <c r="D11" s="41" t="s">
        <v>97</v>
      </c>
      <c r="E11" s="41"/>
      <c r="F11" s="42">
        <v>1</v>
      </c>
      <c r="G11" s="41" t="s">
        <v>5</v>
      </c>
      <c r="H11" s="7">
        <v>48</v>
      </c>
      <c r="I11" s="17">
        <f>880*2</f>
        <v>1760</v>
      </c>
      <c r="J11" s="17">
        <f t="shared" si="0"/>
        <v>1760</v>
      </c>
      <c r="K11" s="22">
        <f t="shared" si="1"/>
        <v>915.2</v>
      </c>
    </row>
    <row r="12" spans="1:13">
      <c r="B12" s="20"/>
      <c r="C12" s="40" t="s">
        <v>55</v>
      </c>
      <c r="D12" s="43" t="s">
        <v>56</v>
      </c>
      <c r="E12" s="43"/>
      <c r="F12" s="42">
        <v>1</v>
      </c>
      <c r="G12" s="41" t="s">
        <v>5</v>
      </c>
      <c r="H12" s="7">
        <v>0</v>
      </c>
      <c r="I12" s="17">
        <v>4000</v>
      </c>
      <c r="J12" s="17">
        <f t="shared" si="0"/>
        <v>4000</v>
      </c>
      <c r="K12" s="22">
        <f t="shared" si="1"/>
        <v>4000</v>
      </c>
    </row>
    <row r="13" spans="1:13">
      <c r="B13" s="20"/>
      <c r="C13" s="40" t="s">
        <v>91</v>
      </c>
      <c r="D13" s="43" t="s">
        <v>57</v>
      </c>
      <c r="E13" s="43"/>
      <c r="F13" s="42">
        <v>4</v>
      </c>
      <c r="G13" s="41" t="s">
        <v>5</v>
      </c>
      <c r="H13" s="7">
        <v>35</v>
      </c>
      <c r="I13" s="17">
        <v>510</v>
      </c>
      <c r="J13" s="17">
        <f t="shared" si="0"/>
        <v>2040</v>
      </c>
      <c r="K13" s="22">
        <f t="shared" si="1"/>
        <v>1326</v>
      </c>
    </row>
    <row r="14" spans="1:13">
      <c r="B14" s="20"/>
      <c r="C14" s="40" t="s">
        <v>4</v>
      </c>
      <c r="D14" s="43" t="s">
        <v>30</v>
      </c>
      <c r="E14" s="43"/>
      <c r="F14" s="42">
        <v>1</v>
      </c>
      <c r="G14" s="41" t="s">
        <v>12</v>
      </c>
      <c r="H14" s="7">
        <v>35</v>
      </c>
      <c r="I14" s="17">
        <f>122*2+208</f>
        <v>452</v>
      </c>
      <c r="J14" s="17">
        <f t="shared" si="0"/>
        <v>452</v>
      </c>
      <c r="K14" s="22">
        <f t="shared" si="1"/>
        <v>293.8</v>
      </c>
    </row>
    <row r="15" spans="1:13">
      <c r="B15" s="20"/>
      <c r="C15" s="40" t="s">
        <v>58</v>
      </c>
      <c r="D15" s="43" t="s">
        <v>30</v>
      </c>
      <c r="E15" s="43"/>
      <c r="F15" s="42">
        <v>1</v>
      </c>
      <c r="G15" s="41" t="s">
        <v>12</v>
      </c>
      <c r="H15" s="7">
        <v>35</v>
      </c>
      <c r="I15" s="17">
        <f>122*2+208</f>
        <v>452</v>
      </c>
      <c r="J15" s="17">
        <f t="shared" si="0"/>
        <v>452</v>
      </c>
      <c r="K15" s="22">
        <f t="shared" si="1"/>
        <v>293.8</v>
      </c>
    </row>
    <row r="16" spans="1:13">
      <c r="B16" s="20"/>
      <c r="C16" s="40" t="s">
        <v>10</v>
      </c>
      <c r="D16" s="41" t="s">
        <v>97</v>
      </c>
      <c r="E16" s="41"/>
      <c r="F16" s="42">
        <v>8</v>
      </c>
      <c r="G16" s="41" t="s">
        <v>5</v>
      </c>
      <c r="H16" s="7">
        <v>54</v>
      </c>
      <c r="I16" s="17">
        <v>219</v>
      </c>
      <c r="J16" s="17">
        <f t="shared" si="0"/>
        <v>1752</v>
      </c>
      <c r="K16" s="22">
        <f t="shared" si="1"/>
        <v>805.92</v>
      </c>
    </row>
    <row r="17" spans="2:13">
      <c r="B17" s="20"/>
      <c r="C17" s="40"/>
      <c r="D17" s="41"/>
      <c r="E17" s="41"/>
      <c r="F17" s="42"/>
      <c r="G17" s="41"/>
      <c r="H17" s="7"/>
      <c r="I17" s="17"/>
      <c r="J17" s="17"/>
      <c r="K17" s="21"/>
    </row>
    <row r="18" spans="2:13">
      <c r="B18" s="20"/>
      <c r="C18" s="14" t="s">
        <v>60</v>
      </c>
      <c r="D18" s="6"/>
      <c r="E18" s="6"/>
      <c r="F18" s="6"/>
      <c r="G18" s="5"/>
      <c r="H18" s="7"/>
      <c r="I18" s="17"/>
      <c r="J18" s="17"/>
      <c r="K18" s="21"/>
    </row>
    <row r="19" spans="2:13">
      <c r="B19" s="20"/>
      <c r="C19" s="40" t="s">
        <v>61</v>
      </c>
      <c r="D19" s="41" t="s">
        <v>97</v>
      </c>
      <c r="E19" s="41" t="s">
        <v>98</v>
      </c>
      <c r="F19" s="42">
        <v>1</v>
      </c>
      <c r="G19" s="41" t="s">
        <v>5</v>
      </c>
      <c r="H19" s="7">
        <v>52</v>
      </c>
      <c r="I19" s="18">
        <v>34340</v>
      </c>
      <c r="J19" s="17">
        <f>I19*F19</f>
        <v>34340</v>
      </c>
      <c r="K19" s="22">
        <f>(J19-J19*H19%)</f>
        <v>16483.2</v>
      </c>
    </row>
    <row r="20" spans="2:13">
      <c r="B20" s="20"/>
      <c r="C20" s="40" t="s">
        <v>24</v>
      </c>
      <c r="D20" s="41" t="s">
        <v>97</v>
      </c>
      <c r="E20" s="41"/>
      <c r="F20" s="42">
        <v>1</v>
      </c>
      <c r="G20" s="41" t="s">
        <v>5</v>
      </c>
      <c r="H20" s="7">
        <v>48</v>
      </c>
      <c r="I20" s="18">
        <v>3140</v>
      </c>
      <c r="J20" s="17">
        <f>I20*F20</f>
        <v>3140</v>
      </c>
      <c r="K20" s="22">
        <f>(J20-J20*H20%)</f>
        <v>1632.8</v>
      </c>
    </row>
    <row r="21" spans="2:13">
      <c r="B21" s="20"/>
      <c r="C21" s="40" t="s">
        <v>23</v>
      </c>
      <c r="D21" s="41" t="s">
        <v>97</v>
      </c>
      <c r="E21" s="41"/>
      <c r="F21" s="42">
        <v>2</v>
      </c>
      <c r="G21" s="41" t="s">
        <v>5</v>
      </c>
      <c r="H21" s="7">
        <v>48</v>
      </c>
      <c r="I21" s="17">
        <v>1780</v>
      </c>
      <c r="J21" s="17">
        <f t="shared" ref="J21" si="2">I21*F21</f>
        <v>3560</v>
      </c>
      <c r="K21" s="22">
        <f t="shared" ref="K21" si="3">(J21-J21*H21%)</f>
        <v>1851.2</v>
      </c>
    </row>
    <row r="22" spans="2:13">
      <c r="B22" s="20"/>
      <c r="C22" s="40" t="s">
        <v>62</v>
      </c>
      <c r="D22" s="41" t="s">
        <v>97</v>
      </c>
      <c r="E22" s="41" t="s">
        <v>98</v>
      </c>
      <c r="F22" s="42">
        <v>2</v>
      </c>
      <c r="G22" s="41" t="s">
        <v>5</v>
      </c>
      <c r="H22" s="7">
        <v>52</v>
      </c>
      <c r="I22" s="18">
        <v>9750</v>
      </c>
      <c r="J22" s="17">
        <f>I22*F22</f>
        <v>19500</v>
      </c>
      <c r="K22" s="22">
        <f>(J22-J22*H22%)</f>
        <v>9360</v>
      </c>
    </row>
    <row r="23" spans="2:13">
      <c r="B23" s="20"/>
      <c r="C23" s="40" t="s">
        <v>24</v>
      </c>
      <c r="D23" s="41" t="s">
        <v>97</v>
      </c>
      <c r="E23" s="41"/>
      <c r="F23" s="42">
        <v>2</v>
      </c>
      <c r="G23" s="41" t="s">
        <v>5</v>
      </c>
      <c r="H23" s="7">
        <v>48</v>
      </c>
      <c r="I23" s="18">
        <v>1770</v>
      </c>
      <c r="J23" s="17">
        <f>I23*F23</f>
        <v>3540</v>
      </c>
      <c r="K23" s="22">
        <f>(J23-J23*H23%)</f>
        <v>1840.8</v>
      </c>
    </row>
    <row r="24" spans="2:13">
      <c r="B24" s="20"/>
      <c r="C24" s="40" t="s">
        <v>23</v>
      </c>
      <c r="D24" s="41" t="s">
        <v>97</v>
      </c>
      <c r="E24" s="41"/>
      <c r="F24" s="42">
        <v>4</v>
      </c>
      <c r="G24" s="41" t="s">
        <v>5</v>
      </c>
      <c r="H24" s="7">
        <v>48</v>
      </c>
      <c r="I24" s="17">
        <v>620</v>
      </c>
      <c r="J24" s="17">
        <f t="shared" ref="J24" si="4">I24*F24</f>
        <v>2480</v>
      </c>
      <c r="K24" s="22">
        <f t="shared" ref="K24" si="5">(J24-J24*H24%)</f>
        <v>1289.6000000000001</v>
      </c>
    </row>
    <row r="25" spans="2:13">
      <c r="B25" s="20"/>
      <c r="C25" s="40"/>
      <c r="D25" s="41"/>
      <c r="E25" s="41"/>
      <c r="F25" s="42"/>
      <c r="G25" s="41"/>
      <c r="H25" s="7"/>
      <c r="I25" s="17"/>
      <c r="J25" s="17"/>
      <c r="K25" s="22"/>
    </row>
    <row r="26" spans="2:13">
      <c r="B26" s="20"/>
      <c r="C26" s="45" t="s">
        <v>83</v>
      </c>
      <c r="D26" s="41"/>
      <c r="E26" s="41"/>
      <c r="F26" s="44"/>
      <c r="G26" s="41"/>
      <c r="H26" s="7"/>
      <c r="I26" s="17"/>
      <c r="J26" s="17"/>
      <c r="K26" s="22"/>
      <c r="M26" s="1"/>
    </row>
    <row r="27" spans="2:13">
      <c r="B27" s="20"/>
      <c r="C27" s="45" t="s">
        <v>32</v>
      </c>
      <c r="D27" s="41"/>
      <c r="E27" s="41"/>
      <c r="F27" s="44"/>
      <c r="G27" s="41"/>
      <c r="H27" s="7"/>
      <c r="I27" s="17"/>
      <c r="J27" s="17"/>
      <c r="K27" s="22"/>
      <c r="M27" s="1"/>
    </row>
    <row r="28" spans="2:13">
      <c r="B28" s="20"/>
      <c r="C28" s="40" t="s">
        <v>84</v>
      </c>
      <c r="D28" s="41" t="s">
        <v>53</v>
      </c>
      <c r="E28" s="41"/>
      <c r="F28" s="42">
        <v>1</v>
      </c>
      <c r="G28" s="41" t="s">
        <v>5</v>
      </c>
      <c r="H28" s="7">
        <v>42</v>
      </c>
      <c r="I28" s="18">
        <v>19500</v>
      </c>
      <c r="J28" s="17">
        <f t="shared" ref="J28:J30" si="6">I28*F28</f>
        <v>19500</v>
      </c>
      <c r="K28" s="22">
        <f t="shared" ref="K28:K30" si="7">(J28-J28*H28%)</f>
        <v>11310</v>
      </c>
      <c r="M28" s="1"/>
    </row>
    <row r="29" spans="2:13">
      <c r="B29" s="20"/>
      <c r="C29" s="40" t="s">
        <v>78</v>
      </c>
      <c r="D29" s="41" t="s">
        <v>65</v>
      </c>
      <c r="E29" s="41"/>
      <c r="F29" s="42">
        <v>1</v>
      </c>
      <c r="G29" s="41" t="s">
        <v>5</v>
      </c>
      <c r="H29" s="7">
        <v>0</v>
      </c>
      <c r="I29" s="18">
        <v>1800</v>
      </c>
      <c r="J29" s="17">
        <f t="shared" si="6"/>
        <v>1800</v>
      </c>
      <c r="K29" s="22">
        <f t="shared" si="7"/>
        <v>1800</v>
      </c>
      <c r="M29" s="1"/>
    </row>
    <row r="30" spans="2:13">
      <c r="B30" s="20"/>
      <c r="C30" s="40" t="s">
        <v>92</v>
      </c>
      <c r="D30" s="41" t="s">
        <v>33</v>
      </c>
      <c r="E30" s="41"/>
      <c r="F30" s="42">
        <v>3</v>
      </c>
      <c r="G30" s="41" t="s">
        <v>12</v>
      </c>
      <c r="H30" s="7">
        <v>0</v>
      </c>
      <c r="I30" s="17">
        <v>1000</v>
      </c>
      <c r="J30" s="17">
        <f t="shared" si="6"/>
        <v>3000</v>
      </c>
      <c r="K30" s="22">
        <f t="shared" si="7"/>
        <v>3000</v>
      </c>
      <c r="M30" s="1"/>
    </row>
    <row r="31" spans="2:13">
      <c r="B31" s="20"/>
      <c r="C31" s="40"/>
      <c r="D31" s="41"/>
      <c r="E31" s="41"/>
      <c r="F31" s="42"/>
      <c r="G31" s="41"/>
      <c r="H31" s="7"/>
      <c r="I31" s="17"/>
      <c r="J31" s="17"/>
      <c r="K31" s="22"/>
      <c r="M31" s="1"/>
    </row>
    <row r="32" spans="2:13">
      <c r="B32" s="20"/>
      <c r="C32" s="45" t="s">
        <v>85</v>
      </c>
      <c r="D32" s="41"/>
      <c r="E32" s="41"/>
      <c r="F32" s="44"/>
      <c r="G32" s="41"/>
      <c r="H32" s="7"/>
      <c r="I32" s="17"/>
      <c r="J32" s="17"/>
      <c r="K32" s="22"/>
      <c r="M32" s="1"/>
    </row>
    <row r="33" spans="2:13">
      <c r="B33" s="20"/>
      <c r="C33" s="40" t="s">
        <v>100</v>
      </c>
      <c r="D33" s="41" t="s">
        <v>97</v>
      </c>
      <c r="E33" s="41" t="s">
        <v>99</v>
      </c>
      <c r="F33" s="42">
        <v>6</v>
      </c>
      <c r="G33" s="41" t="s">
        <v>5</v>
      </c>
      <c r="H33" s="7">
        <v>25</v>
      </c>
      <c r="I33" s="18">
        <f>3950+305*2</f>
        <v>4560</v>
      </c>
      <c r="J33" s="17">
        <f t="shared" ref="J33:J37" si="8">I33*F33</f>
        <v>27360</v>
      </c>
      <c r="K33" s="22">
        <f t="shared" ref="K33:K37" si="9">(J33-J33*H33%)</f>
        <v>20520</v>
      </c>
      <c r="M33" s="1"/>
    </row>
    <row r="34" spans="2:13">
      <c r="B34" s="20"/>
      <c r="C34" s="40" t="s">
        <v>79</v>
      </c>
      <c r="D34" s="41" t="s">
        <v>30</v>
      </c>
      <c r="E34" s="41" t="s">
        <v>80</v>
      </c>
      <c r="F34" s="42">
        <v>6</v>
      </c>
      <c r="G34" s="41" t="s">
        <v>5</v>
      </c>
      <c r="H34" s="7">
        <v>38</v>
      </c>
      <c r="I34" s="17">
        <v>10440</v>
      </c>
      <c r="J34" s="17">
        <f t="shared" si="8"/>
        <v>62640</v>
      </c>
      <c r="K34" s="22">
        <f t="shared" si="9"/>
        <v>38836.800000000003</v>
      </c>
      <c r="M34" s="1"/>
    </row>
    <row r="35" spans="2:13">
      <c r="B35" s="67"/>
      <c r="C35" s="68" t="s">
        <v>81</v>
      </c>
      <c r="D35" s="69" t="s">
        <v>36</v>
      </c>
      <c r="E35" s="69"/>
      <c r="F35" s="70">
        <v>0</v>
      </c>
      <c r="G35" s="69" t="s">
        <v>5</v>
      </c>
      <c r="H35" s="69">
        <v>0</v>
      </c>
      <c r="I35" s="71">
        <f>210*50</f>
        <v>10500</v>
      </c>
      <c r="J35" s="71">
        <f t="shared" si="8"/>
        <v>0</v>
      </c>
      <c r="K35" s="72">
        <f t="shared" si="9"/>
        <v>0</v>
      </c>
      <c r="M35" s="1"/>
    </row>
    <row r="36" spans="2:13">
      <c r="B36" s="20"/>
      <c r="C36" s="40" t="s">
        <v>37</v>
      </c>
      <c r="D36" s="43" t="s">
        <v>30</v>
      </c>
      <c r="E36" s="43"/>
      <c r="F36" s="42">
        <v>6</v>
      </c>
      <c r="G36" s="41" t="s">
        <v>5</v>
      </c>
      <c r="H36" s="7">
        <v>35</v>
      </c>
      <c r="I36" s="17">
        <v>122</v>
      </c>
      <c r="J36" s="17">
        <f t="shared" si="8"/>
        <v>732</v>
      </c>
      <c r="K36" s="22">
        <f t="shared" si="9"/>
        <v>475.8</v>
      </c>
      <c r="M36" s="1"/>
    </row>
    <row r="37" spans="2:13">
      <c r="B37" s="20"/>
      <c r="C37" s="40" t="s">
        <v>64</v>
      </c>
      <c r="D37" s="43" t="s">
        <v>38</v>
      </c>
      <c r="E37" s="43"/>
      <c r="F37" s="42">
        <v>6</v>
      </c>
      <c r="G37" s="41" t="s">
        <v>93</v>
      </c>
      <c r="H37" s="7">
        <v>0</v>
      </c>
      <c r="I37" s="17">
        <f>88*2</f>
        <v>176</v>
      </c>
      <c r="J37" s="17">
        <f t="shared" si="8"/>
        <v>1056</v>
      </c>
      <c r="K37" s="22">
        <f t="shared" si="9"/>
        <v>1056</v>
      </c>
      <c r="M37" s="1"/>
    </row>
    <row r="38" spans="2:13">
      <c r="B38" s="20"/>
      <c r="C38" s="40" t="s">
        <v>52</v>
      </c>
      <c r="D38" s="41" t="s">
        <v>38</v>
      </c>
      <c r="E38" s="41"/>
      <c r="F38" s="42">
        <v>6</v>
      </c>
      <c r="G38" s="41" t="s">
        <v>5</v>
      </c>
      <c r="H38" s="7">
        <v>25</v>
      </c>
      <c r="I38" s="17">
        <v>170</v>
      </c>
      <c r="J38" s="17">
        <f>I38*F38</f>
        <v>1020</v>
      </c>
      <c r="K38" s="22">
        <f>(J38-J38*H38%)</f>
        <v>765</v>
      </c>
      <c r="M38" s="1"/>
    </row>
    <row r="39" spans="2:13">
      <c r="B39" s="20"/>
      <c r="C39" s="40"/>
      <c r="D39" s="41"/>
      <c r="E39" s="41"/>
      <c r="F39" s="42"/>
      <c r="G39" s="41"/>
      <c r="H39" s="7"/>
      <c r="I39" s="17"/>
      <c r="J39" s="17"/>
      <c r="K39" s="22"/>
      <c r="M39" s="1"/>
    </row>
    <row r="40" spans="2:13">
      <c r="B40" s="20"/>
      <c r="C40" s="45" t="s">
        <v>66</v>
      </c>
      <c r="D40" s="41"/>
      <c r="E40" s="41"/>
      <c r="F40" s="44"/>
      <c r="G40" s="41"/>
      <c r="H40" s="7"/>
      <c r="I40" s="17"/>
      <c r="J40" s="17"/>
      <c r="K40" s="22"/>
      <c r="M40" s="1"/>
    </row>
    <row r="41" spans="2:13">
      <c r="B41" s="20"/>
      <c r="C41" s="40" t="s">
        <v>51</v>
      </c>
      <c r="D41" s="41" t="s">
        <v>97</v>
      </c>
      <c r="E41" s="41"/>
      <c r="F41" s="42">
        <v>2</v>
      </c>
      <c r="G41" s="41" t="s">
        <v>5</v>
      </c>
      <c r="H41" s="7">
        <v>62</v>
      </c>
      <c r="I41" s="18">
        <v>2504</v>
      </c>
      <c r="J41" s="17">
        <f t="shared" ref="J41:J45" si="10">I41*F41</f>
        <v>5008</v>
      </c>
      <c r="K41" s="22">
        <f t="shared" ref="K41:K45" si="11">(J41-J41*H41%)</f>
        <v>1903.04</v>
      </c>
      <c r="M41" s="1"/>
    </row>
    <row r="42" spans="2:13">
      <c r="B42" s="20"/>
      <c r="C42" s="40" t="s">
        <v>48</v>
      </c>
      <c r="D42" s="41" t="s">
        <v>30</v>
      </c>
      <c r="E42" s="41" t="s">
        <v>50</v>
      </c>
      <c r="F42" s="42">
        <v>2</v>
      </c>
      <c r="G42" s="41" t="s">
        <v>5</v>
      </c>
      <c r="H42" s="7">
        <v>38</v>
      </c>
      <c r="I42" s="17">
        <v>3685</v>
      </c>
      <c r="J42" s="17">
        <f t="shared" si="10"/>
        <v>7370</v>
      </c>
      <c r="K42" s="22">
        <f t="shared" si="11"/>
        <v>4569.3999999999996</v>
      </c>
      <c r="M42" s="1"/>
    </row>
    <row r="43" spans="2:13">
      <c r="B43" s="67"/>
      <c r="C43" s="68" t="s">
        <v>49</v>
      </c>
      <c r="D43" s="69" t="s">
        <v>36</v>
      </c>
      <c r="E43" s="69"/>
      <c r="F43" s="70">
        <v>0</v>
      </c>
      <c r="G43" s="69" t="s">
        <v>5</v>
      </c>
      <c r="H43" s="69">
        <v>0</v>
      </c>
      <c r="I43" s="71">
        <f>210*20</f>
        <v>4200</v>
      </c>
      <c r="J43" s="71">
        <f t="shared" si="10"/>
        <v>0</v>
      </c>
      <c r="K43" s="72">
        <f t="shared" si="11"/>
        <v>0</v>
      </c>
      <c r="M43" s="1"/>
    </row>
    <row r="44" spans="2:13">
      <c r="B44" s="20"/>
      <c r="C44" s="40" t="s">
        <v>37</v>
      </c>
      <c r="D44" s="43" t="s">
        <v>30</v>
      </c>
      <c r="E44" s="43"/>
      <c r="F44" s="42">
        <v>2</v>
      </c>
      <c r="G44" s="41" t="s">
        <v>5</v>
      </c>
      <c r="H44" s="7">
        <v>35</v>
      </c>
      <c r="I44" s="17">
        <v>122</v>
      </c>
      <c r="J44" s="17">
        <f t="shared" si="10"/>
        <v>244</v>
      </c>
      <c r="K44" s="22">
        <f t="shared" si="11"/>
        <v>158.60000000000002</v>
      </c>
      <c r="M44" s="1"/>
    </row>
    <row r="45" spans="2:13">
      <c r="B45" s="20"/>
      <c r="C45" s="40" t="s">
        <v>64</v>
      </c>
      <c r="D45" s="43" t="s">
        <v>38</v>
      </c>
      <c r="E45" s="43"/>
      <c r="F45" s="42">
        <v>2</v>
      </c>
      <c r="G45" s="41" t="s">
        <v>93</v>
      </c>
      <c r="H45" s="7">
        <v>0</v>
      </c>
      <c r="I45" s="17">
        <f>88*2</f>
        <v>176</v>
      </c>
      <c r="J45" s="17">
        <f t="shared" si="10"/>
        <v>352</v>
      </c>
      <c r="K45" s="22">
        <f t="shared" si="11"/>
        <v>352</v>
      </c>
      <c r="M45" s="1"/>
    </row>
    <row r="46" spans="2:13">
      <c r="B46" s="20"/>
      <c r="C46" s="40" t="s">
        <v>52</v>
      </c>
      <c r="D46" s="41" t="s">
        <v>38</v>
      </c>
      <c r="E46" s="41"/>
      <c r="F46" s="42">
        <v>2</v>
      </c>
      <c r="G46" s="41" t="s">
        <v>5</v>
      </c>
      <c r="H46" s="7">
        <v>25</v>
      </c>
      <c r="I46" s="17">
        <v>170</v>
      </c>
      <c r="J46" s="17">
        <f>I46*F46</f>
        <v>340</v>
      </c>
      <c r="K46" s="22">
        <f>(J46-J46*H46%)</f>
        <v>255</v>
      </c>
      <c r="M46" s="1"/>
    </row>
    <row r="47" spans="2:13">
      <c r="B47" s="20"/>
      <c r="C47" s="40"/>
      <c r="D47" s="41"/>
      <c r="E47" s="41"/>
      <c r="F47" s="42"/>
      <c r="G47" s="41"/>
      <c r="H47" s="7"/>
      <c r="I47" s="17"/>
      <c r="J47" s="17"/>
      <c r="K47" s="22"/>
      <c r="M47" s="1"/>
    </row>
    <row r="48" spans="2:13">
      <c r="B48" s="20"/>
      <c r="C48" s="45" t="s">
        <v>86</v>
      </c>
      <c r="D48" s="41"/>
      <c r="E48" s="41"/>
      <c r="F48" s="44"/>
      <c r="G48" s="41"/>
      <c r="H48" s="7"/>
      <c r="I48" s="17"/>
      <c r="J48" s="17"/>
      <c r="K48" s="22"/>
      <c r="M48" s="1"/>
    </row>
    <row r="49" spans="2:13" ht="16.5" customHeight="1">
      <c r="B49" s="20"/>
      <c r="C49" s="40" t="s">
        <v>90</v>
      </c>
      <c r="D49" s="41" t="s">
        <v>97</v>
      </c>
      <c r="E49" s="41"/>
      <c r="F49" s="42">
        <v>1</v>
      </c>
      <c r="G49" s="41" t="s">
        <v>5</v>
      </c>
      <c r="H49" s="7">
        <v>62</v>
      </c>
      <c r="I49" s="18">
        <v>2504</v>
      </c>
      <c r="J49" s="17">
        <f t="shared" ref="J49:J53" si="12">I49*F49</f>
        <v>2504</v>
      </c>
      <c r="K49" s="22">
        <f t="shared" ref="K49:K53" si="13">(J49-J49*H49%)</f>
        <v>951.52</v>
      </c>
      <c r="M49" s="1"/>
    </row>
    <row r="50" spans="2:13">
      <c r="B50" s="20"/>
      <c r="C50" s="40" t="s">
        <v>88</v>
      </c>
      <c r="D50" s="41" t="s">
        <v>30</v>
      </c>
      <c r="E50" s="41" t="s">
        <v>87</v>
      </c>
      <c r="F50" s="42">
        <v>1</v>
      </c>
      <c r="G50" s="41" t="s">
        <v>5</v>
      </c>
      <c r="H50" s="7">
        <v>38</v>
      </c>
      <c r="I50" s="17">
        <v>3250</v>
      </c>
      <c r="J50" s="17">
        <f t="shared" si="12"/>
        <v>3250</v>
      </c>
      <c r="K50" s="22">
        <f t="shared" si="13"/>
        <v>2015</v>
      </c>
      <c r="M50" s="1"/>
    </row>
    <row r="51" spans="2:13">
      <c r="B51" s="20"/>
      <c r="C51" s="40" t="s">
        <v>89</v>
      </c>
      <c r="D51" s="41" t="s">
        <v>36</v>
      </c>
      <c r="E51" s="41"/>
      <c r="F51" s="42">
        <v>1</v>
      </c>
      <c r="G51" s="41" t="s">
        <v>5</v>
      </c>
      <c r="H51" s="7">
        <v>0</v>
      </c>
      <c r="I51" s="17">
        <f>210*15</f>
        <v>3150</v>
      </c>
      <c r="J51" s="17">
        <f t="shared" si="12"/>
        <v>3150</v>
      </c>
      <c r="K51" s="22">
        <f t="shared" si="13"/>
        <v>3150</v>
      </c>
      <c r="M51" s="1"/>
    </row>
    <row r="52" spans="2:13">
      <c r="B52" s="20"/>
      <c r="C52" s="40" t="s">
        <v>37</v>
      </c>
      <c r="D52" s="43" t="s">
        <v>30</v>
      </c>
      <c r="E52" s="43"/>
      <c r="F52" s="42">
        <v>1</v>
      </c>
      <c r="G52" s="41" t="s">
        <v>5</v>
      </c>
      <c r="H52" s="7">
        <v>35</v>
      </c>
      <c r="I52" s="17">
        <v>122</v>
      </c>
      <c r="J52" s="17">
        <f t="shared" si="12"/>
        <v>122</v>
      </c>
      <c r="K52" s="22">
        <f t="shared" si="13"/>
        <v>79.300000000000011</v>
      </c>
      <c r="M52" s="1"/>
    </row>
    <row r="53" spans="2:13">
      <c r="B53" s="20"/>
      <c r="C53" s="40" t="s">
        <v>64</v>
      </c>
      <c r="D53" s="43" t="s">
        <v>38</v>
      </c>
      <c r="E53" s="43"/>
      <c r="F53" s="42">
        <v>1</v>
      </c>
      <c r="G53" s="41" t="s">
        <v>93</v>
      </c>
      <c r="H53" s="7">
        <v>0</v>
      </c>
      <c r="I53" s="17">
        <f>88*2</f>
        <v>176</v>
      </c>
      <c r="J53" s="17">
        <f t="shared" si="12"/>
        <v>176</v>
      </c>
      <c r="K53" s="22">
        <f t="shared" si="13"/>
        <v>176</v>
      </c>
      <c r="M53" s="1"/>
    </row>
    <row r="54" spans="2:13">
      <c r="B54" s="20"/>
      <c r="C54" s="40" t="s">
        <v>52</v>
      </c>
      <c r="D54" s="41" t="s">
        <v>38</v>
      </c>
      <c r="E54" s="41"/>
      <c r="F54" s="42">
        <v>1</v>
      </c>
      <c r="G54" s="41" t="s">
        <v>5</v>
      </c>
      <c r="H54" s="7">
        <v>25</v>
      </c>
      <c r="I54" s="17">
        <v>170</v>
      </c>
      <c r="J54" s="17">
        <f>I54*F54</f>
        <v>170</v>
      </c>
      <c r="K54" s="22">
        <f>(J54-J54*H54%)</f>
        <v>127.5</v>
      </c>
      <c r="M54" s="1"/>
    </row>
    <row r="55" spans="2:13">
      <c r="B55" s="20"/>
      <c r="C55" s="40"/>
      <c r="D55" s="41"/>
      <c r="E55" s="41"/>
      <c r="F55" s="42"/>
      <c r="G55" s="41"/>
      <c r="H55" s="7"/>
      <c r="I55" s="17"/>
      <c r="J55" s="17"/>
      <c r="K55" s="22"/>
      <c r="M55" s="1"/>
    </row>
    <row r="56" spans="2:13">
      <c r="B56" s="20"/>
      <c r="C56" s="45" t="s">
        <v>67</v>
      </c>
      <c r="D56" s="41"/>
      <c r="E56" s="41"/>
      <c r="F56" s="44"/>
      <c r="G56" s="41"/>
      <c r="H56" s="7"/>
      <c r="I56" s="17"/>
      <c r="J56" s="17"/>
      <c r="K56" s="22"/>
      <c r="M56" s="1"/>
    </row>
    <row r="57" spans="2:13">
      <c r="B57" s="20"/>
      <c r="C57" s="40" t="s">
        <v>31</v>
      </c>
      <c r="D57" s="41" t="s">
        <v>97</v>
      </c>
      <c r="E57" s="41"/>
      <c r="F57" s="42">
        <v>1</v>
      </c>
      <c r="G57" s="41" t="s">
        <v>5</v>
      </c>
      <c r="H57" s="7">
        <v>62</v>
      </c>
      <c r="I57" s="18">
        <v>1628</v>
      </c>
      <c r="J57" s="17">
        <f t="shared" ref="J57:J61" si="14">I57*F57</f>
        <v>1628</v>
      </c>
      <c r="K57" s="22">
        <f t="shared" ref="K57:K61" si="15">(J57-J57*H57%)</f>
        <v>618.64</v>
      </c>
      <c r="M57" s="1"/>
    </row>
    <row r="58" spans="2:13">
      <c r="B58" s="20"/>
      <c r="C58" s="40" t="s">
        <v>34</v>
      </c>
      <c r="D58" s="41" t="s">
        <v>30</v>
      </c>
      <c r="E58" s="41" t="s">
        <v>43</v>
      </c>
      <c r="F58" s="42">
        <v>1</v>
      </c>
      <c r="G58" s="41" t="s">
        <v>5</v>
      </c>
      <c r="H58" s="7">
        <v>38</v>
      </c>
      <c r="I58" s="17">
        <v>2040</v>
      </c>
      <c r="J58" s="17">
        <f t="shared" si="14"/>
        <v>2040</v>
      </c>
      <c r="K58" s="22">
        <f t="shared" si="15"/>
        <v>1264.8</v>
      </c>
      <c r="M58" s="1"/>
    </row>
    <row r="59" spans="2:13">
      <c r="B59" s="67"/>
      <c r="C59" s="68" t="s">
        <v>45</v>
      </c>
      <c r="D59" s="69" t="s">
        <v>36</v>
      </c>
      <c r="E59" s="69"/>
      <c r="F59" s="70">
        <v>0</v>
      </c>
      <c r="G59" s="69" t="s">
        <v>5</v>
      </c>
      <c r="H59" s="69">
        <v>0</v>
      </c>
      <c r="I59" s="71">
        <f>210*10</f>
        <v>2100</v>
      </c>
      <c r="J59" s="71">
        <f t="shared" si="14"/>
        <v>0</v>
      </c>
      <c r="K59" s="72">
        <f t="shared" si="15"/>
        <v>0</v>
      </c>
      <c r="M59" s="1"/>
    </row>
    <row r="60" spans="2:13">
      <c r="B60" s="20"/>
      <c r="C60" s="40" t="s">
        <v>37</v>
      </c>
      <c r="D60" s="43" t="s">
        <v>30</v>
      </c>
      <c r="E60" s="43"/>
      <c r="F60" s="42">
        <v>1</v>
      </c>
      <c r="G60" s="41" t="s">
        <v>5</v>
      </c>
      <c r="H60" s="7">
        <v>35</v>
      </c>
      <c r="I60" s="17">
        <v>122</v>
      </c>
      <c r="J60" s="17">
        <f t="shared" si="14"/>
        <v>122</v>
      </c>
      <c r="K60" s="22">
        <f t="shared" si="15"/>
        <v>79.300000000000011</v>
      </c>
      <c r="M60" s="1"/>
    </row>
    <row r="61" spans="2:13">
      <c r="B61" s="20"/>
      <c r="C61" s="40" t="s">
        <v>64</v>
      </c>
      <c r="D61" s="43" t="s">
        <v>38</v>
      </c>
      <c r="E61" s="43"/>
      <c r="F61" s="42">
        <v>1</v>
      </c>
      <c r="G61" s="41" t="s">
        <v>93</v>
      </c>
      <c r="H61" s="7">
        <v>0</v>
      </c>
      <c r="I61" s="17">
        <f>88*2</f>
        <v>176</v>
      </c>
      <c r="J61" s="17">
        <f t="shared" si="14"/>
        <v>176</v>
      </c>
      <c r="K61" s="22">
        <f t="shared" si="15"/>
        <v>176</v>
      </c>
      <c r="M61" s="1"/>
    </row>
    <row r="62" spans="2:13">
      <c r="B62" s="20"/>
      <c r="C62" s="40" t="s">
        <v>52</v>
      </c>
      <c r="D62" s="41" t="s">
        <v>38</v>
      </c>
      <c r="E62" s="41"/>
      <c r="F62" s="42">
        <v>1</v>
      </c>
      <c r="G62" s="41" t="s">
        <v>5</v>
      </c>
      <c r="H62" s="7">
        <v>25</v>
      </c>
      <c r="I62" s="17">
        <v>170</v>
      </c>
      <c r="J62" s="17">
        <f>I62*F62</f>
        <v>170</v>
      </c>
      <c r="K62" s="22">
        <f>(J62-J62*H62%)</f>
        <v>127.5</v>
      </c>
      <c r="M62" s="1"/>
    </row>
    <row r="63" spans="2:13">
      <c r="B63" s="20"/>
      <c r="C63" s="40"/>
      <c r="D63" s="41"/>
      <c r="E63" s="41"/>
      <c r="F63" s="42"/>
      <c r="G63" s="41"/>
      <c r="H63" s="7"/>
      <c r="I63" s="17"/>
      <c r="J63" s="17"/>
      <c r="K63" s="22"/>
      <c r="M63" s="1"/>
    </row>
    <row r="64" spans="2:13">
      <c r="B64" s="20"/>
      <c r="C64" s="45" t="s">
        <v>73</v>
      </c>
      <c r="D64" s="41"/>
      <c r="E64" s="41"/>
      <c r="F64" s="44"/>
      <c r="G64" s="41"/>
      <c r="H64" s="7"/>
      <c r="I64" s="17"/>
      <c r="J64" s="17"/>
      <c r="K64" s="22"/>
      <c r="M64" s="1"/>
    </row>
    <row r="65" spans="2:13">
      <c r="B65" s="20"/>
      <c r="C65" s="40" t="s">
        <v>39</v>
      </c>
      <c r="D65" s="41" t="s">
        <v>97</v>
      </c>
      <c r="E65" s="41"/>
      <c r="F65" s="42">
        <v>1</v>
      </c>
      <c r="G65" s="41" t="s">
        <v>5</v>
      </c>
      <c r="H65" s="7">
        <v>62</v>
      </c>
      <c r="I65" s="18">
        <v>1628</v>
      </c>
      <c r="J65" s="17">
        <f t="shared" ref="J65:J69" si="16">I65*F65</f>
        <v>1628</v>
      </c>
      <c r="K65" s="22">
        <f t="shared" ref="K65:K69" si="17">(J65-J65*H65%)</f>
        <v>618.64</v>
      </c>
      <c r="M65" s="1"/>
    </row>
    <row r="66" spans="2:13">
      <c r="B66" s="20"/>
      <c r="C66" s="40" t="s">
        <v>40</v>
      </c>
      <c r="D66" s="41" t="s">
        <v>30</v>
      </c>
      <c r="E66" s="41" t="s">
        <v>44</v>
      </c>
      <c r="F66" s="42">
        <v>1</v>
      </c>
      <c r="G66" s="41" t="s">
        <v>5</v>
      </c>
      <c r="H66" s="7">
        <v>38</v>
      </c>
      <c r="I66" s="17">
        <v>1830</v>
      </c>
      <c r="J66" s="17">
        <f t="shared" si="16"/>
        <v>1830</v>
      </c>
      <c r="K66" s="22">
        <f t="shared" si="17"/>
        <v>1134.5999999999999</v>
      </c>
      <c r="M66" s="1"/>
    </row>
    <row r="67" spans="2:13">
      <c r="B67" s="20"/>
      <c r="C67" s="40" t="s">
        <v>68</v>
      </c>
      <c r="D67" s="41" t="s">
        <v>36</v>
      </c>
      <c r="E67" s="41"/>
      <c r="F67" s="42">
        <v>1</v>
      </c>
      <c r="G67" s="41" t="s">
        <v>5</v>
      </c>
      <c r="H67" s="7">
        <v>0</v>
      </c>
      <c r="I67" s="17">
        <f>210*5</f>
        <v>1050</v>
      </c>
      <c r="J67" s="17">
        <f t="shared" si="16"/>
        <v>1050</v>
      </c>
      <c r="K67" s="22">
        <f t="shared" si="17"/>
        <v>1050</v>
      </c>
      <c r="M67" s="1"/>
    </row>
    <row r="68" spans="2:13">
      <c r="B68" s="20"/>
      <c r="C68" s="40" t="s">
        <v>37</v>
      </c>
      <c r="D68" s="43" t="s">
        <v>30</v>
      </c>
      <c r="E68" s="43"/>
      <c r="F68" s="42">
        <v>1</v>
      </c>
      <c r="G68" s="41" t="s">
        <v>5</v>
      </c>
      <c r="H68" s="7">
        <v>35</v>
      </c>
      <c r="I68" s="17">
        <v>122</v>
      </c>
      <c r="J68" s="17">
        <f t="shared" si="16"/>
        <v>122</v>
      </c>
      <c r="K68" s="22">
        <f t="shared" si="17"/>
        <v>79.300000000000011</v>
      </c>
      <c r="M68" s="1"/>
    </row>
    <row r="69" spans="2:13">
      <c r="B69" s="20"/>
      <c r="C69" s="40" t="s">
        <v>64</v>
      </c>
      <c r="D69" s="43" t="s">
        <v>38</v>
      </c>
      <c r="E69" s="43"/>
      <c r="F69" s="42">
        <v>1</v>
      </c>
      <c r="G69" s="41" t="s">
        <v>93</v>
      </c>
      <c r="H69" s="7">
        <v>0</v>
      </c>
      <c r="I69" s="17">
        <f>88*2</f>
        <v>176</v>
      </c>
      <c r="J69" s="17">
        <f t="shared" si="16"/>
        <v>176</v>
      </c>
      <c r="K69" s="22">
        <f t="shared" si="17"/>
        <v>176</v>
      </c>
      <c r="M69" s="1"/>
    </row>
    <row r="70" spans="2:13">
      <c r="B70" s="20"/>
      <c r="C70" s="40" t="s">
        <v>52</v>
      </c>
      <c r="D70" s="41" t="s">
        <v>38</v>
      </c>
      <c r="E70" s="41"/>
      <c r="F70" s="42">
        <v>1</v>
      </c>
      <c r="G70" s="41" t="s">
        <v>5</v>
      </c>
      <c r="H70" s="7">
        <v>25</v>
      </c>
      <c r="I70" s="17">
        <v>170</v>
      </c>
      <c r="J70" s="17">
        <f>I70*F70</f>
        <v>170</v>
      </c>
      <c r="K70" s="22">
        <f>(J70-J70*H70%)</f>
        <v>127.5</v>
      </c>
      <c r="M70" s="1"/>
    </row>
    <row r="71" spans="2:13">
      <c r="B71" s="20"/>
      <c r="C71" s="40"/>
      <c r="D71" s="41"/>
      <c r="E71" s="41"/>
      <c r="F71" s="42"/>
      <c r="G71" s="41"/>
      <c r="H71" s="7"/>
      <c r="I71" s="17"/>
      <c r="J71" s="17"/>
      <c r="K71" s="22"/>
      <c r="M71" s="1"/>
    </row>
    <row r="72" spans="2:13">
      <c r="B72" s="20"/>
      <c r="C72" s="45" t="s">
        <v>74</v>
      </c>
      <c r="D72" s="41"/>
      <c r="E72" s="41"/>
      <c r="F72" s="44"/>
      <c r="G72" s="41"/>
      <c r="H72" s="7"/>
      <c r="I72" s="17"/>
      <c r="J72" s="17"/>
      <c r="K72" s="22"/>
      <c r="M72" s="1"/>
    </row>
    <row r="73" spans="2:13">
      <c r="B73" s="20"/>
      <c r="C73" s="40" t="s">
        <v>41</v>
      </c>
      <c r="D73" s="41" t="s">
        <v>97</v>
      </c>
      <c r="E73" s="41"/>
      <c r="F73" s="42">
        <v>1</v>
      </c>
      <c r="G73" s="41" t="s">
        <v>5</v>
      </c>
      <c r="H73" s="7">
        <v>62</v>
      </c>
      <c r="I73" s="18">
        <v>1628</v>
      </c>
      <c r="J73" s="17">
        <f t="shared" ref="J73:J77" si="18">I73*F73</f>
        <v>1628</v>
      </c>
      <c r="K73" s="22">
        <f t="shared" ref="K73:K77" si="19">(J73-J73*H73%)</f>
        <v>618.64</v>
      </c>
      <c r="M73" s="1"/>
    </row>
    <row r="74" spans="2:13">
      <c r="B74" s="20"/>
      <c r="C74" s="40" t="s">
        <v>42</v>
      </c>
      <c r="D74" s="41" t="s">
        <v>30</v>
      </c>
      <c r="E74" s="41" t="s">
        <v>35</v>
      </c>
      <c r="F74" s="42">
        <v>1</v>
      </c>
      <c r="G74" s="41" t="s">
        <v>5</v>
      </c>
      <c r="H74" s="7">
        <v>38</v>
      </c>
      <c r="I74" s="17">
        <v>1650</v>
      </c>
      <c r="J74" s="17">
        <f t="shared" si="18"/>
        <v>1650</v>
      </c>
      <c r="K74" s="22">
        <f t="shared" si="19"/>
        <v>1023</v>
      </c>
      <c r="M74" s="1"/>
    </row>
    <row r="75" spans="2:13">
      <c r="B75" s="20"/>
      <c r="C75" s="40" t="s">
        <v>46</v>
      </c>
      <c r="D75" s="41" t="s">
        <v>36</v>
      </c>
      <c r="E75" s="41"/>
      <c r="F75" s="42">
        <v>1</v>
      </c>
      <c r="G75" s="41" t="s">
        <v>5</v>
      </c>
      <c r="H75" s="7">
        <v>0</v>
      </c>
      <c r="I75" s="17">
        <f>210*3</f>
        <v>630</v>
      </c>
      <c r="J75" s="17">
        <f t="shared" si="18"/>
        <v>630</v>
      </c>
      <c r="K75" s="22">
        <f t="shared" si="19"/>
        <v>630</v>
      </c>
      <c r="M75" s="1"/>
    </row>
    <row r="76" spans="2:13">
      <c r="B76" s="20"/>
      <c r="C76" s="40" t="s">
        <v>37</v>
      </c>
      <c r="D76" s="43" t="s">
        <v>30</v>
      </c>
      <c r="E76" s="43"/>
      <c r="F76" s="42">
        <v>1</v>
      </c>
      <c r="G76" s="41" t="s">
        <v>5</v>
      </c>
      <c r="H76" s="7">
        <v>35</v>
      </c>
      <c r="I76" s="17">
        <v>122</v>
      </c>
      <c r="J76" s="17">
        <f t="shared" si="18"/>
        <v>122</v>
      </c>
      <c r="K76" s="22">
        <f t="shared" si="19"/>
        <v>79.300000000000011</v>
      </c>
      <c r="M76" s="1"/>
    </row>
    <row r="77" spans="2:13">
      <c r="B77" s="20"/>
      <c r="C77" s="40" t="s">
        <v>64</v>
      </c>
      <c r="D77" s="43" t="s">
        <v>38</v>
      </c>
      <c r="E77" s="43"/>
      <c r="F77" s="42">
        <v>1</v>
      </c>
      <c r="G77" s="41" t="s">
        <v>93</v>
      </c>
      <c r="H77" s="7">
        <v>0</v>
      </c>
      <c r="I77" s="17">
        <f>88*2</f>
        <v>176</v>
      </c>
      <c r="J77" s="17">
        <f t="shared" si="18"/>
        <v>176</v>
      </c>
      <c r="K77" s="22">
        <f t="shared" si="19"/>
        <v>176</v>
      </c>
      <c r="M77" s="1"/>
    </row>
    <row r="78" spans="2:13">
      <c r="B78" s="20"/>
      <c r="C78" s="40" t="s">
        <v>52</v>
      </c>
      <c r="D78" s="41" t="s">
        <v>38</v>
      </c>
      <c r="E78" s="41"/>
      <c r="F78" s="42">
        <v>1</v>
      </c>
      <c r="G78" s="41" t="s">
        <v>12</v>
      </c>
      <c r="H78" s="7">
        <v>25</v>
      </c>
      <c r="I78" s="17">
        <v>170</v>
      </c>
      <c r="J78" s="17">
        <f>I78*F78</f>
        <v>170</v>
      </c>
      <c r="K78" s="22">
        <f>(J78-J78*H78%)</f>
        <v>127.5</v>
      </c>
      <c r="M78" s="1"/>
    </row>
    <row r="79" spans="2:13">
      <c r="B79" s="20"/>
      <c r="C79" s="40"/>
      <c r="D79" s="41"/>
      <c r="E79" s="41"/>
      <c r="F79" s="42"/>
      <c r="G79" s="41"/>
      <c r="H79" s="7"/>
      <c r="I79" s="17"/>
      <c r="J79" s="17"/>
      <c r="K79" s="22"/>
      <c r="M79" s="1"/>
    </row>
    <row r="80" spans="2:13">
      <c r="B80" s="20"/>
      <c r="C80" s="45" t="s">
        <v>75</v>
      </c>
      <c r="D80" s="41"/>
      <c r="E80" s="41"/>
      <c r="F80" s="44"/>
      <c r="G80" s="41"/>
      <c r="H80" s="7"/>
      <c r="I80" s="17"/>
      <c r="J80" s="17"/>
      <c r="K80" s="22"/>
      <c r="M80" s="1"/>
    </row>
    <row r="81" spans="2:13">
      <c r="B81" s="20"/>
      <c r="C81" s="40" t="s">
        <v>41</v>
      </c>
      <c r="D81" s="41" t="s">
        <v>97</v>
      </c>
      <c r="E81" s="41"/>
      <c r="F81" s="42">
        <v>1</v>
      </c>
      <c r="G81" s="41" t="s">
        <v>5</v>
      </c>
      <c r="H81" s="7">
        <v>62</v>
      </c>
      <c r="I81" s="18">
        <v>1628</v>
      </c>
      <c r="J81" s="17">
        <f t="shared" ref="J81:J85" si="20">I81*F81</f>
        <v>1628</v>
      </c>
      <c r="K81" s="22">
        <f t="shared" ref="K81:K85" si="21">(J81-J81*H81%)</f>
        <v>618.64</v>
      </c>
      <c r="M81" s="1"/>
    </row>
    <row r="82" spans="2:13">
      <c r="B82" s="20"/>
      <c r="C82" s="40" t="s">
        <v>42</v>
      </c>
      <c r="D82" s="41" t="s">
        <v>30</v>
      </c>
      <c r="E82" s="41" t="s">
        <v>35</v>
      </c>
      <c r="F82" s="42">
        <v>1</v>
      </c>
      <c r="G82" s="41" t="s">
        <v>5</v>
      </c>
      <c r="H82" s="7">
        <v>38</v>
      </c>
      <c r="I82" s="17">
        <v>1650</v>
      </c>
      <c r="J82" s="17">
        <f t="shared" si="20"/>
        <v>1650</v>
      </c>
      <c r="K82" s="22">
        <f t="shared" si="21"/>
        <v>1023</v>
      </c>
      <c r="M82" s="1"/>
    </row>
    <row r="83" spans="2:13">
      <c r="B83" s="20"/>
      <c r="C83" s="40" t="s">
        <v>47</v>
      </c>
      <c r="D83" s="41" t="s">
        <v>36</v>
      </c>
      <c r="E83" s="41"/>
      <c r="F83" s="42">
        <v>1</v>
      </c>
      <c r="G83" s="41" t="s">
        <v>5</v>
      </c>
      <c r="H83" s="7">
        <v>0</v>
      </c>
      <c r="I83" s="17">
        <f>210*3</f>
        <v>630</v>
      </c>
      <c r="J83" s="17">
        <f t="shared" si="20"/>
        <v>630</v>
      </c>
      <c r="K83" s="22">
        <f t="shared" si="21"/>
        <v>630</v>
      </c>
      <c r="M83" s="1"/>
    </row>
    <row r="84" spans="2:13">
      <c r="B84" s="20"/>
      <c r="C84" s="40" t="s">
        <v>37</v>
      </c>
      <c r="D84" s="43" t="s">
        <v>30</v>
      </c>
      <c r="E84" s="43"/>
      <c r="F84" s="42">
        <v>1</v>
      </c>
      <c r="G84" s="41" t="s">
        <v>5</v>
      </c>
      <c r="H84" s="7">
        <v>35</v>
      </c>
      <c r="I84" s="17">
        <v>122</v>
      </c>
      <c r="J84" s="17">
        <f t="shared" si="20"/>
        <v>122</v>
      </c>
      <c r="K84" s="22">
        <f t="shared" si="21"/>
        <v>79.300000000000011</v>
      </c>
      <c r="M84" s="1"/>
    </row>
    <row r="85" spans="2:13">
      <c r="B85" s="20"/>
      <c r="C85" s="40" t="s">
        <v>64</v>
      </c>
      <c r="D85" s="43" t="s">
        <v>38</v>
      </c>
      <c r="E85" s="43"/>
      <c r="F85" s="42">
        <v>1</v>
      </c>
      <c r="G85" s="41" t="s">
        <v>93</v>
      </c>
      <c r="H85" s="7">
        <v>0</v>
      </c>
      <c r="I85" s="17">
        <f>88*2</f>
        <v>176</v>
      </c>
      <c r="J85" s="17">
        <f t="shared" si="20"/>
        <v>176</v>
      </c>
      <c r="K85" s="22">
        <f t="shared" si="21"/>
        <v>176</v>
      </c>
      <c r="M85" s="1"/>
    </row>
    <row r="86" spans="2:13">
      <c r="B86" s="20"/>
      <c r="C86" s="40" t="s">
        <v>52</v>
      </c>
      <c r="D86" s="41" t="s">
        <v>38</v>
      </c>
      <c r="E86" s="41"/>
      <c r="F86" s="42">
        <v>1</v>
      </c>
      <c r="G86" s="41" t="s">
        <v>5</v>
      </c>
      <c r="H86" s="7">
        <v>25</v>
      </c>
      <c r="I86" s="17">
        <v>170</v>
      </c>
      <c r="J86" s="17">
        <f>I86*F86</f>
        <v>170</v>
      </c>
      <c r="K86" s="22">
        <f>(J86-J86*H86%)</f>
        <v>127.5</v>
      </c>
      <c r="M86" s="1"/>
    </row>
    <row r="87" spans="2:13">
      <c r="B87" s="20"/>
      <c r="C87" s="40"/>
      <c r="D87" s="41"/>
      <c r="E87" s="41"/>
      <c r="F87" s="42"/>
      <c r="G87" s="41"/>
      <c r="H87" s="7"/>
      <c r="I87" s="17"/>
      <c r="J87" s="17"/>
      <c r="K87" s="22"/>
      <c r="M87" s="1"/>
    </row>
    <row r="88" spans="2:13">
      <c r="B88" s="20"/>
      <c r="C88" s="45" t="s">
        <v>76</v>
      </c>
      <c r="D88" s="41"/>
      <c r="E88" s="41"/>
      <c r="F88" s="44"/>
      <c r="G88" s="41"/>
      <c r="H88" s="7"/>
      <c r="I88" s="17"/>
      <c r="J88" s="17"/>
      <c r="K88" s="22"/>
      <c r="M88" s="1"/>
    </row>
    <row r="89" spans="2:13">
      <c r="B89" s="20"/>
      <c r="C89" s="40" t="s">
        <v>69</v>
      </c>
      <c r="D89" s="41" t="s">
        <v>97</v>
      </c>
      <c r="E89" s="41"/>
      <c r="F89" s="42">
        <v>1</v>
      </c>
      <c r="G89" s="41" t="s">
        <v>5</v>
      </c>
      <c r="H89" s="7">
        <v>62</v>
      </c>
      <c r="I89" s="18">
        <v>1628</v>
      </c>
      <c r="J89" s="17">
        <f t="shared" ref="J89:J93" si="22">I89*F89</f>
        <v>1628</v>
      </c>
      <c r="K89" s="22">
        <f t="shared" ref="K89:K93" si="23">(J89-J89*H89%)</f>
        <v>618.64</v>
      </c>
      <c r="M89" s="1"/>
    </row>
    <row r="90" spans="2:13">
      <c r="B90" s="20"/>
      <c r="C90" s="40" t="s">
        <v>72</v>
      </c>
      <c r="D90" s="41" t="s">
        <v>30</v>
      </c>
      <c r="E90" s="41" t="s">
        <v>70</v>
      </c>
      <c r="F90" s="42">
        <v>1</v>
      </c>
      <c r="G90" s="41" t="s">
        <v>5</v>
      </c>
      <c r="H90" s="7">
        <v>38</v>
      </c>
      <c r="I90" s="17">
        <v>1545</v>
      </c>
      <c r="J90" s="17">
        <f t="shared" si="22"/>
        <v>1545</v>
      </c>
      <c r="K90" s="22">
        <f t="shared" si="23"/>
        <v>957.9</v>
      </c>
      <c r="M90" s="1"/>
    </row>
    <row r="91" spans="2:13">
      <c r="B91" s="20"/>
      <c r="C91" s="40" t="s">
        <v>71</v>
      </c>
      <c r="D91" s="41" t="s">
        <v>36</v>
      </c>
      <c r="E91" s="41"/>
      <c r="F91" s="42">
        <v>1</v>
      </c>
      <c r="G91" s="41" t="s">
        <v>5</v>
      </c>
      <c r="H91" s="7">
        <v>0</v>
      </c>
      <c r="I91" s="17">
        <f>280*1</f>
        <v>280</v>
      </c>
      <c r="J91" s="17">
        <f t="shared" si="22"/>
        <v>280</v>
      </c>
      <c r="K91" s="22">
        <f t="shared" si="23"/>
        <v>280</v>
      </c>
      <c r="M91" s="1"/>
    </row>
    <row r="92" spans="2:13">
      <c r="B92" s="20"/>
      <c r="C92" s="40" t="s">
        <v>37</v>
      </c>
      <c r="D92" s="43" t="s">
        <v>30</v>
      </c>
      <c r="E92" s="43"/>
      <c r="F92" s="42">
        <v>1</v>
      </c>
      <c r="G92" s="41" t="s">
        <v>5</v>
      </c>
      <c r="H92" s="7">
        <v>35</v>
      </c>
      <c r="I92" s="17">
        <v>122</v>
      </c>
      <c r="J92" s="17">
        <f t="shared" si="22"/>
        <v>122</v>
      </c>
      <c r="K92" s="22">
        <f t="shared" si="23"/>
        <v>79.300000000000011</v>
      </c>
      <c r="M92" s="1"/>
    </row>
    <row r="93" spans="2:13">
      <c r="B93" s="20"/>
      <c r="C93" s="40" t="s">
        <v>64</v>
      </c>
      <c r="D93" s="43" t="s">
        <v>38</v>
      </c>
      <c r="E93" s="43"/>
      <c r="F93" s="42">
        <v>1</v>
      </c>
      <c r="G93" s="41" t="s">
        <v>93</v>
      </c>
      <c r="H93" s="7">
        <v>0</v>
      </c>
      <c r="I93" s="17">
        <f>88*2</f>
        <v>176</v>
      </c>
      <c r="J93" s="17">
        <f t="shared" si="22"/>
        <v>176</v>
      </c>
      <c r="K93" s="22">
        <f t="shared" si="23"/>
        <v>176</v>
      </c>
      <c r="M93" s="1"/>
    </row>
    <row r="94" spans="2:13">
      <c r="B94" s="20"/>
      <c r="C94" s="40" t="s">
        <v>52</v>
      </c>
      <c r="D94" s="41" t="s">
        <v>38</v>
      </c>
      <c r="E94" s="41"/>
      <c r="F94" s="42">
        <v>1</v>
      </c>
      <c r="G94" s="41" t="s">
        <v>5</v>
      </c>
      <c r="H94" s="7">
        <v>25</v>
      </c>
      <c r="I94" s="17">
        <v>170</v>
      </c>
      <c r="J94" s="17">
        <f>I94*F94</f>
        <v>170</v>
      </c>
      <c r="K94" s="22">
        <f>(J94-J94*H94%)</f>
        <v>127.5</v>
      </c>
      <c r="M94" s="1"/>
    </row>
    <row r="95" spans="2:13">
      <c r="B95" s="20"/>
      <c r="C95" s="40"/>
      <c r="D95" s="41"/>
      <c r="E95" s="41"/>
      <c r="F95" s="42"/>
      <c r="G95" s="41"/>
      <c r="H95" s="7"/>
      <c r="I95" s="18"/>
      <c r="J95" s="17"/>
      <c r="K95" s="22"/>
      <c r="M95" s="1"/>
    </row>
    <row r="96" spans="2:13">
      <c r="B96" s="20"/>
      <c r="C96" s="40"/>
      <c r="D96" s="41"/>
      <c r="E96" s="41"/>
      <c r="F96" s="42"/>
      <c r="G96" s="41"/>
      <c r="H96" s="7"/>
      <c r="I96" s="17"/>
      <c r="J96" s="17"/>
      <c r="K96" s="21"/>
      <c r="M96" s="1"/>
    </row>
    <row r="97" spans="2:13">
      <c r="B97" s="27"/>
      <c r="C97" s="62" t="s">
        <v>27</v>
      </c>
      <c r="D97" s="49"/>
      <c r="E97" s="49"/>
      <c r="F97" s="48"/>
      <c r="G97" s="49"/>
      <c r="H97" s="28"/>
      <c r="I97" s="29"/>
      <c r="J97" s="29"/>
      <c r="K97" s="63">
        <f>SUM(K7:K96)</f>
        <v>168582.77999999997</v>
      </c>
      <c r="M97" s="1"/>
    </row>
    <row r="98" spans="2:13">
      <c r="B98" s="27"/>
      <c r="C98" s="46"/>
      <c r="D98" s="49"/>
      <c r="E98" s="49"/>
      <c r="F98" s="48"/>
      <c r="G98" s="49"/>
      <c r="H98" s="28"/>
      <c r="I98" s="29"/>
      <c r="J98" s="29"/>
      <c r="K98" s="30"/>
      <c r="M98" s="1"/>
    </row>
    <row r="99" spans="2:13">
      <c r="B99" s="20"/>
      <c r="C99" s="45" t="s">
        <v>21</v>
      </c>
      <c r="D99" s="41"/>
      <c r="E99" s="41"/>
      <c r="F99" s="44"/>
      <c r="G99" s="41"/>
      <c r="H99" s="7"/>
      <c r="I99" s="17"/>
      <c r="J99" s="17"/>
      <c r="K99" s="22"/>
      <c r="M99" s="1"/>
    </row>
    <row r="100" spans="2:13">
      <c r="B100" s="27"/>
      <c r="C100" s="46" t="s">
        <v>25</v>
      </c>
      <c r="D100" s="49"/>
      <c r="E100" s="49"/>
      <c r="F100" s="57">
        <v>800</v>
      </c>
      <c r="G100" s="49" t="s">
        <v>20</v>
      </c>
      <c r="H100" s="28">
        <v>0</v>
      </c>
      <c r="I100" s="18">
        <v>125</v>
      </c>
      <c r="J100" s="17">
        <f t="shared" ref="J100:J101" si="24">I100*F100</f>
        <v>100000</v>
      </c>
      <c r="K100" s="22">
        <f t="shared" ref="K100:K101" si="25">(J100-J100*H100%)</f>
        <v>100000</v>
      </c>
      <c r="M100" s="1"/>
    </row>
    <row r="101" spans="2:13">
      <c r="B101" s="27"/>
      <c r="C101" s="46" t="s">
        <v>63</v>
      </c>
      <c r="D101" s="49"/>
      <c r="E101" s="49"/>
      <c r="F101" s="48">
        <v>1</v>
      </c>
      <c r="G101" s="49" t="s">
        <v>12</v>
      </c>
      <c r="H101" s="28">
        <v>0</v>
      </c>
      <c r="I101" s="29">
        <v>35000</v>
      </c>
      <c r="J101" s="17">
        <f t="shared" si="24"/>
        <v>35000</v>
      </c>
      <c r="K101" s="22">
        <f t="shared" si="25"/>
        <v>35000</v>
      </c>
      <c r="M101" s="1"/>
    </row>
    <row r="102" spans="2:13">
      <c r="B102" s="27"/>
      <c r="C102" s="46"/>
      <c r="D102" s="47"/>
      <c r="E102" s="47"/>
      <c r="F102" s="48"/>
      <c r="G102" s="49"/>
      <c r="H102" s="28"/>
      <c r="I102" s="29"/>
      <c r="J102" s="29"/>
      <c r="K102" s="30">
        <f>(J102-J102*H102%)</f>
        <v>0</v>
      </c>
      <c r="M102" s="1"/>
    </row>
    <row r="103" spans="2:13">
      <c r="B103" s="31"/>
      <c r="C103" s="35" t="s">
        <v>15</v>
      </c>
      <c r="D103" s="55"/>
      <c r="E103" s="4"/>
      <c r="F103" s="4"/>
      <c r="G103" s="4"/>
      <c r="H103" s="32"/>
      <c r="I103" s="33"/>
      <c r="J103" s="33"/>
      <c r="K103" s="56">
        <f>SUM(K97:K102)</f>
        <v>303582.77999999997</v>
      </c>
      <c r="M103" s="1"/>
    </row>
    <row r="104" spans="2:13">
      <c r="B104" s="4"/>
      <c r="C104" s="35" t="s">
        <v>19</v>
      </c>
      <c r="D104" s="4"/>
      <c r="E104" s="4"/>
      <c r="F104" s="4"/>
      <c r="G104" s="4"/>
      <c r="H104" s="32">
        <v>10</v>
      </c>
      <c r="I104" s="33"/>
      <c r="J104" s="33"/>
      <c r="K104" s="34">
        <f>K103*H104%</f>
        <v>30358.277999999998</v>
      </c>
      <c r="M104" s="66"/>
    </row>
    <row r="105" spans="2:13">
      <c r="B105" s="4"/>
      <c r="C105" s="60" t="s">
        <v>26</v>
      </c>
      <c r="D105" s="4"/>
      <c r="E105" s="4"/>
      <c r="F105" s="4"/>
      <c r="G105" s="4"/>
      <c r="H105" s="32">
        <v>15</v>
      </c>
      <c r="I105" s="33"/>
      <c r="J105" s="33"/>
      <c r="K105" s="34">
        <f>K103*H105%</f>
        <v>45537.416999999994</v>
      </c>
      <c r="M105" s="66" t="s">
        <v>29</v>
      </c>
    </row>
    <row r="106" spans="2:13" s="53" customFormat="1" ht="19.5" customHeight="1">
      <c r="B106" s="50"/>
      <c r="C106" s="36" t="s">
        <v>16</v>
      </c>
      <c r="D106" s="50"/>
      <c r="E106" s="50"/>
      <c r="F106" s="50"/>
      <c r="G106" s="50"/>
      <c r="H106" s="51"/>
      <c r="I106" s="52"/>
      <c r="J106" s="52"/>
      <c r="K106" s="54">
        <f>SUM(K103:K105)</f>
        <v>379478.47499999998</v>
      </c>
      <c r="L106" s="61">
        <f>K106</f>
        <v>379478.47499999998</v>
      </c>
      <c r="M106" s="65"/>
    </row>
    <row r="116" spans="1:13">
      <c r="C116" s="73" t="s">
        <v>94</v>
      </c>
    </row>
    <row r="117" spans="1:13" ht="18.75">
      <c r="A117" s="2"/>
      <c r="B117" s="59">
        <v>2</v>
      </c>
      <c r="C117" s="58" t="s">
        <v>95</v>
      </c>
      <c r="D117" s="58"/>
      <c r="E117" s="58"/>
      <c r="F117" s="58"/>
      <c r="G117" s="58"/>
      <c r="H117" s="24"/>
      <c r="I117" s="25"/>
      <c r="J117" s="25"/>
      <c r="K117" s="26"/>
    </row>
    <row r="118" spans="1:13" s="15" customFormat="1" ht="31.5">
      <c r="A118" s="3"/>
      <c r="B118" s="37" t="s">
        <v>0</v>
      </c>
      <c r="C118" s="23" t="s">
        <v>1</v>
      </c>
      <c r="D118" s="23" t="s">
        <v>2</v>
      </c>
      <c r="E118" s="23" t="s">
        <v>17</v>
      </c>
      <c r="F118" s="23" t="s">
        <v>3</v>
      </c>
      <c r="G118" s="23" t="s">
        <v>6</v>
      </c>
      <c r="H118" s="23" t="s">
        <v>18</v>
      </c>
      <c r="I118" s="38" t="s">
        <v>22</v>
      </c>
      <c r="J118" s="38" t="s">
        <v>13</v>
      </c>
      <c r="K118" s="39" t="s">
        <v>14</v>
      </c>
      <c r="M118" s="16"/>
    </row>
    <row r="119" spans="1:13">
      <c r="B119" s="20"/>
      <c r="C119" s="14" t="s">
        <v>11</v>
      </c>
      <c r="D119" s="6"/>
      <c r="E119" s="6"/>
      <c r="F119" s="6"/>
      <c r="G119" s="5"/>
      <c r="H119" s="7"/>
      <c r="I119" s="17"/>
      <c r="J119" s="17"/>
      <c r="K119" s="21"/>
    </row>
    <row r="120" spans="1:13">
      <c r="B120" s="20"/>
      <c r="C120" s="40" t="s">
        <v>54</v>
      </c>
      <c r="D120" s="41" t="s">
        <v>97</v>
      </c>
      <c r="E120" s="41" t="s">
        <v>98</v>
      </c>
      <c r="F120" s="42">
        <v>1</v>
      </c>
      <c r="G120" s="41" t="s">
        <v>5</v>
      </c>
      <c r="H120" s="7">
        <v>50</v>
      </c>
      <c r="I120" s="18">
        <v>41010</v>
      </c>
      <c r="J120" s="17">
        <f>I120*F120</f>
        <v>41010</v>
      </c>
      <c r="K120" s="22">
        <f>(J120-J120*H120%)</f>
        <v>20505</v>
      </c>
    </row>
    <row r="121" spans="1:13">
      <c r="B121" s="20"/>
      <c r="C121" s="40" t="s">
        <v>24</v>
      </c>
      <c r="D121" s="41" t="s">
        <v>97</v>
      </c>
      <c r="E121" s="41"/>
      <c r="F121" s="42">
        <v>1</v>
      </c>
      <c r="G121" s="41" t="s">
        <v>5</v>
      </c>
      <c r="H121" s="7">
        <v>48</v>
      </c>
      <c r="I121" s="18">
        <v>3140</v>
      </c>
      <c r="J121" s="17">
        <f>I121*F121</f>
        <v>3140</v>
      </c>
      <c r="K121" s="22">
        <f>(J121-J121*H121%)</f>
        <v>1632.8</v>
      </c>
    </row>
    <row r="122" spans="1:13">
      <c r="B122" s="20"/>
      <c r="C122" s="40" t="s">
        <v>23</v>
      </c>
      <c r="D122" s="41" t="s">
        <v>97</v>
      </c>
      <c r="E122" s="41"/>
      <c r="F122" s="42">
        <v>2</v>
      </c>
      <c r="G122" s="41" t="s">
        <v>5</v>
      </c>
      <c r="H122" s="7">
        <v>48</v>
      </c>
      <c r="I122" s="17">
        <v>1780</v>
      </c>
      <c r="J122" s="17">
        <f t="shared" ref="J122:J128" si="26">I122*F122</f>
        <v>3560</v>
      </c>
      <c r="K122" s="22">
        <f t="shared" ref="K122:K128" si="27">(J122-J122*H122%)</f>
        <v>1851.2</v>
      </c>
    </row>
    <row r="123" spans="1:13">
      <c r="B123" s="20"/>
      <c r="C123" s="40" t="s">
        <v>59</v>
      </c>
      <c r="D123" s="41" t="s">
        <v>97</v>
      </c>
      <c r="E123" s="41"/>
      <c r="F123" s="42">
        <v>1</v>
      </c>
      <c r="G123" s="41" t="s">
        <v>5</v>
      </c>
      <c r="H123" s="7">
        <v>48</v>
      </c>
      <c r="I123" s="17">
        <f>880*2</f>
        <v>1760</v>
      </c>
      <c r="J123" s="17">
        <f t="shared" si="26"/>
        <v>1760</v>
      </c>
      <c r="K123" s="22">
        <f t="shared" si="27"/>
        <v>915.2</v>
      </c>
    </row>
    <row r="124" spans="1:13">
      <c r="B124" s="20"/>
      <c r="C124" s="40" t="s">
        <v>55</v>
      </c>
      <c r="D124" s="43" t="s">
        <v>56</v>
      </c>
      <c r="E124" s="43"/>
      <c r="F124" s="42">
        <v>1</v>
      </c>
      <c r="G124" s="41" t="s">
        <v>5</v>
      </c>
      <c r="H124" s="7">
        <v>0</v>
      </c>
      <c r="I124" s="17">
        <v>4000</v>
      </c>
      <c r="J124" s="17">
        <f t="shared" si="26"/>
        <v>4000</v>
      </c>
      <c r="K124" s="22">
        <f t="shared" si="27"/>
        <v>4000</v>
      </c>
    </row>
    <row r="125" spans="1:13">
      <c r="B125" s="20"/>
      <c r="C125" s="40" t="s">
        <v>91</v>
      </c>
      <c r="D125" s="43" t="s">
        <v>57</v>
      </c>
      <c r="E125" s="43"/>
      <c r="F125" s="42">
        <v>4</v>
      </c>
      <c r="G125" s="41" t="s">
        <v>5</v>
      </c>
      <c r="H125" s="7">
        <v>35</v>
      </c>
      <c r="I125" s="17">
        <v>510</v>
      </c>
      <c r="J125" s="17">
        <f t="shared" si="26"/>
        <v>2040</v>
      </c>
      <c r="K125" s="22">
        <f t="shared" si="27"/>
        <v>1326</v>
      </c>
    </row>
    <row r="126" spans="1:13">
      <c r="B126" s="20"/>
      <c r="C126" s="40" t="s">
        <v>4</v>
      </c>
      <c r="D126" s="43" t="s">
        <v>30</v>
      </c>
      <c r="E126" s="43"/>
      <c r="F126" s="42">
        <v>1</v>
      </c>
      <c r="G126" s="41" t="s">
        <v>12</v>
      </c>
      <c r="H126" s="7">
        <v>35</v>
      </c>
      <c r="I126" s="17">
        <f>122*2+208</f>
        <v>452</v>
      </c>
      <c r="J126" s="17">
        <f t="shared" si="26"/>
        <v>452</v>
      </c>
      <c r="K126" s="22">
        <f t="shared" si="27"/>
        <v>293.8</v>
      </c>
    </row>
    <row r="127" spans="1:13">
      <c r="B127" s="20"/>
      <c r="C127" s="40" t="s">
        <v>58</v>
      </c>
      <c r="D127" s="43" t="s">
        <v>30</v>
      </c>
      <c r="E127" s="43"/>
      <c r="F127" s="42">
        <v>1</v>
      </c>
      <c r="G127" s="41" t="s">
        <v>12</v>
      </c>
      <c r="H127" s="7">
        <v>35</v>
      </c>
      <c r="I127" s="17">
        <f>122*2+208</f>
        <v>452</v>
      </c>
      <c r="J127" s="17">
        <f t="shared" si="26"/>
        <v>452</v>
      </c>
      <c r="K127" s="22">
        <f t="shared" si="27"/>
        <v>293.8</v>
      </c>
    </row>
    <row r="128" spans="1:13">
      <c r="B128" s="20"/>
      <c r="C128" s="40" t="s">
        <v>10</v>
      </c>
      <c r="D128" s="41" t="s">
        <v>97</v>
      </c>
      <c r="E128" s="41"/>
      <c r="F128" s="42">
        <v>8</v>
      </c>
      <c r="G128" s="41" t="s">
        <v>5</v>
      </c>
      <c r="H128" s="7">
        <v>54</v>
      </c>
      <c r="I128" s="17">
        <v>219</v>
      </c>
      <c r="J128" s="17">
        <f t="shared" si="26"/>
        <v>1752</v>
      </c>
      <c r="K128" s="22">
        <f t="shared" si="27"/>
        <v>805.92</v>
      </c>
    </row>
    <row r="129" spans="2:13">
      <c r="B129" s="20"/>
      <c r="C129" s="40"/>
      <c r="D129" s="41"/>
      <c r="E129" s="41"/>
      <c r="F129" s="42"/>
      <c r="G129" s="41"/>
      <c r="H129" s="7"/>
      <c r="I129" s="17"/>
      <c r="J129" s="17"/>
      <c r="K129" s="21"/>
    </row>
    <row r="130" spans="2:13">
      <c r="B130" s="20"/>
      <c r="C130" s="14" t="s">
        <v>60</v>
      </c>
      <c r="D130" s="6"/>
      <c r="E130" s="6"/>
      <c r="F130" s="6"/>
      <c r="G130" s="5"/>
      <c r="H130" s="7"/>
      <c r="I130" s="17"/>
      <c r="J130" s="17"/>
      <c r="K130" s="21"/>
    </row>
    <row r="131" spans="2:13">
      <c r="B131" s="20"/>
      <c r="C131" s="40" t="s">
        <v>61</v>
      </c>
      <c r="D131" s="41" t="s">
        <v>97</v>
      </c>
      <c r="E131" s="41" t="s">
        <v>98</v>
      </c>
      <c r="F131" s="42">
        <v>1</v>
      </c>
      <c r="G131" s="41" t="s">
        <v>5</v>
      </c>
      <c r="H131" s="7">
        <v>52</v>
      </c>
      <c r="I131" s="18">
        <v>34340</v>
      </c>
      <c r="J131" s="17">
        <f>I131*F131</f>
        <v>34340</v>
      </c>
      <c r="K131" s="22">
        <f>(J131-J131*H131%)</f>
        <v>16483.2</v>
      </c>
    </row>
    <row r="132" spans="2:13">
      <c r="B132" s="20"/>
      <c r="C132" s="40" t="s">
        <v>24</v>
      </c>
      <c r="D132" s="41" t="s">
        <v>97</v>
      </c>
      <c r="E132" s="41"/>
      <c r="F132" s="42">
        <v>1</v>
      </c>
      <c r="G132" s="41" t="s">
        <v>5</v>
      </c>
      <c r="H132" s="7">
        <v>48</v>
      </c>
      <c r="I132" s="18">
        <v>3140</v>
      </c>
      <c r="J132" s="17">
        <f>I132*F132</f>
        <v>3140</v>
      </c>
      <c r="K132" s="22">
        <f>(J132-J132*H132%)</f>
        <v>1632.8</v>
      </c>
    </row>
    <row r="133" spans="2:13">
      <c r="B133" s="20"/>
      <c r="C133" s="40" t="s">
        <v>23</v>
      </c>
      <c r="D133" s="41" t="s">
        <v>97</v>
      </c>
      <c r="E133" s="41"/>
      <c r="F133" s="42">
        <v>2</v>
      </c>
      <c r="G133" s="41" t="s">
        <v>5</v>
      </c>
      <c r="H133" s="7">
        <v>48</v>
      </c>
      <c r="I133" s="17">
        <v>1780</v>
      </c>
      <c r="J133" s="17">
        <f t="shared" ref="J133" si="28">I133*F133</f>
        <v>3560</v>
      </c>
      <c r="K133" s="22">
        <f t="shared" ref="K133" si="29">(J133-J133*H133%)</f>
        <v>1851.2</v>
      </c>
    </row>
    <row r="134" spans="2:13">
      <c r="B134" s="20"/>
      <c r="C134" s="40" t="s">
        <v>62</v>
      </c>
      <c r="D134" s="41" t="s">
        <v>97</v>
      </c>
      <c r="E134" s="41" t="s">
        <v>98</v>
      </c>
      <c r="F134" s="42">
        <v>2</v>
      </c>
      <c r="G134" s="41" t="s">
        <v>5</v>
      </c>
      <c r="H134" s="7">
        <v>52</v>
      </c>
      <c r="I134" s="18">
        <v>9750</v>
      </c>
      <c r="J134" s="17">
        <f>I134*F134</f>
        <v>19500</v>
      </c>
      <c r="K134" s="22">
        <f>(J134-J134*H134%)</f>
        <v>9360</v>
      </c>
    </row>
    <row r="135" spans="2:13">
      <c r="B135" s="20"/>
      <c r="C135" s="40" t="s">
        <v>24</v>
      </c>
      <c r="D135" s="41" t="s">
        <v>97</v>
      </c>
      <c r="E135" s="41"/>
      <c r="F135" s="42">
        <v>2</v>
      </c>
      <c r="G135" s="41" t="s">
        <v>5</v>
      </c>
      <c r="H135" s="7">
        <v>48</v>
      </c>
      <c r="I135" s="18">
        <v>1770</v>
      </c>
      <c r="J135" s="17">
        <f>I135*F135</f>
        <v>3540</v>
      </c>
      <c r="K135" s="22">
        <f>(J135-J135*H135%)</f>
        <v>1840.8</v>
      </c>
    </row>
    <row r="136" spans="2:13">
      <c r="B136" s="20"/>
      <c r="C136" s="40" t="s">
        <v>23</v>
      </c>
      <c r="D136" s="41" t="s">
        <v>97</v>
      </c>
      <c r="E136" s="41"/>
      <c r="F136" s="42">
        <v>4</v>
      </c>
      <c r="G136" s="41" t="s">
        <v>5</v>
      </c>
      <c r="H136" s="7">
        <v>48</v>
      </c>
      <c r="I136" s="17">
        <v>620</v>
      </c>
      <c r="J136" s="17">
        <f t="shared" ref="J136" si="30">I136*F136</f>
        <v>2480</v>
      </c>
      <c r="K136" s="22">
        <f t="shared" ref="K136" si="31">(J136-J136*H136%)</f>
        <v>1289.6000000000001</v>
      </c>
    </row>
    <row r="137" spans="2:13">
      <c r="B137" s="20"/>
      <c r="C137" s="40"/>
      <c r="D137" s="41"/>
      <c r="E137" s="41"/>
      <c r="F137" s="42"/>
      <c r="G137" s="41"/>
      <c r="H137" s="7"/>
      <c r="I137" s="17"/>
      <c r="J137" s="17"/>
      <c r="K137" s="22"/>
    </row>
    <row r="138" spans="2:13">
      <c r="B138" s="20"/>
      <c r="C138" s="45" t="s">
        <v>83</v>
      </c>
      <c r="D138" s="41"/>
      <c r="E138" s="41"/>
      <c r="F138" s="44"/>
      <c r="G138" s="41"/>
      <c r="H138" s="7"/>
      <c r="I138" s="17"/>
      <c r="J138" s="17"/>
      <c r="K138" s="22"/>
      <c r="M138" s="1"/>
    </row>
    <row r="139" spans="2:13">
      <c r="B139" s="20"/>
      <c r="C139" s="45" t="s">
        <v>32</v>
      </c>
      <c r="D139" s="41"/>
      <c r="E139" s="41"/>
      <c r="F139" s="44"/>
      <c r="G139" s="41"/>
      <c r="H139" s="7"/>
      <c r="I139" s="17"/>
      <c r="J139" s="17"/>
      <c r="K139" s="22"/>
      <c r="M139" s="1"/>
    </row>
    <row r="140" spans="2:13">
      <c r="B140" s="20"/>
      <c r="C140" s="40" t="s">
        <v>84</v>
      </c>
      <c r="D140" s="41" t="s">
        <v>53</v>
      </c>
      <c r="E140" s="41"/>
      <c r="F140" s="42">
        <v>1</v>
      </c>
      <c r="G140" s="41" t="s">
        <v>5</v>
      </c>
      <c r="H140" s="7">
        <v>42</v>
      </c>
      <c r="I140" s="18">
        <v>19500</v>
      </c>
      <c r="J140" s="17">
        <f t="shared" ref="J140:J142" si="32">I140*F140</f>
        <v>19500</v>
      </c>
      <c r="K140" s="22">
        <f t="shared" ref="K140:K142" si="33">(J140-J140*H140%)</f>
        <v>11310</v>
      </c>
      <c r="M140" s="1"/>
    </row>
    <row r="141" spans="2:13">
      <c r="B141" s="20"/>
      <c r="C141" s="40" t="s">
        <v>78</v>
      </c>
      <c r="D141" s="41" t="s">
        <v>65</v>
      </c>
      <c r="E141" s="41"/>
      <c r="F141" s="42">
        <v>1</v>
      </c>
      <c r="G141" s="41" t="s">
        <v>5</v>
      </c>
      <c r="H141" s="7">
        <v>0</v>
      </c>
      <c r="I141" s="18">
        <v>1800</v>
      </c>
      <c r="J141" s="17">
        <f t="shared" si="32"/>
        <v>1800</v>
      </c>
      <c r="K141" s="22">
        <f t="shared" si="33"/>
        <v>1800</v>
      </c>
      <c r="M141" s="1"/>
    </row>
    <row r="142" spans="2:13">
      <c r="B142" s="20"/>
      <c r="C142" s="40" t="s">
        <v>92</v>
      </c>
      <c r="D142" s="41" t="s">
        <v>33</v>
      </c>
      <c r="E142" s="41"/>
      <c r="F142" s="42">
        <v>3</v>
      </c>
      <c r="G142" s="41" t="s">
        <v>12</v>
      </c>
      <c r="H142" s="7">
        <v>0</v>
      </c>
      <c r="I142" s="17">
        <v>1000</v>
      </c>
      <c r="J142" s="17">
        <f t="shared" si="32"/>
        <v>3000</v>
      </c>
      <c r="K142" s="22">
        <f t="shared" si="33"/>
        <v>3000</v>
      </c>
      <c r="M142" s="1"/>
    </row>
    <row r="143" spans="2:13">
      <c r="B143" s="20"/>
      <c r="C143" s="40"/>
      <c r="D143" s="41"/>
      <c r="E143" s="41"/>
      <c r="F143" s="42"/>
      <c r="G143" s="41"/>
      <c r="H143" s="7"/>
      <c r="I143" s="17"/>
      <c r="J143" s="17"/>
      <c r="K143" s="22"/>
      <c r="M143" s="1"/>
    </row>
    <row r="144" spans="2:13">
      <c r="B144" s="20"/>
      <c r="C144" s="45" t="s">
        <v>85</v>
      </c>
      <c r="D144" s="41"/>
      <c r="E144" s="41"/>
      <c r="F144" s="44"/>
      <c r="G144" s="41"/>
      <c r="H144" s="7"/>
      <c r="I144" s="17"/>
      <c r="J144" s="17"/>
      <c r="K144" s="22"/>
      <c r="M144" s="1"/>
    </row>
    <row r="145" spans="2:13">
      <c r="B145" s="20"/>
      <c r="C145" s="40" t="s">
        <v>100</v>
      </c>
      <c r="D145" s="41" t="s">
        <v>97</v>
      </c>
      <c r="E145" s="41" t="s">
        <v>99</v>
      </c>
      <c r="F145" s="42">
        <v>6</v>
      </c>
      <c r="G145" s="41" t="s">
        <v>5</v>
      </c>
      <c r="H145" s="7">
        <v>25</v>
      </c>
      <c r="I145" s="18">
        <f>3950+305*2</f>
        <v>4560</v>
      </c>
      <c r="J145" s="17">
        <f t="shared" ref="J145:J149" si="34">I145*F145</f>
        <v>27360</v>
      </c>
      <c r="K145" s="22">
        <f t="shared" ref="K145:K149" si="35">(J145-J145*H145%)</f>
        <v>20520</v>
      </c>
      <c r="M145" s="1"/>
    </row>
    <row r="146" spans="2:13">
      <c r="B146" s="20"/>
      <c r="C146" s="40" t="s">
        <v>79</v>
      </c>
      <c r="D146" s="41" t="s">
        <v>30</v>
      </c>
      <c r="E146" s="41" t="s">
        <v>80</v>
      </c>
      <c r="F146" s="42">
        <v>6</v>
      </c>
      <c r="G146" s="41" t="s">
        <v>5</v>
      </c>
      <c r="H146" s="7">
        <v>38</v>
      </c>
      <c r="I146" s="17">
        <v>10440</v>
      </c>
      <c r="J146" s="17">
        <f t="shared" si="34"/>
        <v>62640</v>
      </c>
      <c r="K146" s="22">
        <f t="shared" si="35"/>
        <v>38836.800000000003</v>
      </c>
      <c r="M146" s="1"/>
    </row>
    <row r="147" spans="2:13">
      <c r="B147" s="67"/>
      <c r="C147" s="68" t="s">
        <v>81</v>
      </c>
      <c r="D147" s="69" t="s">
        <v>36</v>
      </c>
      <c r="E147" s="69"/>
      <c r="F147" s="70">
        <v>0</v>
      </c>
      <c r="G147" s="69" t="s">
        <v>5</v>
      </c>
      <c r="H147" s="69">
        <v>0</v>
      </c>
      <c r="I147" s="71">
        <f>210*50</f>
        <v>10500</v>
      </c>
      <c r="J147" s="71">
        <f t="shared" si="34"/>
        <v>0</v>
      </c>
      <c r="K147" s="72">
        <f t="shared" si="35"/>
        <v>0</v>
      </c>
      <c r="M147" s="1"/>
    </row>
    <row r="148" spans="2:13">
      <c r="B148" s="20"/>
      <c r="C148" s="40" t="s">
        <v>37</v>
      </c>
      <c r="D148" s="43" t="s">
        <v>30</v>
      </c>
      <c r="E148" s="43"/>
      <c r="F148" s="42">
        <v>6</v>
      </c>
      <c r="G148" s="41" t="s">
        <v>5</v>
      </c>
      <c r="H148" s="7">
        <v>35</v>
      </c>
      <c r="I148" s="17">
        <v>122</v>
      </c>
      <c r="J148" s="17">
        <f t="shared" si="34"/>
        <v>732</v>
      </c>
      <c r="K148" s="22">
        <f t="shared" si="35"/>
        <v>475.8</v>
      </c>
      <c r="M148" s="1"/>
    </row>
    <row r="149" spans="2:13">
      <c r="B149" s="20"/>
      <c r="C149" s="40" t="s">
        <v>64</v>
      </c>
      <c r="D149" s="43" t="s">
        <v>38</v>
      </c>
      <c r="E149" s="43"/>
      <c r="F149" s="42">
        <v>6</v>
      </c>
      <c r="G149" s="41" t="s">
        <v>93</v>
      </c>
      <c r="H149" s="7">
        <v>0</v>
      </c>
      <c r="I149" s="17">
        <f>88*2</f>
        <v>176</v>
      </c>
      <c r="J149" s="17">
        <f t="shared" si="34"/>
        <v>1056</v>
      </c>
      <c r="K149" s="22">
        <f t="shared" si="35"/>
        <v>1056</v>
      </c>
      <c r="M149" s="1"/>
    </row>
    <row r="150" spans="2:13">
      <c r="B150" s="20"/>
      <c r="C150" s="40" t="s">
        <v>52</v>
      </c>
      <c r="D150" s="41" t="s">
        <v>38</v>
      </c>
      <c r="E150" s="41"/>
      <c r="F150" s="42">
        <v>6</v>
      </c>
      <c r="G150" s="41" t="s">
        <v>5</v>
      </c>
      <c r="H150" s="7">
        <v>25</v>
      </c>
      <c r="I150" s="17">
        <v>170</v>
      </c>
      <c r="J150" s="17">
        <f>I150*F150</f>
        <v>1020</v>
      </c>
      <c r="K150" s="22">
        <f>(J150-J150*H150%)</f>
        <v>765</v>
      </c>
      <c r="M150" s="1"/>
    </row>
    <row r="151" spans="2:13">
      <c r="B151" s="20"/>
      <c r="C151" s="40"/>
      <c r="D151" s="41"/>
      <c r="E151" s="41"/>
      <c r="F151" s="42"/>
      <c r="G151" s="41"/>
      <c r="H151" s="7"/>
      <c r="I151" s="17"/>
      <c r="J151" s="17"/>
      <c r="K151" s="22"/>
      <c r="M151" s="1"/>
    </row>
    <row r="152" spans="2:13">
      <c r="B152" s="20"/>
      <c r="C152" s="45" t="s">
        <v>66</v>
      </c>
      <c r="D152" s="41"/>
      <c r="E152" s="41"/>
      <c r="F152" s="44"/>
      <c r="G152" s="41"/>
      <c r="H152" s="7"/>
      <c r="I152" s="17"/>
      <c r="J152" s="17"/>
      <c r="K152" s="22"/>
      <c r="M152" s="1"/>
    </row>
    <row r="153" spans="2:13">
      <c r="B153" s="20"/>
      <c r="C153" s="40" t="s">
        <v>51</v>
      </c>
      <c r="D153" s="41" t="s">
        <v>97</v>
      </c>
      <c r="E153" s="41"/>
      <c r="F153" s="42">
        <v>2</v>
      </c>
      <c r="G153" s="41" t="s">
        <v>5</v>
      </c>
      <c r="H153" s="7">
        <v>62</v>
      </c>
      <c r="I153" s="18">
        <v>2504</v>
      </c>
      <c r="J153" s="17">
        <f t="shared" ref="J153:J157" si="36">I153*F153</f>
        <v>5008</v>
      </c>
      <c r="K153" s="22">
        <f t="shared" ref="K153:K157" si="37">(J153-J153*H153%)</f>
        <v>1903.04</v>
      </c>
      <c r="M153" s="1"/>
    </row>
    <row r="154" spans="2:13">
      <c r="B154" s="20"/>
      <c r="C154" s="40" t="s">
        <v>48</v>
      </c>
      <c r="D154" s="41" t="s">
        <v>30</v>
      </c>
      <c r="E154" s="41" t="s">
        <v>50</v>
      </c>
      <c r="F154" s="42">
        <v>2</v>
      </c>
      <c r="G154" s="41" t="s">
        <v>5</v>
      </c>
      <c r="H154" s="7">
        <v>38</v>
      </c>
      <c r="I154" s="17">
        <v>3685</v>
      </c>
      <c r="J154" s="17">
        <f t="shared" si="36"/>
        <v>7370</v>
      </c>
      <c r="K154" s="22">
        <f t="shared" si="37"/>
        <v>4569.3999999999996</v>
      </c>
      <c r="M154" s="1"/>
    </row>
    <row r="155" spans="2:13">
      <c r="B155" s="67"/>
      <c r="C155" s="68" t="s">
        <v>49</v>
      </c>
      <c r="D155" s="69" t="s">
        <v>36</v>
      </c>
      <c r="E155" s="69"/>
      <c r="F155" s="70">
        <v>0</v>
      </c>
      <c r="G155" s="69" t="s">
        <v>5</v>
      </c>
      <c r="H155" s="69">
        <v>0</v>
      </c>
      <c r="I155" s="71">
        <f>210*20</f>
        <v>4200</v>
      </c>
      <c r="J155" s="71">
        <f t="shared" si="36"/>
        <v>0</v>
      </c>
      <c r="K155" s="72">
        <f t="shared" si="37"/>
        <v>0</v>
      </c>
      <c r="M155" s="1"/>
    </row>
    <row r="156" spans="2:13">
      <c r="B156" s="20"/>
      <c r="C156" s="40" t="s">
        <v>37</v>
      </c>
      <c r="D156" s="43" t="s">
        <v>30</v>
      </c>
      <c r="E156" s="43"/>
      <c r="F156" s="42">
        <v>2</v>
      </c>
      <c r="G156" s="41" t="s">
        <v>5</v>
      </c>
      <c r="H156" s="7">
        <v>35</v>
      </c>
      <c r="I156" s="17">
        <v>122</v>
      </c>
      <c r="J156" s="17">
        <f t="shared" si="36"/>
        <v>244</v>
      </c>
      <c r="K156" s="22">
        <f t="shared" si="37"/>
        <v>158.60000000000002</v>
      </c>
      <c r="M156" s="1"/>
    </row>
    <row r="157" spans="2:13">
      <c r="B157" s="20"/>
      <c r="C157" s="40" t="s">
        <v>64</v>
      </c>
      <c r="D157" s="43" t="s">
        <v>38</v>
      </c>
      <c r="E157" s="43"/>
      <c r="F157" s="42">
        <v>2</v>
      </c>
      <c r="G157" s="41" t="s">
        <v>93</v>
      </c>
      <c r="H157" s="7">
        <v>0</v>
      </c>
      <c r="I157" s="17">
        <f>88*2</f>
        <v>176</v>
      </c>
      <c r="J157" s="17">
        <f t="shared" si="36"/>
        <v>352</v>
      </c>
      <c r="K157" s="22">
        <f t="shared" si="37"/>
        <v>352</v>
      </c>
      <c r="M157" s="1"/>
    </row>
    <row r="158" spans="2:13">
      <c r="B158" s="20"/>
      <c r="C158" s="40" t="s">
        <v>52</v>
      </c>
      <c r="D158" s="41" t="s">
        <v>38</v>
      </c>
      <c r="E158" s="41"/>
      <c r="F158" s="42">
        <v>2</v>
      </c>
      <c r="G158" s="41" t="s">
        <v>5</v>
      </c>
      <c r="H158" s="7">
        <v>25</v>
      </c>
      <c r="I158" s="17">
        <v>170</v>
      </c>
      <c r="J158" s="17">
        <f>I158*F158</f>
        <v>340</v>
      </c>
      <c r="K158" s="22">
        <f>(J158-J158*H158%)</f>
        <v>255</v>
      </c>
      <c r="M158" s="1"/>
    </row>
    <row r="159" spans="2:13">
      <c r="B159" s="20"/>
      <c r="C159" s="40"/>
      <c r="D159" s="41"/>
      <c r="E159" s="41"/>
      <c r="F159" s="42"/>
      <c r="G159" s="41"/>
      <c r="H159" s="7"/>
      <c r="I159" s="17"/>
      <c r="J159" s="17"/>
      <c r="K159" s="22"/>
      <c r="M159" s="1"/>
    </row>
    <row r="160" spans="2:13">
      <c r="B160" s="20"/>
      <c r="C160" s="45" t="s">
        <v>86</v>
      </c>
      <c r="D160" s="41"/>
      <c r="E160" s="41"/>
      <c r="F160" s="44"/>
      <c r="G160" s="41"/>
      <c r="H160" s="7"/>
      <c r="I160" s="17"/>
      <c r="J160" s="17"/>
      <c r="K160" s="22"/>
      <c r="M160" s="1"/>
    </row>
    <row r="161" spans="2:13" ht="16.5" customHeight="1">
      <c r="B161" s="20"/>
      <c r="C161" s="40" t="s">
        <v>90</v>
      </c>
      <c r="D161" s="41" t="s">
        <v>97</v>
      </c>
      <c r="E161" s="41"/>
      <c r="F161" s="42">
        <v>1</v>
      </c>
      <c r="G161" s="41" t="s">
        <v>5</v>
      </c>
      <c r="H161" s="7">
        <v>62</v>
      </c>
      <c r="I161" s="18">
        <v>2504</v>
      </c>
      <c r="J161" s="17">
        <f t="shared" ref="J161:J165" si="38">I161*F161</f>
        <v>2504</v>
      </c>
      <c r="K161" s="22">
        <f t="shared" ref="K161:K165" si="39">(J161-J161*H161%)</f>
        <v>951.52</v>
      </c>
      <c r="M161" s="1"/>
    </row>
    <row r="162" spans="2:13">
      <c r="B162" s="20"/>
      <c r="C162" s="40" t="s">
        <v>88</v>
      </c>
      <c r="D162" s="41" t="s">
        <v>30</v>
      </c>
      <c r="E162" s="41" t="s">
        <v>87</v>
      </c>
      <c r="F162" s="42">
        <v>1</v>
      </c>
      <c r="G162" s="41" t="s">
        <v>5</v>
      </c>
      <c r="H162" s="7">
        <v>38</v>
      </c>
      <c r="I162" s="17">
        <v>3250</v>
      </c>
      <c r="J162" s="17">
        <f t="shared" si="38"/>
        <v>3250</v>
      </c>
      <c r="K162" s="22">
        <f t="shared" si="39"/>
        <v>2015</v>
      </c>
      <c r="M162" s="1"/>
    </row>
    <row r="163" spans="2:13">
      <c r="B163" s="20"/>
      <c r="C163" s="40" t="s">
        <v>89</v>
      </c>
      <c r="D163" s="41" t="s">
        <v>36</v>
      </c>
      <c r="E163" s="41"/>
      <c r="F163" s="42">
        <v>1</v>
      </c>
      <c r="G163" s="41" t="s">
        <v>5</v>
      </c>
      <c r="H163" s="7">
        <v>0</v>
      </c>
      <c r="I163" s="17">
        <f>210*15</f>
        <v>3150</v>
      </c>
      <c r="J163" s="17">
        <f t="shared" si="38"/>
        <v>3150</v>
      </c>
      <c r="K163" s="22">
        <f t="shared" si="39"/>
        <v>3150</v>
      </c>
      <c r="M163" s="1"/>
    </row>
    <row r="164" spans="2:13">
      <c r="B164" s="20"/>
      <c r="C164" s="40" t="s">
        <v>37</v>
      </c>
      <c r="D164" s="43" t="s">
        <v>30</v>
      </c>
      <c r="E164" s="43"/>
      <c r="F164" s="42">
        <v>1</v>
      </c>
      <c r="G164" s="41" t="s">
        <v>5</v>
      </c>
      <c r="H164" s="7">
        <v>35</v>
      </c>
      <c r="I164" s="17">
        <v>122</v>
      </c>
      <c r="J164" s="17">
        <f t="shared" si="38"/>
        <v>122</v>
      </c>
      <c r="K164" s="22">
        <f t="shared" si="39"/>
        <v>79.300000000000011</v>
      </c>
      <c r="M164" s="1"/>
    </row>
    <row r="165" spans="2:13">
      <c r="B165" s="20"/>
      <c r="C165" s="40" t="s">
        <v>64</v>
      </c>
      <c r="D165" s="43" t="s">
        <v>38</v>
      </c>
      <c r="E165" s="43"/>
      <c r="F165" s="42">
        <v>1</v>
      </c>
      <c r="G165" s="41" t="s">
        <v>93</v>
      </c>
      <c r="H165" s="7">
        <v>0</v>
      </c>
      <c r="I165" s="17">
        <f>88*2</f>
        <v>176</v>
      </c>
      <c r="J165" s="17">
        <f t="shared" si="38"/>
        <v>176</v>
      </c>
      <c r="K165" s="22">
        <f t="shared" si="39"/>
        <v>176</v>
      </c>
      <c r="M165" s="1"/>
    </row>
    <row r="166" spans="2:13">
      <c r="B166" s="20"/>
      <c r="C166" s="40" t="s">
        <v>52</v>
      </c>
      <c r="D166" s="41" t="s">
        <v>38</v>
      </c>
      <c r="E166" s="41"/>
      <c r="F166" s="42">
        <v>1</v>
      </c>
      <c r="G166" s="41" t="s">
        <v>5</v>
      </c>
      <c r="H166" s="7">
        <v>25</v>
      </c>
      <c r="I166" s="17">
        <v>170</v>
      </c>
      <c r="J166" s="17">
        <f>I166*F166</f>
        <v>170</v>
      </c>
      <c r="K166" s="22">
        <f>(J166-J166*H166%)</f>
        <v>127.5</v>
      </c>
      <c r="M166" s="1"/>
    </row>
    <row r="167" spans="2:13">
      <c r="B167" s="20"/>
      <c r="C167" s="40"/>
      <c r="D167" s="41"/>
      <c r="E167" s="41"/>
      <c r="F167" s="42"/>
      <c r="G167" s="41"/>
      <c r="H167" s="7"/>
      <c r="I167" s="17"/>
      <c r="J167" s="17"/>
      <c r="K167" s="22"/>
      <c r="M167" s="1"/>
    </row>
    <row r="168" spans="2:13">
      <c r="B168" s="20"/>
      <c r="C168" s="45" t="s">
        <v>67</v>
      </c>
      <c r="D168" s="41"/>
      <c r="E168" s="41"/>
      <c r="F168" s="44"/>
      <c r="G168" s="41"/>
      <c r="H168" s="7"/>
      <c r="I168" s="17"/>
      <c r="J168" s="17"/>
      <c r="K168" s="22"/>
      <c r="M168" s="1"/>
    </row>
    <row r="169" spans="2:13">
      <c r="B169" s="20"/>
      <c r="C169" s="40" t="s">
        <v>31</v>
      </c>
      <c r="D169" s="41" t="s">
        <v>97</v>
      </c>
      <c r="E169" s="41"/>
      <c r="F169" s="42">
        <v>1</v>
      </c>
      <c r="G169" s="41" t="s">
        <v>5</v>
      </c>
      <c r="H169" s="7">
        <v>62</v>
      </c>
      <c r="I169" s="18">
        <v>1628</v>
      </c>
      <c r="J169" s="17">
        <f t="shared" ref="J169:J173" si="40">I169*F169</f>
        <v>1628</v>
      </c>
      <c r="K169" s="22">
        <f t="shared" ref="K169:K173" si="41">(J169-J169*H169%)</f>
        <v>618.64</v>
      </c>
      <c r="M169" s="1"/>
    </row>
    <row r="170" spans="2:13">
      <c r="B170" s="20"/>
      <c r="C170" s="40" t="s">
        <v>34</v>
      </c>
      <c r="D170" s="41" t="s">
        <v>30</v>
      </c>
      <c r="E170" s="41" t="s">
        <v>43</v>
      </c>
      <c r="F170" s="42">
        <v>1</v>
      </c>
      <c r="G170" s="41" t="s">
        <v>5</v>
      </c>
      <c r="H170" s="7">
        <v>38</v>
      </c>
      <c r="I170" s="17">
        <v>2040</v>
      </c>
      <c r="J170" s="17">
        <f t="shared" si="40"/>
        <v>2040</v>
      </c>
      <c r="K170" s="22">
        <f t="shared" si="41"/>
        <v>1264.8</v>
      </c>
      <c r="M170" s="1"/>
    </row>
    <row r="171" spans="2:13">
      <c r="B171" s="67"/>
      <c r="C171" s="68" t="s">
        <v>45</v>
      </c>
      <c r="D171" s="69" t="s">
        <v>36</v>
      </c>
      <c r="E171" s="69"/>
      <c r="F171" s="70">
        <v>0</v>
      </c>
      <c r="G171" s="69" t="s">
        <v>5</v>
      </c>
      <c r="H171" s="69">
        <v>0</v>
      </c>
      <c r="I171" s="71">
        <f>210*10</f>
        <v>2100</v>
      </c>
      <c r="J171" s="71">
        <f t="shared" si="40"/>
        <v>0</v>
      </c>
      <c r="K171" s="72">
        <f t="shared" si="41"/>
        <v>0</v>
      </c>
      <c r="M171" s="1"/>
    </row>
    <row r="172" spans="2:13">
      <c r="B172" s="20"/>
      <c r="C172" s="40" t="s">
        <v>37</v>
      </c>
      <c r="D172" s="43" t="s">
        <v>30</v>
      </c>
      <c r="E172" s="43"/>
      <c r="F172" s="42">
        <v>1</v>
      </c>
      <c r="G172" s="41" t="s">
        <v>5</v>
      </c>
      <c r="H172" s="7">
        <v>35</v>
      </c>
      <c r="I172" s="17">
        <v>122</v>
      </c>
      <c r="J172" s="17">
        <f t="shared" si="40"/>
        <v>122</v>
      </c>
      <c r="K172" s="22">
        <f t="shared" si="41"/>
        <v>79.300000000000011</v>
      </c>
      <c r="M172" s="1"/>
    </row>
    <row r="173" spans="2:13">
      <c r="B173" s="20"/>
      <c r="C173" s="40" t="s">
        <v>64</v>
      </c>
      <c r="D173" s="43" t="s">
        <v>38</v>
      </c>
      <c r="E173" s="43"/>
      <c r="F173" s="42">
        <v>1</v>
      </c>
      <c r="G173" s="41" t="s">
        <v>93</v>
      </c>
      <c r="H173" s="7">
        <v>0</v>
      </c>
      <c r="I173" s="17">
        <f>88*2</f>
        <v>176</v>
      </c>
      <c r="J173" s="17">
        <f t="shared" si="40"/>
        <v>176</v>
      </c>
      <c r="K173" s="22">
        <f t="shared" si="41"/>
        <v>176</v>
      </c>
      <c r="M173" s="1"/>
    </row>
    <row r="174" spans="2:13">
      <c r="B174" s="20"/>
      <c r="C174" s="40" t="s">
        <v>52</v>
      </c>
      <c r="D174" s="41" t="s">
        <v>38</v>
      </c>
      <c r="E174" s="41"/>
      <c r="F174" s="42">
        <v>1</v>
      </c>
      <c r="G174" s="41" t="s">
        <v>5</v>
      </c>
      <c r="H174" s="7">
        <v>25</v>
      </c>
      <c r="I174" s="17">
        <v>170</v>
      </c>
      <c r="J174" s="17">
        <f>I174*F174</f>
        <v>170</v>
      </c>
      <c r="K174" s="22">
        <f>(J174-J174*H174%)</f>
        <v>127.5</v>
      </c>
      <c r="M174" s="1"/>
    </row>
    <row r="175" spans="2:13">
      <c r="B175" s="20"/>
      <c r="C175" s="40"/>
      <c r="D175" s="41"/>
      <c r="E175" s="41"/>
      <c r="F175" s="42"/>
      <c r="G175" s="41"/>
      <c r="H175" s="7"/>
      <c r="I175" s="17"/>
      <c r="J175" s="17"/>
      <c r="K175" s="22"/>
      <c r="M175" s="1"/>
    </row>
    <row r="176" spans="2:13">
      <c r="B176" s="20"/>
      <c r="C176" s="45" t="s">
        <v>73</v>
      </c>
      <c r="D176" s="41"/>
      <c r="E176" s="41"/>
      <c r="F176" s="44"/>
      <c r="G176" s="41"/>
      <c r="H176" s="7"/>
      <c r="I176" s="17"/>
      <c r="J176" s="17"/>
      <c r="K176" s="22"/>
      <c r="M176" s="1"/>
    </row>
    <row r="177" spans="2:13">
      <c r="B177" s="20"/>
      <c r="C177" s="40" t="s">
        <v>39</v>
      </c>
      <c r="D177" s="41" t="s">
        <v>97</v>
      </c>
      <c r="E177" s="41"/>
      <c r="F177" s="42">
        <v>1</v>
      </c>
      <c r="G177" s="41" t="s">
        <v>5</v>
      </c>
      <c r="H177" s="7">
        <v>62</v>
      </c>
      <c r="I177" s="18">
        <v>1628</v>
      </c>
      <c r="J177" s="17">
        <f t="shared" ref="J177:J181" si="42">I177*F177</f>
        <v>1628</v>
      </c>
      <c r="K177" s="22">
        <f t="shared" ref="K177:K181" si="43">(J177-J177*H177%)</f>
        <v>618.64</v>
      </c>
      <c r="M177" s="1"/>
    </row>
    <row r="178" spans="2:13">
      <c r="B178" s="20"/>
      <c r="C178" s="40" t="s">
        <v>40</v>
      </c>
      <c r="D178" s="41" t="s">
        <v>30</v>
      </c>
      <c r="E178" s="41" t="s">
        <v>44</v>
      </c>
      <c r="F178" s="42">
        <v>1</v>
      </c>
      <c r="G178" s="41" t="s">
        <v>5</v>
      </c>
      <c r="H178" s="7">
        <v>38</v>
      </c>
      <c r="I178" s="17">
        <v>1830</v>
      </c>
      <c r="J178" s="17">
        <f t="shared" si="42"/>
        <v>1830</v>
      </c>
      <c r="K178" s="22">
        <f t="shared" si="43"/>
        <v>1134.5999999999999</v>
      </c>
      <c r="M178" s="1"/>
    </row>
    <row r="179" spans="2:13">
      <c r="B179" s="20"/>
      <c r="C179" s="40" t="s">
        <v>68</v>
      </c>
      <c r="D179" s="41" t="s">
        <v>36</v>
      </c>
      <c r="E179" s="41"/>
      <c r="F179" s="42">
        <v>1</v>
      </c>
      <c r="G179" s="41" t="s">
        <v>5</v>
      </c>
      <c r="H179" s="7">
        <v>0</v>
      </c>
      <c r="I179" s="17">
        <f>210*5</f>
        <v>1050</v>
      </c>
      <c r="J179" s="17">
        <f t="shared" si="42"/>
        <v>1050</v>
      </c>
      <c r="K179" s="22">
        <f t="shared" si="43"/>
        <v>1050</v>
      </c>
      <c r="M179" s="1"/>
    </row>
    <row r="180" spans="2:13">
      <c r="B180" s="20"/>
      <c r="C180" s="40" t="s">
        <v>37</v>
      </c>
      <c r="D180" s="43" t="s">
        <v>30</v>
      </c>
      <c r="E180" s="43"/>
      <c r="F180" s="42">
        <v>1</v>
      </c>
      <c r="G180" s="41" t="s">
        <v>5</v>
      </c>
      <c r="H180" s="7">
        <v>35</v>
      </c>
      <c r="I180" s="17">
        <v>122</v>
      </c>
      <c r="J180" s="17">
        <f t="shared" si="42"/>
        <v>122</v>
      </c>
      <c r="K180" s="22">
        <f t="shared" si="43"/>
        <v>79.300000000000011</v>
      </c>
      <c r="M180" s="1"/>
    </row>
    <row r="181" spans="2:13">
      <c r="B181" s="20"/>
      <c r="C181" s="40" t="s">
        <v>64</v>
      </c>
      <c r="D181" s="43" t="s">
        <v>38</v>
      </c>
      <c r="E181" s="43"/>
      <c r="F181" s="42">
        <v>1</v>
      </c>
      <c r="G181" s="41" t="s">
        <v>93</v>
      </c>
      <c r="H181" s="7">
        <v>0</v>
      </c>
      <c r="I181" s="17">
        <f>88*2</f>
        <v>176</v>
      </c>
      <c r="J181" s="17">
        <f t="shared" si="42"/>
        <v>176</v>
      </c>
      <c r="K181" s="22">
        <f t="shared" si="43"/>
        <v>176</v>
      </c>
      <c r="M181" s="1"/>
    </row>
    <row r="182" spans="2:13">
      <c r="B182" s="20"/>
      <c r="C182" s="40" t="s">
        <v>52</v>
      </c>
      <c r="D182" s="41" t="s">
        <v>38</v>
      </c>
      <c r="E182" s="41"/>
      <c r="F182" s="42">
        <v>1</v>
      </c>
      <c r="G182" s="41" t="s">
        <v>5</v>
      </c>
      <c r="H182" s="7">
        <v>25</v>
      </c>
      <c r="I182" s="17">
        <v>170</v>
      </c>
      <c r="J182" s="17">
        <f>I182*F182</f>
        <v>170</v>
      </c>
      <c r="K182" s="22">
        <f>(J182-J182*H182%)</f>
        <v>127.5</v>
      </c>
      <c r="M182" s="1"/>
    </row>
    <row r="183" spans="2:13">
      <c r="B183" s="20"/>
      <c r="C183" s="40"/>
      <c r="D183" s="41"/>
      <c r="E183" s="41"/>
      <c r="F183" s="42"/>
      <c r="G183" s="41"/>
      <c r="H183" s="7"/>
      <c r="I183" s="17"/>
      <c r="J183" s="17"/>
      <c r="K183" s="22"/>
      <c r="M183" s="1"/>
    </row>
    <row r="184" spans="2:13">
      <c r="B184" s="20"/>
      <c r="C184" s="45" t="s">
        <v>74</v>
      </c>
      <c r="D184" s="41"/>
      <c r="E184" s="41"/>
      <c r="F184" s="44"/>
      <c r="G184" s="41"/>
      <c r="H184" s="7"/>
      <c r="I184" s="17"/>
      <c r="J184" s="17"/>
      <c r="K184" s="22"/>
      <c r="M184" s="1"/>
    </row>
    <row r="185" spans="2:13">
      <c r="B185" s="20"/>
      <c r="C185" s="40" t="s">
        <v>41</v>
      </c>
      <c r="D185" s="41" t="s">
        <v>97</v>
      </c>
      <c r="E185" s="41"/>
      <c r="F185" s="42">
        <v>1</v>
      </c>
      <c r="G185" s="41" t="s">
        <v>5</v>
      </c>
      <c r="H185" s="7">
        <v>62</v>
      </c>
      <c r="I185" s="18">
        <v>1628</v>
      </c>
      <c r="J185" s="17">
        <f t="shared" ref="J185:J189" si="44">I185*F185</f>
        <v>1628</v>
      </c>
      <c r="K185" s="22">
        <f t="shared" ref="K185:K189" si="45">(J185-J185*H185%)</f>
        <v>618.64</v>
      </c>
      <c r="M185" s="1"/>
    </row>
    <row r="186" spans="2:13">
      <c r="B186" s="20"/>
      <c r="C186" s="40" t="s">
        <v>42</v>
      </c>
      <c r="D186" s="41" t="s">
        <v>30</v>
      </c>
      <c r="E186" s="41" t="s">
        <v>35</v>
      </c>
      <c r="F186" s="42">
        <v>1</v>
      </c>
      <c r="G186" s="41" t="s">
        <v>5</v>
      </c>
      <c r="H186" s="7">
        <v>38</v>
      </c>
      <c r="I186" s="17">
        <v>1650</v>
      </c>
      <c r="J186" s="17">
        <f t="shared" si="44"/>
        <v>1650</v>
      </c>
      <c r="K186" s="22">
        <f t="shared" si="45"/>
        <v>1023</v>
      </c>
      <c r="M186" s="1"/>
    </row>
    <row r="187" spans="2:13">
      <c r="B187" s="20"/>
      <c r="C187" s="40" t="s">
        <v>46</v>
      </c>
      <c r="D187" s="41" t="s">
        <v>36</v>
      </c>
      <c r="E187" s="41"/>
      <c r="F187" s="42">
        <v>1</v>
      </c>
      <c r="G187" s="41" t="s">
        <v>5</v>
      </c>
      <c r="H187" s="7">
        <v>0</v>
      </c>
      <c r="I187" s="17">
        <f>210*3</f>
        <v>630</v>
      </c>
      <c r="J187" s="17">
        <f t="shared" si="44"/>
        <v>630</v>
      </c>
      <c r="K187" s="22">
        <f t="shared" si="45"/>
        <v>630</v>
      </c>
      <c r="M187" s="1"/>
    </row>
    <row r="188" spans="2:13">
      <c r="B188" s="20"/>
      <c r="C188" s="40" t="s">
        <v>37</v>
      </c>
      <c r="D188" s="43" t="s">
        <v>30</v>
      </c>
      <c r="E188" s="43"/>
      <c r="F188" s="42">
        <v>1</v>
      </c>
      <c r="G188" s="41" t="s">
        <v>5</v>
      </c>
      <c r="H188" s="7">
        <v>35</v>
      </c>
      <c r="I188" s="17">
        <v>122</v>
      </c>
      <c r="J188" s="17">
        <f t="shared" si="44"/>
        <v>122</v>
      </c>
      <c r="K188" s="22">
        <f t="shared" si="45"/>
        <v>79.300000000000011</v>
      </c>
      <c r="M188" s="1"/>
    </row>
    <row r="189" spans="2:13">
      <c r="B189" s="20"/>
      <c r="C189" s="40" t="s">
        <v>64</v>
      </c>
      <c r="D189" s="43" t="s">
        <v>38</v>
      </c>
      <c r="E189" s="43"/>
      <c r="F189" s="42">
        <v>1</v>
      </c>
      <c r="G189" s="41" t="s">
        <v>93</v>
      </c>
      <c r="H189" s="7">
        <v>0</v>
      </c>
      <c r="I189" s="17">
        <f>88*2</f>
        <v>176</v>
      </c>
      <c r="J189" s="17">
        <f t="shared" si="44"/>
        <v>176</v>
      </c>
      <c r="K189" s="22">
        <f t="shared" si="45"/>
        <v>176</v>
      </c>
      <c r="M189" s="1"/>
    </row>
    <row r="190" spans="2:13">
      <c r="B190" s="20"/>
      <c r="C190" s="40" t="s">
        <v>52</v>
      </c>
      <c r="D190" s="41" t="s">
        <v>38</v>
      </c>
      <c r="E190" s="41"/>
      <c r="F190" s="42">
        <v>1</v>
      </c>
      <c r="G190" s="41" t="s">
        <v>12</v>
      </c>
      <c r="H190" s="7">
        <v>25</v>
      </c>
      <c r="I190" s="17">
        <v>170</v>
      </c>
      <c r="J190" s="17">
        <f>I190*F190</f>
        <v>170</v>
      </c>
      <c r="K190" s="22">
        <f>(J190-J190*H190%)</f>
        <v>127.5</v>
      </c>
      <c r="M190" s="1"/>
    </row>
    <row r="191" spans="2:13">
      <c r="B191" s="20"/>
      <c r="C191" s="40"/>
      <c r="D191" s="41"/>
      <c r="E191" s="41"/>
      <c r="F191" s="42"/>
      <c r="G191" s="41"/>
      <c r="H191" s="7"/>
      <c r="I191" s="17"/>
      <c r="J191" s="17"/>
      <c r="K191" s="22"/>
      <c r="M191" s="1"/>
    </row>
    <row r="192" spans="2:13">
      <c r="B192" s="20"/>
      <c r="C192" s="45" t="s">
        <v>75</v>
      </c>
      <c r="D192" s="41"/>
      <c r="E192" s="41"/>
      <c r="F192" s="44"/>
      <c r="G192" s="41"/>
      <c r="H192" s="7"/>
      <c r="I192" s="17"/>
      <c r="J192" s="17"/>
      <c r="K192" s="22"/>
      <c r="M192" s="1"/>
    </row>
    <row r="193" spans="2:13">
      <c r="B193" s="20"/>
      <c r="C193" s="40" t="s">
        <v>41</v>
      </c>
      <c r="D193" s="41" t="s">
        <v>97</v>
      </c>
      <c r="E193" s="41"/>
      <c r="F193" s="42">
        <v>1</v>
      </c>
      <c r="G193" s="41" t="s">
        <v>5</v>
      </c>
      <c r="H193" s="7">
        <v>62</v>
      </c>
      <c r="I193" s="18">
        <v>1628</v>
      </c>
      <c r="J193" s="17">
        <f t="shared" ref="J193:J197" si="46">I193*F193</f>
        <v>1628</v>
      </c>
      <c r="K193" s="22">
        <f t="shared" ref="K193:K197" si="47">(J193-J193*H193%)</f>
        <v>618.64</v>
      </c>
      <c r="M193" s="1"/>
    </row>
    <row r="194" spans="2:13">
      <c r="B194" s="20"/>
      <c r="C194" s="40" t="s">
        <v>42</v>
      </c>
      <c r="D194" s="41" t="s">
        <v>30</v>
      </c>
      <c r="E194" s="41" t="s">
        <v>35</v>
      </c>
      <c r="F194" s="42">
        <v>1</v>
      </c>
      <c r="G194" s="41" t="s">
        <v>5</v>
      </c>
      <c r="H194" s="7">
        <v>38</v>
      </c>
      <c r="I194" s="17">
        <v>1650</v>
      </c>
      <c r="J194" s="17">
        <f t="shared" si="46"/>
        <v>1650</v>
      </c>
      <c r="K194" s="22">
        <f t="shared" si="47"/>
        <v>1023</v>
      </c>
      <c r="M194" s="1"/>
    </row>
    <row r="195" spans="2:13">
      <c r="B195" s="20"/>
      <c r="C195" s="40" t="s">
        <v>47</v>
      </c>
      <c r="D195" s="41" t="s">
        <v>36</v>
      </c>
      <c r="E195" s="41"/>
      <c r="F195" s="42">
        <v>1</v>
      </c>
      <c r="G195" s="41" t="s">
        <v>5</v>
      </c>
      <c r="H195" s="7">
        <v>0</v>
      </c>
      <c r="I195" s="17">
        <f>210*3</f>
        <v>630</v>
      </c>
      <c r="J195" s="17">
        <f t="shared" si="46"/>
        <v>630</v>
      </c>
      <c r="K195" s="22">
        <f t="shared" si="47"/>
        <v>630</v>
      </c>
      <c r="M195" s="1"/>
    </row>
    <row r="196" spans="2:13">
      <c r="B196" s="20"/>
      <c r="C196" s="40" t="s">
        <v>37</v>
      </c>
      <c r="D196" s="43" t="s">
        <v>30</v>
      </c>
      <c r="E196" s="43"/>
      <c r="F196" s="42">
        <v>1</v>
      </c>
      <c r="G196" s="41" t="s">
        <v>5</v>
      </c>
      <c r="H196" s="7">
        <v>35</v>
      </c>
      <c r="I196" s="17">
        <v>122</v>
      </c>
      <c r="J196" s="17">
        <f t="shared" si="46"/>
        <v>122</v>
      </c>
      <c r="K196" s="22">
        <f t="shared" si="47"/>
        <v>79.300000000000011</v>
      </c>
      <c r="M196" s="1"/>
    </row>
    <row r="197" spans="2:13">
      <c r="B197" s="20"/>
      <c r="C197" s="40" t="s">
        <v>64</v>
      </c>
      <c r="D197" s="43" t="s">
        <v>38</v>
      </c>
      <c r="E197" s="43"/>
      <c r="F197" s="42">
        <v>1</v>
      </c>
      <c r="G197" s="41" t="s">
        <v>93</v>
      </c>
      <c r="H197" s="7">
        <v>0</v>
      </c>
      <c r="I197" s="17">
        <f>88*2</f>
        <v>176</v>
      </c>
      <c r="J197" s="17">
        <f t="shared" si="46"/>
        <v>176</v>
      </c>
      <c r="K197" s="22">
        <f t="shared" si="47"/>
        <v>176</v>
      </c>
      <c r="M197" s="1"/>
    </row>
    <row r="198" spans="2:13">
      <c r="B198" s="20"/>
      <c r="C198" s="40" t="s">
        <v>52</v>
      </c>
      <c r="D198" s="41" t="s">
        <v>38</v>
      </c>
      <c r="E198" s="41"/>
      <c r="F198" s="42">
        <v>1</v>
      </c>
      <c r="G198" s="41" t="s">
        <v>5</v>
      </c>
      <c r="H198" s="7">
        <v>25</v>
      </c>
      <c r="I198" s="17">
        <v>170</v>
      </c>
      <c r="J198" s="17">
        <f>I198*F198</f>
        <v>170</v>
      </c>
      <c r="K198" s="22">
        <f>(J198-J198*H198%)</f>
        <v>127.5</v>
      </c>
      <c r="M198" s="1"/>
    </row>
    <row r="199" spans="2:13">
      <c r="B199" s="20"/>
      <c r="C199" s="40"/>
      <c r="D199" s="41"/>
      <c r="E199" s="41"/>
      <c r="F199" s="42"/>
      <c r="G199" s="41"/>
      <c r="H199" s="7"/>
      <c r="I199" s="17"/>
      <c r="J199" s="17"/>
      <c r="K199" s="22"/>
      <c r="M199" s="1"/>
    </row>
    <row r="200" spans="2:13">
      <c r="B200" s="20"/>
      <c r="C200" s="45" t="s">
        <v>76</v>
      </c>
      <c r="D200" s="41"/>
      <c r="E200" s="41"/>
      <c r="F200" s="44"/>
      <c r="G200" s="41"/>
      <c r="H200" s="7"/>
      <c r="I200" s="17"/>
      <c r="J200" s="17"/>
      <c r="K200" s="22"/>
      <c r="M200" s="1"/>
    </row>
    <row r="201" spans="2:13">
      <c r="B201" s="20"/>
      <c r="C201" s="40" t="s">
        <v>69</v>
      </c>
      <c r="D201" s="41" t="s">
        <v>97</v>
      </c>
      <c r="E201" s="41"/>
      <c r="F201" s="42">
        <v>1</v>
      </c>
      <c r="G201" s="41" t="s">
        <v>5</v>
      </c>
      <c r="H201" s="7">
        <v>62</v>
      </c>
      <c r="I201" s="18">
        <v>1628</v>
      </c>
      <c r="J201" s="17">
        <f t="shared" ref="J201:J205" si="48">I201*F201</f>
        <v>1628</v>
      </c>
      <c r="K201" s="22">
        <f t="shared" ref="K201:K205" si="49">(J201-J201*H201%)</f>
        <v>618.64</v>
      </c>
      <c r="M201" s="1"/>
    </row>
    <row r="202" spans="2:13">
      <c r="B202" s="20"/>
      <c r="C202" s="40" t="s">
        <v>72</v>
      </c>
      <c r="D202" s="41" t="s">
        <v>30</v>
      </c>
      <c r="E202" s="41" t="s">
        <v>70</v>
      </c>
      <c r="F202" s="42">
        <v>1</v>
      </c>
      <c r="G202" s="41" t="s">
        <v>5</v>
      </c>
      <c r="H202" s="7">
        <v>38</v>
      </c>
      <c r="I202" s="17">
        <v>1545</v>
      </c>
      <c r="J202" s="17">
        <f t="shared" si="48"/>
        <v>1545</v>
      </c>
      <c r="K202" s="22">
        <f t="shared" si="49"/>
        <v>957.9</v>
      </c>
      <c r="M202" s="1"/>
    </row>
    <row r="203" spans="2:13">
      <c r="B203" s="20"/>
      <c r="C203" s="40" t="s">
        <v>71</v>
      </c>
      <c r="D203" s="41" t="s">
        <v>36</v>
      </c>
      <c r="E203" s="41"/>
      <c r="F203" s="42">
        <v>1</v>
      </c>
      <c r="G203" s="41" t="s">
        <v>5</v>
      </c>
      <c r="H203" s="7">
        <v>0</v>
      </c>
      <c r="I203" s="17">
        <f>280*1</f>
        <v>280</v>
      </c>
      <c r="J203" s="17">
        <f t="shared" si="48"/>
        <v>280</v>
      </c>
      <c r="K203" s="22">
        <f t="shared" si="49"/>
        <v>280</v>
      </c>
      <c r="M203" s="1"/>
    </row>
    <row r="204" spans="2:13">
      <c r="B204" s="20"/>
      <c r="C204" s="40" t="s">
        <v>37</v>
      </c>
      <c r="D204" s="43" t="s">
        <v>30</v>
      </c>
      <c r="E204" s="43"/>
      <c r="F204" s="42">
        <v>1</v>
      </c>
      <c r="G204" s="41" t="s">
        <v>5</v>
      </c>
      <c r="H204" s="7">
        <v>35</v>
      </c>
      <c r="I204" s="17">
        <v>122</v>
      </c>
      <c r="J204" s="17">
        <f t="shared" si="48"/>
        <v>122</v>
      </c>
      <c r="K204" s="22">
        <f t="shared" si="49"/>
        <v>79.300000000000011</v>
      </c>
      <c r="M204" s="1"/>
    </row>
    <row r="205" spans="2:13">
      <c r="B205" s="20"/>
      <c r="C205" s="40" t="s">
        <v>64</v>
      </c>
      <c r="D205" s="43" t="s">
        <v>38</v>
      </c>
      <c r="E205" s="43"/>
      <c r="F205" s="42">
        <v>1</v>
      </c>
      <c r="G205" s="41" t="s">
        <v>93</v>
      </c>
      <c r="H205" s="7">
        <v>0</v>
      </c>
      <c r="I205" s="17">
        <f>88*2</f>
        <v>176</v>
      </c>
      <c r="J205" s="17">
        <f t="shared" si="48"/>
        <v>176</v>
      </c>
      <c r="K205" s="22">
        <f t="shared" si="49"/>
        <v>176</v>
      </c>
      <c r="M205" s="1"/>
    </row>
    <row r="206" spans="2:13">
      <c r="B206" s="20"/>
      <c r="C206" s="40" t="s">
        <v>52</v>
      </c>
      <c r="D206" s="41" t="s">
        <v>38</v>
      </c>
      <c r="E206" s="41"/>
      <c r="F206" s="42">
        <v>1</v>
      </c>
      <c r="G206" s="41" t="s">
        <v>5</v>
      </c>
      <c r="H206" s="7">
        <v>25</v>
      </c>
      <c r="I206" s="17">
        <v>170</v>
      </c>
      <c r="J206" s="17">
        <f>I206*F206</f>
        <v>170</v>
      </c>
      <c r="K206" s="22">
        <f>(J206-J206*H206%)</f>
        <v>127.5</v>
      </c>
      <c r="M206" s="1"/>
    </row>
    <row r="207" spans="2:13">
      <c r="B207" s="20"/>
      <c r="C207" s="40"/>
      <c r="D207" s="41"/>
      <c r="E207" s="41"/>
      <c r="F207" s="42"/>
      <c r="G207" s="41"/>
      <c r="H207" s="7"/>
      <c r="I207" s="18"/>
      <c r="J207" s="17"/>
      <c r="K207" s="22"/>
      <c r="M207" s="1"/>
    </row>
    <row r="208" spans="2:13">
      <c r="B208" s="20"/>
      <c r="C208" s="40"/>
      <c r="D208" s="41"/>
      <c r="E208" s="41"/>
      <c r="F208" s="42"/>
      <c r="G208" s="41"/>
      <c r="H208" s="7"/>
      <c r="I208" s="17"/>
      <c r="J208" s="17"/>
      <c r="K208" s="21"/>
      <c r="M208" s="1"/>
    </row>
    <row r="209" spans="2:13">
      <c r="B209" s="27"/>
      <c r="C209" s="62" t="s">
        <v>27</v>
      </c>
      <c r="D209" s="49"/>
      <c r="E209" s="49"/>
      <c r="F209" s="48"/>
      <c r="G209" s="49"/>
      <c r="H209" s="28"/>
      <c r="I209" s="29"/>
      <c r="J209" s="29"/>
      <c r="K209" s="63">
        <f>SUM(K119:K208)</f>
        <v>168582.77999999997</v>
      </c>
      <c r="M209" s="1"/>
    </row>
    <row r="210" spans="2:13">
      <c r="B210" s="27"/>
      <c r="C210" s="46"/>
      <c r="D210" s="49"/>
      <c r="E210" s="49"/>
      <c r="F210" s="48"/>
      <c r="G210" s="49"/>
      <c r="H210" s="28"/>
      <c r="I210" s="29"/>
      <c r="J210" s="29"/>
      <c r="K210" s="30"/>
      <c r="M210" s="1"/>
    </row>
    <row r="211" spans="2:13">
      <c r="B211" s="20"/>
      <c r="C211" s="45" t="s">
        <v>21</v>
      </c>
      <c r="D211" s="41"/>
      <c r="E211" s="41"/>
      <c r="F211" s="44"/>
      <c r="G211" s="41"/>
      <c r="H211" s="7"/>
      <c r="I211" s="17"/>
      <c r="J211" s="17"/>
      <c r="K211" s="22"/>
      <c r="M211" s="1"/>
    </row>
    <row r="212" spans="2:13">
      <c r="B212" s="27"/>
      <c r="C212" s="46" t="s">
        <v>25</v>
      </c>
      <c r="D212" s="49"/>
      <c r="E212" s="49"/>
      <c r="F212" s="57">
        <v>700</v>
      </c>
      <c r="G212" s="49" t="s">
        <v>20</v>
      </c>
      <c r="H212" s="28">
        <v>0</v>
      </c>
      <c r="I212" s="18">
        <v>125</v>
      </c>
      <c r="J212" s="17">
        <f t="shared" ref="J212:J213" si="50">I212*F212</f>
        <v>87500</v>
      </c>
      <c r="K212" s="22">
        <f t="shared" ref="K212:K213" si="51">(J212-J212*H212%)</f>
        <v>87500</v>
      </c>
      <c r="M212" s="1"/>
    </row>
    <row r="213" spans="2:13">
      <c r="B213" s="27"/>
      <c r="C213" s="46" t="s">
        <v>63</v>
      </c>
      <c r="D213" s="49"/>
      <c r="E213" s="49"/>
      <c r="F213" s="48">
        <v>1</v>
      </c>
      <c r="G213" s="49" t="s">
        <v>12</v>
      </c>
      <c r="H213" s="28">
        <v>0</v>
      </c>
      <c r="I213" s="29">
        <v>35000</v>
      </c>
      <c r="J213" s="17">
        <f t="shared" si="50"/>
        <v>35000</v>
      </c>
      <c r="K213" s="22">
        <f t="shared" si="51"/>
        <v>35000</v>
      </c>
      <c r="M213" s="1"/>
    </row>
    <row r="214" spans="2:13">
      <c r="B214" s="27"/>
      <c r="C214" s="46"/>
      <c r="D214" s="47"/>
      <c r="E214" s="47"/>
      <c r="F214" s="48"/>
      <c r="G214" s="49"/>
      <c r="H214" s="28"/>
      <c r="I214" s="29"/>
      <c r="J214" s="29"/>
      <c r="K214" s="30">
        <f>(J214-J214*H214%)</f>
        <v>0</v>
      </c>
      <c r="M214" s="1"/>
    </row>
    <row r="215" spans="2:13">
      <c r="B215" s="31"/>
      <c r="C215" s="35" t="s">
        <v>15</v>
      </c>
      <c r="D215" s="55"/>
      <c r="E215" s="4"/>
      <c r="F215" s="4"/>
      <c r="G215" s="4"/>
      <c r="H215" s="32"/>
      <c r="I215" s="33"/>
      <c r="J215" s="33"/>
      <c r="K215" s="56">
        <f>SUM(K209:K214)</f>
        <v>291082.77999999997</v>
      </c>
      <c r="M215" s="1"/>
    </row>
    <row r="216" spans="2:13">
      <c r="B216" s="4"/>
      <c r="C216" s="35" t="s">
        <v>19</v>
      </c>
      <c r="D216" s="4"/>
      <c r="E216" s="4"/>
      <c r="F216" s="4"/>
      <c r="G216" s="4"/>
      <c r="H216" s="32">
        <v>10</v>
      </c>
      <c r="I216" s="33"/>
      <c r="J216" s="33"/>
      <c r="K216" s="34">
        <f>K215*H216%</f>
        <v>29108.277999999998</v>
      </c>
      <c r="M216" s="66"/>
    </row>
    <row r="217" spans="2:13">
      <c r="B217" s="4"/>
      <c r="C217" s="60" t="s">
        <v>26</v>
      </c>
      <c r="D217" s="4"/>
      <c r="E217" s="4"/>
      <c r="F217" s="4"/>
      <c r="G217" s="4"/>
      <c r="H217" s="32">
        <v>15</v>
      </c>
      <c r="I217" s="33"/>
      <c r="J217" s="33"/>
      <c r="K217" s="34">
        <f>K215*H217%</f>
        <v>43662.416999999994</v>
      </c>
      <c r="M217" s="66" t="s">
        <v>29</v>
      </c>
    </row>
    <row r="218" spans="2:13" s="53" customFormat="1" ht="19.5" customHeight="1">
      <c r="B218" s="50"/>
      <c r="C218" s="36" t="s">
        <v>16</v>
      </c>
      <c r="D218" s="50"/>
      <c r="E218" s="50"/>
      <c r="F218" s="50"/>
      <c r="G218" s="50"/>
      <c r="H218" s="51"/>
      <c r="I218" s="52"/>
      <c r="J218" s="52"/>
      <c r="K218" s="54">
        <f>SUM(K215:K217)</f>
        <v>363853.47499999998</v>
      </c>
      <c r="L218" s="61">
        <f>K218</f>
        <v>363853.47499999998</v>
      </c>
      <c r="M218" s="6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05"/>
  <sheetViews>
    <sheetView topLeftCell="A94" workbookViewId="0">
      <selection activeCell="I6" sqref="I6"/>
    </sheetView>
  </sheetViews>
  <sheetFormatPr defaultRowHeight="14.25"/>
  <cols>
    <col min="1" max="1" width="3.5703125" style="75" customWidth="1"/>
    <col min="2" max="2" width="7.85546875" style="75" bestFit="1" customWidth="1"/>
    <col min="3" max="3" width="54.7109375" style="75" bestFit="1" customWidth="1"/>
    <col min="4" max="4" width="14" style="75" bestFit="1" customWidth="1"/>
    <col min="5" max="5" width="11.7109375" style="75" bestFit="1" customWidth="1"/>
    <col min="6" max="6" width="6.5703125" style="75" bestFit="1" customWidth="1"/>
    <col min="7" max="7" width="6.42578125" style="75" bestFit="1" customWidth="1"/>
    <col min="8" max="8" width="13.28515625" style="75" bestFit="1" customWidth="1"/>
    <col min="9" max="9" width="15.5703125" style="75" bestFit="1" customWidth="1"/>
    <col min="10" max="16384" width="9.140625" style="75"/>
  </cols>
  <sheetData>
    <row r="2" spans="1:9">
      <c r="B2" s="116" t="s">
        <v>129</v>
      </c>
      <c r="C2" s="116"/>
      <c r="D2" s="116"/>
      <c r="E2" s="116"/>
    </row>
    <row r="3" spans="1:9">
      <c r="B3" s="118" t="s">
        <v>130</v>
      </c>
      <c r="C3" s="116"/>
      <c r="D3" s="116"/>
      <c r="E3" s="116"/>
    </row>
    <row r="4" spans="1:9">
      <c r="B4" s="118" t="s">
        <v>131</v>
      </c>
      <c r="C4" s="118"/>
      <c r="D4" s="111"/>
      <c r="E4" s="111"/>
    </row>
    <row r="5" spans="1:9">
      <c r="B5" s="118"/>
      <c r="C5" s="118"/>
      <c r="D5" s="111"/>
      <c r="E5" s="111"/>
    </row>
    <row r="6" spans="1:9">
      <c r="B6" s="111"/>
      <c r="C6" s="111"/>
      <c r="D6" s="111"/>
      <c r="E6" s="111"/>
    </row>
    <row r="7" spans="1:9">
      <c r="B7" s="114" t="s">
        <v>132</v>
      </c>
      <c r="C7" s="114"/>
      <c r="D7" s="114"/>
      <c r="E7" s="114"/>
    </row>
    <row r="8" spans="1:9" ht="15">
      <c r="B8" s="115" t="s">
        <v>144</v>
      </c>
      <c r="C8" s="115"/>
      <c r="D8" s="115"/>
      <c r="E8" s="115"/>
      <c r="F8" s="115"/>
      <c r="G8" s="92"/>
    </row>
    <row r="9" spans="1:9" ht="15">
      <c r="B9" s="113"/>
      <c r="C9" s="113"/>
      <c r="D9" s="113"/>
      <c r="E9" s="113"/>
      <c r="F9" s="113"/>
      <c r="G9" s="92"/>
    </row>
    <row r="10" spans="1:9">
      <c r="B10" s="116" t="s">
        <v>127</v>
      </c>
      <c r="C10" s="116"/>
      <c r="D10" s="116"/>
      <c r="E10" s="116"/>
      <c r="G10" s="74"/>
      <c r="H10" s="74"/>
    </row>
    <row r="11" spans="1:9">
      <c r="B11" s="111"/>
      <c r="C11" s="111"/>
      <c r="D11" s="111"/>
      <c r="E11" s="111"/>
      <c r="G11" s="74"/>
      <c r="H11" s="74"/>
    </row>
    <row r="12" spans="1:9">
      <c r="B12" s="116" t="s">
        <v>128</v>
      </c>
      <c r="C12" s="116"/>
      <c r="D12" s="116"/>
      <c r="E12" s="116"/>
      <c r="F12" s="116"/>
      <c r="G12" s="116"/>
      <c r="H12" s="116"/>
      <c r="I12" s="116"/>
    </row>
    <row r="15" spans="1:9" s="78" customFormat="1" ht="37.5" customHeight="1">
      <c r="A15" s="76"/>
      <c r="B15" s="79" t="s">
        <v>0</v>
      </c>
      <c r="C15" s="79" t="s">
        <v>1</v>
      </c>
      <c r="D15" s="79" t="s">
        <v>2</v>
      </c>
      <c r="E15" s="79" t="s">
        <v>17</v>
      </c>
      <c r="F15" s="79" t="s">
        <v>3</v>
      </c>
      <c r="G15" s="79" t="s">
        <v>6</v>
      </c>
      <c r="H15" s="77" t="s">
        <v>121</v>
      </c>
      <c r="I15" s="77" t="s">
        <v>122</v>
      </c>
    </row>
    <row r="16" spans="1:9" s="78" customFormat="1" ht="15">
      <c r="A16" s="76"/>
      <c r="B16" s="79"/>
      <c r="C16" s="79"/>
      <c r="D16" s="79"/>
      <c r="E16" s="79"/>
      <c r="F16" s="79"/>
      <c r="G16" s="79"/>
      <c r="H16" s="77"/>
      <c r="I16" s="77"/>
    </row>
    <row r="17" spans="1:9" ht="15">
      <c r="A17" s="74"/>
      <c r="B17" s="106">
        <v>1</v>
      </c>
      <c r="C17" s="107" t="s">
        <v>101</v>
      </c>
      <c r="D17" s="108"/>
      <c r="E17" s="108"/>
      <c r="F17" s="106">
        <v>1</v>
      </c>
      <c r="G17" s="108" t="s">
        <v>12</v>
      </c>
      <c r="H17" s="109"/>
      <c r="I17" s="110"/>
    </row>
    <row r="18" spans="1:9" ht="15">
      <c r="B18" s="79"/>
      <c r="C18" s="80" t="s">
        <v>11</v>
      </c>
      <c r="D18" s="77"/>
      <c r="E18" s="77"/>
      <c r="F18" s="77"/>
      <c r="G18" s="81"/>
      <c r="H18" s="81"/>
      <c r="I18" s="81"/>
    </row>
    <row r="19" spans="1:9" ht="15">
      <c r="B19" s="79"/>
      <c r="C19" s="82" t="s">
        <v>147</v>
      </c>
      <c r="D19" s="112" t="s">
        <v>30</v>
      </c>
      <c r="E19" s="137" t="s">
        <v>154</v>
      </c>
      <c r="F19" s="85">
        <v>1</v>
      </c>
      <c r="G19" s="112" t="s">
        <v>5</v>
      </c>
      <c r="H19" s="81"/>
      <c r="I19" s="81"/>
    </row>
    <row r="20" spans="1:9" ht="15">
      <c r="B20" s="79"/>
      <c r="C20" s="82" t="s">
        <v>24</v>
      </c>
      <c r="D20" s="112" t="s">
        <v>30</v>
      </c>
      <c r="E20" s="137"/>
      <c r="F20" s="86">
        <v>1</v>
      </c>
      <c r="G20" s="112" t="s">
        <v>5</v>
      </c>
      <c r="H20" s="81"/>
      <c r="I20" s="81"/>
    </row>
    <row r="21" spans="1:9" ht="15">
      <c r="B21" s="79"/>
      <c r="C21" s="82" t="s">
        <v>23</v>
      </c>
      <c r="D21" s="112" t="s">
        <v>30</v>
      </c>
      <c r="E21" s="137"/>
      <c r="F21" s="86">
        <v>1</v>
      </c>
      <c r="G21" s="112" t="s">
        <v>5</v>
      </c>
      <c r="H21" s="81"/>
      <c r="I21" s="81"/>
    </row>
    <row r="22" spans="1:9" ht="15">
      <c r="B22" s="79"/>
      <c r="C22" s="82" t="s">
        <v>104</v>
      </c>
      <c r="D22" s="112" t="s">
        <v>30</v>
      </c>
      <c r="E22" s="137"/>
      <c r="F22" s="86">
        <v>1</v>
      </c>
      <c r="G22" s="112" t="s">
        <v>5</v>
      </c>
      <c r="H22" s="81"/>
      <c r="I22" s="81"/>
    </row>
    <row r="23" spans="1:9" ht="15">
      <c r="B23" s="79"/>
      <c r="C23" s="82" t="s">
        <v>102</v>
      </c>
      <c r="D23" s="87" t="s">
        <v>97</v>
      </c>
      <c r="E23" s="87" t="s">
        <v>105</v>
      </c>
      <c r="F23" s="86">
        <v>1</v>
      </c>
      <c r="G23" s="112" t="s">
        <v>5</v>
      </c>
      <c r="H23" s="81"/>
      <c r="I23" s="81"/>
    </row>
    <row r="24" spans="1:9" ht="15">
      <c r="B24" s="79"/>
      <c r="C24" s="82" t="s">
        <v>103</v>
      </c>
      <c r="D24" s="87" t="s">
        <v>106</v>
      </c>
      <c r="E24" s="87"/>
      <c r="F24" s="86">
        <v>3</v>
      </c>
      <c r="G24" s="112" t="s">
        <v>5</v>
      </c>
      <c r="H24" s="81"/>
      <c r="I24" s="81"/>
    </row>
    <row r="25" spans="1:9" ht="28.5">
      <c r="B25" s="79"/>
      <c r="C25" s="88" t="s">
        <v>118</v>
      </c>
      <c r="D25" s="87" t="s">
        <v>30</v>
      </c>
      <c r="E25" s="87"/>
      <c r="F25" s="86">
        <v>1</v>
      </c>
      <c r="G25" s="112" t="s">
        <v>12</v>
      </c>
      <c r="H25" s="81"/>
      <c r="I25" s="81"/>
    </row>
    <row r="26" spans="1:9" ht="15">
      <c r="B26" s="79"/>
      <c r="C26" s="82" t="s">
        <v>58</v>
      </c>
      <c r="D26" s="87" t="s">
        <v>30</v>
      </c>
      <c r="E26" s="87"/>
      <c r="F26" s="86">
        <v>1</v>
      </c>
      <c r="G26" s="112" t="s">
        <v>12</v>
      </c>
      <c r="H26" s="81"/>
      <c r="I26" s="81"/>
    </row>
    <row r="27" spans="1:9" ht="15">
      <c r="B27" s="79"/>
      <c r="C27" s="82" t="s">
        <v>119</v>
      </c>
      <c r="D27" s="112" t="s">
        <v>120</v>
      </c>
      <c r="E27" s="112"/>
      <c r="F27" s="86">
        <v>1</v>
      </c>
      <c r="G27" s="112" t="s">
        <v>12</v>
      </c>
      <c r="H27" s="81"/>
      <c r="I27" s="81"/>
    </row>
    <row r="28" spans="1:9" ht="15">
      <c r="B28" s="79"/>
      <c r="C28" s="82"/>
      <c r="D28" s="112"/>
      <c r="E28" s="112"/>
      <c r="F28" s="86"/>
      <c r="G28" s="112"/>
      <c r="H28" s="81"/>
      <c r="I28" s="81"/>
    </row>
    <row r="29" spans="1:9" ht="15">
      <c r="B29" s="79"/>
      <c r="C29" s="80" t="s">
        <v>60</v>
      </c>
      <c r="D29" s="77"/>
      <c r="E29" s="77"/>
      <c r="F29" s="77"/>
      <c r="G29" s="81"/>
      <c r="H29" s="81"/>
      <c r="I29" s="81"/>
    </row>
    <row r="30" spans="1:9" ht="15">
      <c r="B30" s="79"/>
      <c r="C30" s="80" t="s">
        <v>116</v>
      </c>
      <c r="D30" s="77"/>
      <c r="E30" s="77"/>
      <c r="F30" s="77"/>
      <c r="G30" s="81"/>
      <c r="H30" s="81"/>
      <c r="I30" s="81"/>
    </row>
    <row r="31" spans="1:9" ht="15">
      <c r="B31" s="79"/>
      <c r="C31" s="82" t="s">
        <v>148</v>
      </c>
      <c r="D31" s="112" t="s">
        <v>30</v>
      </c>
      <c r="E31" s="112" t="s">
        <v>154</v>
      </c>
      <c r="F31" s="85">
        <v>1</v>
      </c>
      <c r="G31" s="112" t="s">
        <v>5</v>
      </c>
      <c r="H31" s="81"/>
      <c r="I31" s="81"/>
    </row>
    <row r="32" spans="1:9" ht="15">
      <c r="B32" s="79"/>
      <c r="C32" s="82" t="s">
        <v>104</v>
      </c>
      <c r="D32" s="112" t="s">
        <v>30</v>
      </c>
      <c r="E32" s="87"/>
      <c r="F32" s="86">
        <v>1</v>
      </c>
      <c r="G32" s="112" t="s">
        <v>5</v>
      </c>
      <c r="H32" s="81"/>
      <c r="I32" s="81"/>
    </row>
    <row r="33" spans="2:9" ht="15">
      <c r="B33" s="79"/>
      <c r="C33" s="82" t="s">
        <v>58</v>
      </c>
      <c r="D33" s="87" t="s">
        <v>30</v>
      </c>
      <c r="E33" s="87"/>
      <c r="F33" s="86">
        <v>1</v>
      </c>
      <c r="G33" s="112" t="s">
        <v>12</v>
      </c>
      <c r="H33" s="81"/>
      <c r="I33" s="81"/>
    </row>
    <row r="34" spans="2:9" ht="15">
      <c r="B34" s="79"/>
      <c r="C34" s="82" t="s">
        <v>107</v>
      </c>
      <c r="D34" s="87" t="s">
        <v>106</v>
      </c>
      <c r="E34" s="87"/>
      <c r="F34" s="86">
        <v>1</v>
      </c>
      <c r="G34" s="112" t="s">
        <v>5</v>
      </c>
      <c r="H34" s="81"/>
      <c r="I34" s="81"/>
    </row>
    <row r="35" spans="2:9" ht="15">
      <c r="B35" s="79"/>
      <c r="C35" s="82" t="s">
        <v>108</v>
      </c>
      <c r="D35" s="87" t="s">
        <v>106</v>
      </c>
      <c r="E35" s="87"/>
      <c r="F35" s="86">
        <v>1</v>
      </c>
      <c r="G35" s="112" t="s">
        <v>5</v>
      </c>
      <c r="H35" s="81"/>
      <c r="I35" s="81"/>
    </row>
    <row r="36" spans="2:9" ht="15">
      <c r="B36" s="79"/>
      <c r="C36" s="82" t="s">
        <v>117</v>
      </c>
      <c r="D36" s="112" t="s">
        <v>33</v>
      </c>
      <c r="E36" s="112"/>
      <c r="F36" s="86">
        <v>1</v>
      </c>
      <c r="G36" s="112" t="s">
        <v>5</v>
      </c>
      <c r="H36" s="81"/>
      <c r="I36" s="81"/>
    </row>
    <row r="37" spans="2:9" ht="15">
      <c r="B37" s="79"/>
      <c r="C37" s="82"/>
      <c r="D37" s="112"/>
      <c r="E37" s="112"/>
      <c r="F37" s="86"/>
      <c r="G37" s="112"/>
      <c r="H37" s="81"/>
      <c r="I37" s="81"/>
    </row>
    <row r="38" spans="2:9" ht="15">
      <c r="B38" s="79"/>
      <c r="C38" s="80" t="s">
        <v>115</v>
      </c>
      <c r="D38" s="77"/>
      <c r="E38" s="77"/>
      <c r="F38" s="77"/>
      <c r="G38" s="81"/>
      <c r="H38" s="81"/>
      <c r="I38" s="81"/>
    </row>
    <row r="39" spans="2:9" ht="15">
      <c r="B39" s="79"/>
      <c r="C39" s="82" t="s">
        <v>149</v>
      </c>
      <c r="D39" s="112" t="s">
        <v>30</v>
      </c>
      <c r="E39" s="112" t="s">
        <v>154</v>
      </c>
      <c r="F39" s="85">
        <v>1</v>
      </c>
      <c r="G39" s="112" t="s">
        <v>5</v>
      </c>
      <c r="H39" s="81"/>
      <c r="I39" s="81"/>
    </row>
    <row r="40" spans="2:9" ht="15">
      <c r="B40" s="79"/>
      <c r="C40" s="82" t="s">
        <v>104</v>
      </c>
      <c r="D40" s="112" t="s">
        <v>30</v>
      </c>
      <c r="E40" s="87"/>
      <c r="F40" s="86">
        <v>1</v>
      </c>
      <c r="G40" s="112" t="s">
        <v>5</v>
      </c>
      <c r="H40" s="81"/>
      <c r="I40" s="81"/>
    </row>
    <row r="41" spans="2:9" ht="15">
      <c r="B41" s="79"/>
      <c r="C41" s="82" t="s">
        <v>58</v>
      </c>
      <c r="D41" s="87" t="s">
        <v>30</v>
      </c>
      <c r="E41" s="87"/>
      <c r="F41" s="86">
        <v>1</v>
      </c>
      <c r="G41" s="112" t="s">
        <v>12</v>
      </c>
      <c r="H41" s="81"/>
      <c r="I41" s="81"/>
    </row>
    <row r="42" spans="2:9" ht="15">
      <c r="B42" s="79"/>
      <c r="C42" s="82" t="s">
        <v>107</v>
      </c>
      <c r="D42" s="87" t="s">
        <v>106</v>
      </c>
      <c r="E42" s="87"/>
      <c r="F42" s="86">
        <v>1</v>
      </c>
      <c r="G42" s="112" t="s">
        <v>5</v>
      </c>
      <c r="H42" s="81"/>
      <c r="I42" s="81"/>
    </row>
    <row r="43" spans="2:9" ht="15">
      <c r="B43" s="79"/>
      <c r="C43" s="82" t="s">
        <v>108</v>
      </c>
      <c r="D43" s="87" t="s">
        <v>106</v>
      </c>
      <c r="E43" s="87"/>
      <c r="F43" s="86">
        <v>1</v>
      </c>
      <c r="G43" s="112" t="s">
        <v>5</v>
      </c>
      <c r="H43" s="81"/>
      <c r="I43" s="81"/>
    </row>
    <row r="44" spans="2:9" ht="15">
      <c r="B44" s="79"/>
      <c r="C44" s="82" t="s">
        <v>117</v>
      </c>
      <c r="D44" s="112" t="s">
        <v>33</v>
      </c>
      <c r="E44" s="112"/>
      <c r="F44" s="86">
        <v>1</v>
      </c>
      <c r="G44" s="112" t="s">
        <v>5</v>
      </c>
      <c r="H44" s="81"/>
      <c r="I44" s="81"/>
    </row>
    <row r="45" spans="2:9" ht="15">
      <c r="B45" s="79"/>
      <c r="C45" s="82"/>
      <c r="D45" s="112"/>
      <c r="E45" s="112"/>
      <c r="F45" s="86"/>
      <c r="G45" s="112"/>
      <c r="H45" s="81"/>
      <c r="I45" s="81"/>
    </row>
    <row r="46" spans="2:9" ht="30">
      <c r="B46" s="79"/>
      <c r="C46" s="80" t="s">
        <v>114</v>
      </c>
      <c r="D46" s="77"/>
      <c r="E46" s="77"/>
      <c r="F46" s="77"/>
      <c r="G46" s="81"/>
      <c r="H46" s="81"/>
      <c r="I46" s="81"/>
    </row>
    <row r="47" spans="2:9" ht="15">
      <c r="B47" s="79"/>
      <c r="C47" s="82" t="s">
        <v>150</v>
      </c>
      <c r="D47" s="112" t="s">
        <v>30</v>
      </c>
      <c r="E47" s="112" t="s">
        <v>154</v>
      </c>
      <c r="F47" s="85">
        <v>1</v>
      </c>
      <c r="G47" s="112" t="s">
        <v>5</v>
      </c>
      <c r="H47" s="81"/>
      <c r="I47" s="81"/>
    </row>
    <row r="48" spans="2:9" ht="15">
      <c r="B48" s="79"/>
      <c r="C48" s="82" t="s">
        <v>104</v>
      </c>
      <c r="D48" s="112" t="s">
        <v>30</v>
      </c>
      <c r="E48" s="87"/>
      <c r="F48" s="86">
        <v>1</v>
      </c>
      <c r="G48" s="112" t="s">
        <v>5</v>
      </c>
      <c r="H48" s="81"/>
      <c r="I48" s="81"/>
    </row>
    <row r="49" spans="2:9" ht="15">
      <c r="B49" s="79"/>
      <c r="C49" s="82" t="s">
        <v>58</v>
      </c>
      <c r="D49" s="87" t="s">
        <v>30</v>
      </c>
      <c r="E49" s="87"/>
      <c r="F49" s="86">
        <v>1</v>
      </c>
      <c r="G49" s="112" t="s">
        <v>12</v>
      </c>
      <c r="H49" s="81"/>
      <c r="I49" s="81"/>
    </row>
    <row r="50" spans="2:9" ht="15">
      <c r="B50" s="79"/>
      <c r="C50" s="82" t="s">
        <v>107</v>
      </c>
      <c r="D50" s="87" t="s">
        <v>106</v>
      </c>
      <c r="E50" s="87"/>
      <c r="F50" s="86">
        <v>1</v>
      </c>
      <c r="G50" s="112" t="s">
        <v>5</v>
      </c>
      <c r="H50" s="81"/>
      <c r="I50" s="81"/>
    </row>
    <row r="51" spans="2:9" ht="15">
      <c r="B51" s="79"/>
      <c r="C51" s="82" t="s">
        <v>108</v>
      </c>
      <c r="D51" s="87" t="s">
        <v>106</v>
      </c>
      <c r="E51" s="87"/>
      <c r="F51" s="86">
        <v>1</v>
      </c>
      <c r="G51" s="112" t="s">
        <v>5</v>
      </c>
      <c r="H51" s="81"/>
      <c r="I51" s="81"/>
    </row>
    <row r="52" spans="2:9" ht="15">
      <c r="B52" s="79"/>
      <c r="C52" s="82" t="s">
        <v>117</v>
      </c>
      <c r="D52" s="112" t="s">
        <v>33</v>
      </c>
      <c r="E52" s="112"/>
      <c r="F52" s="86">
        <v>1</v>
      </c>
      <c r="G52" s="112" t="s">
        <v>5</v>
      </c>
      <c r="H52" s="81"/>
      <c r="I52" s="81"/>
    </row>
    <row r="53" spans="2:9" ht="15">
      <c r="B53" s="79"/>
      <c r="C53" s="82"/>
      <c r="D53" s="87"/>
      <c r="E53" s="87"/>
      <c r="F53" s="86"/>
      <c r="G53" s="112"/>
      <c r="H53" s="81"/>
      <c r="I53" s="81"/>
    </row>
    <row r="54" spans="2:9" ht="15">
      <c r="B54" s="79"/>
      <c r="C54" s="80" t="s">
        <v>112</v>
      </c>
      <c r="D54" s="77"/>
      <c r="E54" s="77"/>
      <c r="F54" s="77"/>
      <c r="G54" s="81"/>
      <c r="H54" s="81"/>
      <c r="I54" s="81"/>
    </row>
    <row r="55" spans="2:9" ht="15">
      <c r="B55" s="79"/>
      <c r="C55" s="82" t="s">
        <v>151</v>
      </c>
      <c r="D55" s="112" t="s">
        <v>30</v>
      </c>
      <c r="E55" s="112" t="s">
        <v>154</v>
      </c>
      <c r="F55" s="85">
        <v>1</v>
      </c>
      <c r="G55" s="112" t="s">
        <v>5</v>
      </c>
      <c r="H55" s="81"/>
      <c r="I55" s="81"/>
    </row>
    <row r="56" spans="2:9" ht="15">
      <c r="B56" s="79"/>
      <c r="C56" s="82" t="s">
        <v>104</v>
      </c>
      <c r="D56" s="112" t="s">
        <v>30</v>
      </c>
      <c r="E56" s="87"/>
      <c r="F56" s="86">
        <v>1</v>
      </c>
      <c r="G56" s="112" t="s">
        <v>5</v>
      </c>
      <c r="H56" s="81"/>
      <c r="I56" s="81"/>
    </row>
    <row r="57" spans="2:9" ht="15">
      <c r="B57" s="79"/>
      <c r="C57" s="82" t="s">
        <v>58</v>
      </c>
      <c r="D57" s="87" t="s">
        <v>30</v>
      </c>
      <c r="E57" s="87"/>
      <c r="F57" s="86">
        <v>1</v>
      </c>
      <c r="G57" s="112" t="s">
        <v>12</v>
      </c>
      <c r="H57" s="81"/>
      <c r="I57" s="81"/>
    </row>
    <row r="58" spans="2:9" ht="15">
      <c r="B58" s="79"/>
      <c r="C58" s="82" t="s">
        <v>107</v>
      </c>
      <c r="D58" s="87" t="s">
        <v>106</v>
      </c>
      <c r="E58" s="87"/>
      <c r="F58" s="86">
        <v>1</v>
      </c>
      <c r="G58" s="112" t="s">
        <v>5</v>
      </c>
      <c r="H58" s="81"/>
      <c r="I58" s="81"/>
    </row>
    <row r="59" spans="2:9" ht="16.5" customHeight="1">
      <c r="B59" s="79"/>
      <c r="C59" s="82" t="s">
        <v>108</v>
      </c>
      <c r="D59" s="87" t="s">
        <v>106</v>
      </c>
      <c r="E59" s="87"/>
      <c r="F59" s="86">
        <v>1</v>
      </c>
      <c r="G59" s="112" t="s">
        <v>5</v>
      </c>
      <c r="H59" s="81"/>
      <c r="I59" s="81"/>
    </row>
    <row r="60" spans="2:9" ht="15">
      <c r="B60" s="79"/>
      <c r="C60" s="82" t="s">
        <v>117</v>
      </c>
      <c r="D60" s="112" t="s">
        <v>33</v>
      </c>
      <c r="E60" s="112"/>
      <c r="F60" s="86">
        <v>1</v>
      </c>
      <c r="G60" s="112" t="s">
        <v>5</v>
      </c>
      <c r="H60" s="81"/>
      <c r="I60" s="81"/>
    </row>
    <row r="61" spans="2:9" ht="15">
      <c r="B61" s="79"/>
      <c r="C61" s="82"/>
      <c r="D61" s="87"/>
      <c r="E61" s="87"/>
      <c r="F61" s="86"/>
      <c r="G61" s="112"/>
      <c r="H61" s="81"/>
      <c r="I61" s="81"/>
    </row>
    <row r="62" spans="2:9" ht="15">
      <c r="B62" s="79"/>
      <c r="C62" s="80" t="s">
        <v>113</v>
      </c>
      <c r="D62" s="77"/>
      <c r="E62" s="77"/>
      <c r="F62" s="77"/>
      <c r="G62" s="81"/>
      <c r="H62" s="81"/>
      <c r="I62" s="81"/>
    </row>
    <row r="63" spans="2:9" ht="15">
      <c r="B63" s="79"/>
      <c r="C63" s="82" t="s">
        <v>152</v>
      </c>
      <c r="D63" s="112" t="s">
        <v>30</v>
      </c>
      <c r="E63" s="112" t="s">
        <v>154</v>
      </c>
      <c r="F63" s="85">
        <v>1</v>
      </c>
      <c r="G63" s="112" t="s">
        <v>5</v>
      </c>
      <c r="H63" s="81"/>
      <c r="I63" s="81"/>
    </row>
    <row r="64" spans="2:9" ht="15">
      <c r="B64" s="79"/>
      <c r="C64" s="82" t="s">
        <v>104</v>
      </c>
      <c r="D64" s="112" t="s">
        <v>30</v>
      </c>
      <c r="E64" s="87"/>
      <c r="F64" s="86">
        <v>1</v>
      </c>
      <c r="G64" s="112" t="s">
        <v>5</v>
      </c>
      <c r="H64" s="81"/>
      <c r="I64" s="81"/>
    </row>
    <row r="65" spans="2:9" ht="15">
      <c r="B65" s="79"/>
      <c r="C65" s="82" t="s">
        <v>58</v>
      </c>
      <c r="D65" s="87" t="s">
        <v>30</v>
      </c>
      <c r="E65" s="87"/>
      <c r="F65" s="86">
        <v>1</v>
      </c>
      <c r="G65" s="112" t="s">
        <v>12</v>
      </c>
      <c r="H65" s="81"/>
      <c r="I65" s="81"/>
    </row>
    <row r="66" spans="2:9" ht="15">
      <c r="B66" s="79"/>
      <c r="C66" s="82" t="s">
        <v>107</v>
      </c>
      <c r="D66" s="87" t="s">
        <v>106</v>
      </c>
      <c r="E66" s="87"/>
      <c r="F66" s="86">
        <v>1</v>
      </c>
      <c r="G66" s="112" t="s">
        <v>5</v>
      </c>
      <c r="H66" s="81"/>
      <c r="I66" s="81"/>
    </row>
    <row r="67" spans="2:9" ht="15">
      <c r="B67" s="79"/>
      <c r="C67" s="82" t="s">
        <v>108</v>
      </c>
      <c r="D67" s="87" t="s">
        <v>106</v>
      </c>
      <c r="E67" s="87"/>
      <c r="F67" s="86">
        <v>1</v>
      </c>
      <c r="G67" s="112" t="s">
        <v>5</v>
      </c>
      <c r="H67" s="81"/>
      <c r="I67" s="81"/>
    </row>
    <row r="68" spans="2:9" ht="15">
      <c r="B68" s="79"/>
      <c r="C68" s="82" t="s">
        <v>117</v>
      </c>
      <c r="D68" s="112" t="s">
        <v>33</v>
      </c>
      <c r="E68" s="112"/>
      <c r="F68" s="86">
        <v>1</v>
      </c>
      <c r="G68" s="112" t="s">
        <v>5</v>
      </c>
      <c r="H68" s="81"/>
      <c r="I68" s="81"/>
    </row>
    <row r="69" spans="2:9" ht="15">
      <c r="B69" s="79"/>
      <c r="C69" s="82"/>
      <c r="D69" s="112"/>
      <c r="E69" s="112"/>
      <c r="F69" s="86"/>
      <c r="G69" s="112"/>
      <c r="H69" s="81"/>
      <c r="I69" s="81"/>
    </row>
    <row r="70" spans="2:9" ht="15">
      <c r="B70" s="79"/>
      <c r="C70" s="80" t="s">
        <v>111</v>
      </c>
      <c r="D70" s="77"/>
      <c r="E70" s="77"/>
      <c r="F70" s="77"/>
      <c r="G70" s="81"/>
      <c r="H70" s="81"/>
      <c r="I70" s="81"/>
    </row>
    <row r="71" spans="2:9" ht="15">
      <c r="B71" s="79"/>
      <c r="C71" s="82" t="s">
        <v>153</v>
      </c>
      <c r="D71" s="112" t="s">
        <v>30</v>
      </c>
      <c r="E71" s="112" t="s">
        <v>154</v>
      </c>
      <c r="F71" s="85">
        <v>1</v>
      </c>
      <c r="G71" s="112" t="s">
        <v>5</v>
      </c>
      <c r="H71" s="81"/>
      <c r="I71" s="81"/>
    </row>
    <row r="72" spans="2:9" ht="15">
      <c r="B72" s="79"/>
      <c r="C72" s="82" t="s">
        <v>104</v>
      </c>
      <c r="D72" s="112" t="s">
        <v>30</v>
      </c>
      <c r="E72" s="87"/>
      <c r="F72" s="86">
        <v>1</v>
      </c>
      <c r="G72" s="112" t="s">
        <v>5</v>
      </c>
      <c r="H72" s="81"/>
      <c r="I72" s="81"/>
    </row>
    <row r="73" spans="2:9" ht="15">
      <c r="B73" s="79"/>
      <c r="C73" s="82" t="s">
        <v>58</v>
      </c>
      <c r="D73" s="87" t="s">
        <v>30</v>
      </c>
      <c r="E73" s="87"/>
      <c r="F73" s="86">
        <v>1</v>
      </c>
      <c r="G73" s="112" t="s">
        <v>12</v>
      </c>
      <c r="H73" s="81"/>
      <c r="I73" s="81"/>
    </row>
    <row r="74" spans="2:9" ht="15">
      <c r="B74" s="79"/>
      <c r="C74" s="82" t="s">
        <v>107</v>
      </c>
      <c r="D74" s="87" t="s">
        <v>106</v>
      </c>
      <c r="E74" s="87"/>
      <c r="F74" s="86">
        <v>1</v>
      </c>
      <c r="G74" s="112" t="s">
        <v>5</v>
      </c>
      <c r="H74" s="81"/>
      <c r="I74" s="81"/>
    </row>
    <row r="75" spans="2:9" ht="15">
      <c r="B75" s="79"/>
      <c r="C75" s="82" t="s">
        <v>108</v>
      </c>
      <c r="D75" s="87" t="s">
        <v>106</v>
      </c>
      <c r="E75" s="87"/>
      <c r="F75" s="86">
        <v>1</v>
      </c>
      <c r="G75" s="112" t="s">
        <v>5</v>
      </c>
      <c r="H75" s="81"/>
      <c r="I75" s="81"/>
    </row>
    <row r="76" spans="2:9" ht="15">
      <c r="B76" s="79"/>
      <c r="C76" s="82" t="s">
        <v>117</v>
      </c>
      <c r="D76" s="112" t="s">
        <v>33</v>
      </c>
      <c r="E76" s="112"/>
      <c r="F76" s="86">
        <v>1</v>
      </c>
      <c r="G76" s="112" t="s">
        <v>5</v>
      </c>
      <c r="H76" s="81"/>
      <c r="I76" s="81"/>
    </row>
    <row r="77" spans="2:9" ht="15">
      <c r="B77" s="79"/>
      <c r="C77" s="82"/>
      <c r="D77" s="87"/>
      <c r="E77" s="87"/>
      <c r="F77" s="86"/>
      <c r="G77" s="112"/>
      <c r="H77" s="81"/>
      <c r="I77" s="81"/>
    </row>
    <row r="78" spans="2:9" ht="15">
      <c r="B78" s="79"/>
      <c r="C78" s="80" t="s">
        <v>110</v>
      </c>
      <c r="D78" s="77"/>
      <c r="E78" s="77"/>
      <c r="F78" s="77"/>
      <c r="G78" s="81"/>
      <c r="H78" s="81"/>
      <c r="I78" s="81"/>
    </row>
    <row r="79" spans="2:9" ht="15">
      <c r="B79" s="79"/>
      <c r="C79" s="82" t="s">
        <v>152</v>
      </c>
      <c r="D79" s="112" t="s">
        <v>30</v>
      </c>
      <c r="E79" s="112" t="s">
        <v>154</v>
      </c>
      <c r="F79" s="85">
        <v>1</v>
      </c>
      <c r="G79" s="112" t="s">
        <v>5</v>
      </c>
      <c r="H79" s="81"/>
      <c r="I79" s="81"/>
    </row>
    <row r="80" spans="2:9" ht="15">
      <c r="B80" s="79"/>
      <c r="C80" s="82" t="s">
        <v>104</v>
      </c>
      <c r="D80" s="112" t="s">
        <v>30</v>
      </c>
      <c r="E80" s="87"/>
      <c r="F80" s="86">
        <v>1</v>
      </c>
      <c r="G80" s="112" t="s">
        <v>5</v>
      </c>
      <c r="H80" s="81"/>
      <c r="I80" s="81"/>
    </row>
    <row r="81" spans="2:9" ht="15">
      <c r="B81" s="79"/>
      <c r="C81" s="82" t="s">
        <v>58</v>
      </c>
      <c r="D81" s="87" t="s">
        <v>30</v>
      </c>
      <c r="E81" s="87"/>
      <c r="F81" s="86">
        <v>1</v>
      </c>
      <c r="G81" s="112" t="s">
        <v>12</v>
      </c>
      <c r="H81" s="81"/>
      <c r="I81" s="81"/>
    </row>
    <row r="82" spans="2:9" ht="15">
      <c r="B82" s="79"/>
      <c r="C82" s="82" t="s">
        <v>107</v>
      </c>
      <c r="D82" s="87" t="s">
        <v>106</v>
      </c>
      <c r="E82" s="87"/>
      <c r="F82" s="86">
        <v>1</v>
      </c>
      <c r="G82" s="112" t="s">
        <v>5</v>
      </c>
      <c r="H82" s="81"/>
      <c r="I82" s="81"/>
    </row>
    <row r="83" spans="2:9" ht="15">
      <c r="B83" s="79"/>
      <c r="C83" s="82" t="s">
        <v>108</v>
      </c>
      <c r="D83" s="87" t="s">
        <v>106</v>
      </c>
      <c r="E83" s="87"/>
      <c r="F83" s="86">
        <v>1</v>
      </c>
      <c r="G83" s="112" t="s">
        <v>5</v>
      </c>
      <c r="H83" s="81"/>
      <c r="I83" s="81"/>
    </row>
    <row r="84" spans="2:9" ht="15">
      <c r="B84" s="79"/>
      <c r="C84" s="82" t="s">
        <v>117</v>
      </c>
      <c r="D84" s="112" t="s">
        <v>33</v>
      </c>
      <c r="E84" s="112"/>
      <c r="F84" s="86">
        <v>1</v>
      </c>
      <c r="G84" s="112" t="s">
        <v>5</v>
      </c>
      <c r="H84" s="81"/>
      <c r="I84" s="81"/>
    </row>
    <row r="85" spans="2:9" ht="15">
      <c r="B85" s="79"/>
      <c r="C85" s="82"/>
      <c r="D85" s="112"/>
      <c r="E85" s="112"/>
      <c r="F85" s="86"/>
      <c r="G85" s="112"/>
      <c r="H85" s="81"/>
      <c r="I85" s="81"/>
    </row>
    <row r="86" spans="2:9" ht="15">
      <c r="B86" s="79"/>
      <c r="C86" s="80" t="s">
        <v>109</v>
      </c>
      <c r="D86" s="77"/>
      <c r="E86" s="77"/>
      <c r="F86" s="77"/>
      <c r="G86" s="81"/>
      <c r="H86" s="81"/>
      <c r="I86" s="81"/>
    </row>
    <row r="87" spans="2:9" ht="15">
      <c r="B87" s="79"/>
      <c r="C87" s="82" t="s">
        <v>149</v>
      </c>
      <c r="D87" s="112" t="s">
        <v>30</v>
      </c>
      <c r="E87" s="112" t="s">
        <v>154</v>
      </c>
      <c r="F87" s="85">
        <v>1</v>
      </c>
      <c r="G87" s="112" t="s">
        <v>5</v>
      </c>
      <c r="H87" s="81"/>
      <c r="I87" s="81"/>
    </row>
    <row r="88" spans="2:9" ht="15">
      <c r="B88" s="79"/>
      <c r="C88" s="82" t="s">
        <v>104</v>
      </c>
      <c r="D88" s="112" t="s">
        <v>30</v>
      </c>
      <c r="E88" s="87"/>
      <c r="F88" s="86">
        <v>1</v>
      </c>
      <c r="G88" s="112" t="s">
        <v>5</v>
      </c>
      <c r="H88" s="81"/>
      <c r="I88" s="81"/>
    </row>
    <row r="89" spans="2:9" ht="15">
      <c r="B89" s="79"/>
      <c r="C89" s="82" t="s">
        <v>58</v>
      </c>
      <c r="D89" s="87" t="s">
        <v>30</v>
      </c>
      <c r="E89" s="87"/>
      <c r="F89" s="86">
        <v>1</v>
      </c>
      <c r="G89" s="112" t="s">
        <v>12</v>
      </c>
      <c r="H89" s="81"/>
      <c r="I89" s="81"/>
    </row>
    <row r="90" spans="2:9" ht="15">
      <c r="B90" s="79"/>
      <c r="C90" s="82" t="s">
        <v>107</v>
      </c>
      <c r="D90" s="87" t="s">
        <v>106</v>
      </c>
      <c r="E90" s="87"/>
      <c r="F90" s="86">
        <v>1</v>
      </c>
      <c r="G90" s="112" t="s">
        <v>5</v>
      </c>
      <c r="H90" s="81"/>
      <c r="I90" s="81"/>
    </row>
    <row r="91" spans="2:9" ht="15">
      <c r="B91" s="79"/>
      <c r="C91" s="82" t="s">
        <v>108</v>
      </c>
      <c r="D91" s="87" t="s">
        <v>106</v>
      </c>
      <c r="E91" s="87"/>
      <c r="F91" s="86">
        <v>1</v>
      </c>
      <c r="G91" s="112" t="s">
        <v>5</v>
      </c>
      <c r="H91" s="81"/>
      <c r="I91" s="81"/>
    </row>
    <row r="92" spans="2:9" ht="15">
      <c r="B92" s="79"/>
      <c r="C92" s="82" t="s">
        <v>117</v>
      </c>
      <c r="D92" s="112" t="s">
        <v>33</v>
      </c>
      <c r="E92" s="112"/>
      <c r="F92" s="86">
        <v>1</v>
      </c>
      <c r="G92" s="112" t="s">
        <v>5</v>
      </c>
      <c r="H92" s="81"/>
      <c r="I92" s="81"/>
    </row>
    <row r="93" spans="2:9" ht="15">
      <c r="B93" s="79"/>
      <c r="C93" s="82"/>
      <c r="D93" s="112"/>
      <c r="E93" s="112"/>
      <c r="F93" s="86"/>
      <c r="G93" s="112"/>
      <c r="H93" s="81"/>
      <c r="I93" s="81"/>
    </row>
    <row r="94" spans="2:9" ht="15" customHeight="1"/>
    <row r="95" spans="2:9" ht="15">
      <c r="B95" s="131" t="s">
        <v>133</v>
      </c>
      <c r="C95" s="132"/>
      <c r="D95" s="132"/>
      <c r="E95" s="132"/>
      <c r="F95" s="94"/>
      <c r="G95" s="95"/>
    </row>
    <row r="96" spans="2:9">
      <c r="B96" s="133" t="s">
        <v>134</v>
      </c>
      <c r="C96" s="134"/>
      <c r="D96" s="134"/>
      <c r="E96" s="134"/>
      <c r="F96" s="74"/>
      <c r="G96" s="96"/>
    </row>
    <row r="97" spans="2:7">
      <c r="B97" s="121" t="s">
        <v>135</v>
      </c>
      <c r="C97" s="122"/>
      <c r="D97" s="122"/>
      <c r="E97" s="122"/>
      <c r="F97" s="74"/>
      <c r="G97" s="96"/>
    </row>
    <row r="98" spans="2:7">
      <c r="B98" s="121" t="s">
        <v>136</v>
      </c>
      <c r="C98" s="122"/>
      <c r="D98" s="122"/>
      <c r="E98" s="122"/>
      <c r="F98" s="74"/>
      <c r="G98" s="96"/>
    </row>
    <row r="99" spans="2:7" ht="15">
      <c r="B99" s="135" t="s">
        <v>137</v>
      </c>
      <c r="C99" s="136"/>
      <c r="D99" s="136"/>
      <c r="E99" s="136"/>
      <c r="F99" s="74"/>
      <c r="G99" s="96"/>
    </row>
    <row r="100" spans="2:7">
      <c r="B100" s="121" t="s">
        <v>138</v>
      </c>
      <c r="C100" s="122"/>
      <c r="D100" s="122"/>
      <c r="E100" s="122"/>
      <c r="F100" s="74"/>
      <c r="G100" s="96"/>
    </row>
    <row r="101" spans="2:7">
      <c r="B101" s="121" t="s">
        <v>139</v>
      </c>
      <c r="C101" s="122"/>
      <c r="D101" s="122"/>
      <c r="E101" s="122"/>
      <c r="F101" s="74"/>
      <c r="G101" s="96"/>
    </row>
    <row r="102" spans="2:7">
      <c r="B102" s="123" t="s">
        <v>140</v>
      </c>
      <c r="C102" s="124"/>
      <c r="D102" s="124"/>
      <c r="E102" s="124"/>
      <c r="F102" s="97"/>
      <c r="G102" s="98"/>
    </row>
    <row r="104" spans="2:7">
      <c r="B104" s="125" t="s">
        <v>141</v>
      </c>
      <c r="C104" s="126"/>
      <c r="D104" s="126"/>
      <c r="E104" s="126"/>
      <c r="F104" s="126"/>
      <c r="G104" s="127"/>
    </row>
    <row r="105" spans="2:7">
      <c r="B105" s="128"/>
      <c r="C105" s="129"/>
      <c r="D105" s="129"/>
      <c r="E105" s="129"/>
      <c r="F105" s="129"/>
      <c r="G105" s="130"/>
    </row>
  </sheetData>
  <mergeCells count="18">
    <mergeCell ref="B98:E98"/>
    <mergeCell ref="B99:E99"/>
    <mergeCell ref="B100:E100"/>
    <mergeCell ref="B101:E101"/>
    <mergeCell ref="B102:E102"/>
    <mergeCell ref="B104:G105"/>
    <mergeCell ref="B10:E10"/>
    <mergeCell ref="B12:I12"/>
    <mergeCell ref="E19:E22"/>
    <mergeCell ref="B95:E95"/>
    <mergeCell ref="B96:E96"/>
    <mergeCell ref="B97:E97"/>
    <mergeCell ref="B2:E2"/>
    <mergeCell ref="B3:E3"/>
    <mergeCell ref="B4:C4"/>
    <mergeCell ref="B5:C5"/>
    <mergeCell ref="B7:E7"/>
    <mergeCell ref="B8:F8"/>
  </mergeCells>
  <pageMargins left="0.7" right="0.7" top="0.75" bottom="0.75" header="0.3" footer="0.3"/>
  <pageSetup scale="59" orientation="portrait" r:id="rId1"/>
  <rowBreaks count="1" manualBreakCount="1">
    <brk id="6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2:I117"/>
  <sheetViews>
    <sheetView tabSelected="1" topLeftCell="A103" workbookViewId="0">
      <selection activeCell="H35" sqref="H35"/>
    </sheetView>
  </sheetViews>
  <sheetFormatPr defaultRowHeight="14.25"/>
  <cols>
    <col min="1" max="1" width="3.5703125" style="75" customWidth="1"/>
    <col min="2" max="2" width="7.85546875" style="75" bestFit="1" customWidth="1"/>
    <col min="3" max="3" width="54.7109375" style="75" bestFit="1" customWidth="1"/>
    <col min="4" max="4" width="14" style="75" bestFit="1" customWidth="1"/>
    <col min="5" max="5" width="11.7109375" style="75" bestFit="1" customWidth="1"/>
    <col min="6" max="6" width="6.5703125" style="75" bestFit="1" customWidth="1"/>
    <col min="7" max="7" width="6.42578125" style="75" bestFit="1" customWidth="1"/>
    <col min="8" max="8" width="13.28515625" style="75" bestFit="1" customWidth="1"/>
    <col min="9" max="9" width="15.5703125" style="75" bestFit="1" customWidth="1"/>
    <col min="10" max="16384" width="9.140625" style="75"/>
  </cols>
  <sheetData>
    <row r="2" spans="2:9" ht="44.25" customHeight="1">
      <c r="B2" s="119" t="s">
        <v>123</v>
      </c>
      <c r="C2" s="119"/>
      <c r="D2" s="119"/>
      <c r="E2" s="119"/>
      <c r="F2" s="119"/>
      <c r="G2" s="119"/>
      <c r="H2" s="119"/>
      <c r="I2" s="119"/>
    </row>
    <row r="3" spans="2:9" ht="15.75">
      <c r="B3" s="120" t="s">
        <v>124</v>
      </c>
      <c r="C3" s="120"/>
      <c r="D3" s="120"/>
      <c r="E3" s="120"/>
      <c r="F3" s="120"/>
      <c r="G3" s="120"/>
      <c r="H3" s="120"/>
      <c r="I3" s="120"/>
    </row>
    <row r="4" spans="2:9" ht="15.75">
      <c r="B4" s="120" t="s">
        <v>125</v>
      </c>
      <c r="C4" s="120"/>
      <c r="D4" s="120"/>
      <c r="E4" s="120"/>
      <c r="F4" s="120"/>
      <c r="G4" s="120"/>
      <c r="H4" s="120"/>
      <c r="I4" s="120"/>
    </row>
    <row r="5" spans="2:9" ht="15">
      <c r="B5" s="89"/>
      <c r="C5" s="89"/>
      <c r="D5" s="117"/>
      <c r="E5" s="117"/>
      <c r="F5" s="117"/>
      <c r="G5" s="117"/>
      <c r="H5" s="89"/>
    </row>
    <row r="6" spans="2:9" ht="15">
      <c r="B6" s="89"/>
      <c r="C6" s="89"/>
      <c r="D6" s="90"/>
      <c r="E6" s="117" t="s">
        <v>145</v>
      </c>
      <c r="F6" s="117"/>
      <c r="G6" s="117"/>
      <c r="H6" s="117"/>
      <c r="I6" s="117"/>
    </row>
    <row r="7" spans="2:9">
      <c r="B7" s="75" t="s">
        <v>126</v>
      </c>
      <c r="D7" s="117" t="s">
        <v>146</v>
      </c>
      <c r="E7" s="117"/>
      <c r="F7" s="117"/>
      <c r="G7" s="117"/>
      <c r="H7" s="117"/>
      <c r="I7" s="117"/>
    </row>
    <row r="8" spans="2:9">
      <c r="B8" s="116" t="s">
        <v>129</v>
      </c>
      <c r="C8" s="116"/>
      <c r="D8" s="116"/>
      <c r="E8" s="116"/>
    </row>
    <row r="9" spans="2:9">
      <c r="B9" s="118" t="s">
        <v>130</v>
      </c>
      <c r="C9" s="116"/>
      <c r="D9" s="116"/>
      <c r="E9" s="116"/>
    </row>
    <row r="10" spans="2:9">
      <c r="B10" s="118" t="s">
        <v>131</v>
      </c>
      <c r="C10" s="118"/>
      <c r="D10" s="91"/>
      <c r="E10" s="91"/>
    </row>
    <row r="11" spans="2:9">
      <c r="B11" s="118"/>
      <c r="C11" s="118"/>
      <c r="D11" s="91"/>
      <c r="E11" s="91"/>
    </row>
    <row r="12" spans="2:9">
      <c r="B12" s="91"/>
      <c r="C12" s="91"/>
      <c r="D12" s="91"/>
      <c r="E12" s="91"/>
    </row>
    <row r="13" spans="2:9">
      <c r="B13" s="114" t="s">
        <v>132</v>
      </c>
      <c r="C13" s="114"/>
      <c r="D13" s="114"/>
      <c r="E13" s="114"/>
    </row>
    <row r="14" spans="2:9" ht="15">
      <c r="B14" s="115" t="s">
        <v>144</v>
      </c>
      <c r="C14" s="115"/>
      <c r="D14" s="115"/>
      <c r="E14" s="115"/>
      <c r="F14" s="115"/>
      <c r="G14" s="92"/>
    </row>
    <row r="15" spans="2:9" ht="15">
      <c r="B15" s="93"/>
      <c r="C15" s="93"/>
      <c r="D15" s="93"/>
      <c r="E15" s="93"/>
      <c r="F15" s="93"/>
      <c r="G15" s="92"/>
    </row>
    <row r="16" spans="2:9">
      <c r="B16" s="116" t="s">
        <v>127</v>
      </c>
      <c r="C16" s="116"/>
      <c r="D16" s="116"/>
      <c r="E16" s="116"/>
      <c r="G16" s="74"/>
      <c r="H16" s="74"/>
    </row>
    <row r="17" spans="1:9">
      <c r="B17" s="91"/>
      <c r="C17" s="91"/>
      <c r="D17" s="91"/>
      <c r="E17" s="91"/>
      <c r="G17" s="74"/>
      <c r="H17" s="74"/>
    </row>
    <row r="18" spans="1:9">
      <c r="B18" s="116" t="s">
        <v>128</v>
      </c>
      <c r="C18" s="116"/>
      <c r="D18" s="116"/>
      <c r="E18" s="116"/>
      <c r="F18" s="116"/>
      <c r="G18" s="116"/>
      <c r="H18" s="116"/>
      <c r="I18" s="116"/>
    </row>
    <row r="21" spans="1:9" s="78" customFormat="1" ht="37.5" customHeight="1">
      <c r="A21" s="76"/>
      <c r="B21" s="79" t="s">
        <v>0</v>
      </c>
      <c r="C21" s="79" t="s">
        <v>1</v>
      </c>
      <c r="D21" s="79" t="s">
        <v>2</v>
      </c>
      <c r="E21" s="79" t="s">
        <v>17</v>
      </c>
      <c r="F21" s="79" t="s">
        <v>3</v>
      </c>
      <c r="G21" s="79" t="s">
        <v>6</v>
      </c>
      <c r="H21" s="77" t="s">
        <v>121</v>
      </c>
      <c r="I21" s="77" t="s">
        <v>122</v>
      </c>
    </row>
    <row r="22" spans="1:9" s="78" customFormat="1" ht="15">
      <c r="A22" s="76"/>
      <c r="B22" s="79"/>
      <c r="C22" s="79"/>
      <c r="D22" s="79"/>
      <c r="E22" s="79"/>
      <c r="F22" s="79"/>
      <c r="G22" s="79"/>
      <c r="H22" s="77"/>
      <c r="I22" s="77"/>
    </row>
    <row r="23" spans="1:9" ht="15">
      <c r="A23" s="74"/>
      <c r="B23" s="106">
        <v>1</v>
      </c>
      <c r="C23" s="107" t="s">
        <v>101</v>
      </c>
      <c r="D23" s="108"/>
      <c r="E23" s="108"/>
      <c r="F23" s="106">
        <v>1</v>
      </c>
      <c r="G23" s="108" t="s">
        <v>12</v>
      </c>
      <c r="H23" s="109">
        <v>129000</v>
      </c>
      <c r="I23" s="110">
        <f>H23*F23</f>
        <v>129000</v>
      </c>
    </row>
    <row r="24" spans="1:9" ht="15">
      <c r="B24" s="79"/>
      <c r="C24" s="80" t="s">
        <v>11</v>
      </c>
      <c r="D24" s="77"/>
      <c r="E24" s="77"/>
      <c r="F24" s="77"/>
      <c r="G24" s="81"/>
      <c r="H24" s="81"/>
      <c r="I24" s="81"/>
    </row>
    <row r="25" spans="1:9" ht="15">
      <c r="B25" s="79"/>
      <c r="C25" s="82" t="s">
        <v>147</v>
      </c>
      <c r="D25" s="83" t="s">
        <v>30</v>
      </c>
      <c r="E25" s="137" t="s">
        <v>154</v>
      </c>
      <c r="F25" s="85">
        <v>1</v>
      </c>
      <c r="G25" s="83" t="s">
        <v>5</v>
      </c>
      <c r="H25" s="81"/>
      <c r="I25" s="81"/>
    </row>
    <row r="26" spans="1:9" ht="15">
      <c r="B26" s="79"/>
      <c r="C26" s="82" t="s">
        <v>24</v>
      </c>
      <c r="D26" s="83" t="s">
        <v>30</v>
      </c>
      <c r="E26" s="137"/>
      <c r="F26" s="86">
        <v>1</v>
      </c>
      <c r="G26" s="83" t="s">
        <v>5</v>
      </c>
      <c r="H26" s="81"/>
      <c r="I26" s="81"/>
    </row>
    <row r="27" spans="1:9" ht="15">
      <c r="B27" s="79"/>
      <c r="C27" s="82" t="s">
        <v>23</v>
      </c>
      <c r="D27" s="83" t="s">
        <v>30</v>
      </c>
      <c r="E27" s="137"/>
      <c r="F27" s="86">
        <v>1</v>
      </c>
      <c r="G27" s="83" t="s">
        <v>5</v>
      </c>
      <c r="H27" s="81"/>
      <c r="I27" s="81"/>
    </row>
    <row r="28" spans="1:9" ht="15">
      <c r="B28" s="79"/>
      <c r="C28" s="82" t="s">
        <v>104</v>
      </c>
      <c r="D28" s="83" t="s">
        <v>30</v>
      </c>
      <c r="E28" s="137"/>
      <c r="F28" s="86">
        <v>1</v>
      </c>
      <c r="G28" s="83" t="s">
        <v>5</v>
      </c>
      <c r="H28" s="81"/>
      <c r="I28" s="81"/>
    </row>
    <row r="29" spans="1:9" ht="15">
      <c r="B29" s="79"/>
      <c r="C29" s="82" t="s">
        <v>102</v>
      </c>
      <c r="D29" s="87" t="s">
        <v>97</v>
      </c>
      <c r="E29" s="87" t="s">
        <v>105</v>
      </c>
      <c r="F29" s="86">
        <v>1</v>
      </c>
      <c r="G29" s="83" t="s">
        <v>5</v>
      </c>
      <c r="H29" s="81"/>
      <c r="I29" s="81"/>
    </row>
    <row r="30" spans="1:9" ht="15">
      <c r="B30" s="79"/>
      <c r="C30" s="82" t="s">
        <v>103</v>
      </c>
      <c r="D30" s="87" t="s">
        <v>106</v>
      </c>
      <c r="E30" s="87"/>
      <c r="F30" s="86">
        <v>3</v>
      </c>
      <c r="G30" s="83" t="s">
        <v>5</v>
      </c>
      <c r="H30" s="81"/>
      <c r="I30" s="81"/>
    </row>
    <row r="31" spans="1:9" ht="28.5">
      <c r="B31" s="79"/>
      <c r="C31" s="88" t="s">
        <v>118</v>
      </c>
      <c r="D31" s="87" t="s">
        <v>30</v>
      </c>
      <c r="E31" s="87"/>
      <c r="F31" s="86">
        <v>1</v>
      </c>
      <c r="G31" s="83" t="s">
        <v>12</v>
      </c>
      <c r="H31" s="81"/>
      <c r="I31" s="81"/>
    </row>
    <row r="32" spans="1:9" ht="15">
      <c r="B32" s="79"/>
      <c r="C32" s="82" t="s">
        <v>58</v>
      </c>
      <c r="D32" s="87" t="s">
        <v>30</v>
      </c>
      <c r="E32" s="87"/>
      <c r="F32" s="86">
        <v>1</v>
      </c>
      <c r="G32" s="83" t="s">
        <v>12</v>
      </c>
      <c r="H32" s="81"/>
      <c r="I32" s="81"/>
    </row>
    <row r="33" spans="2:9" ht="15">
      <c r="B33" s="79"/>
      <c r="C33" s="82" t="s">
        <v>119</v>
      </c>
      <c r="D33" s="83" t="s">
        <v>120</v>
      </c>
      <c r="E33" s="83"/>
      <c r="F33" s="86">
        <v>1</v>
      </c>
      <c r="G33" s="83" t="s">
        <v>12</v>
      </c>
      <c r="H33" s="81"/>
      <c r="I33" s="81"/>
    </row>
    <row r="34" spans="2:9" ht="15">
      <c r="B34" s="79"/>
      <c r="C34" s="82"/>
      <c r="D34" s="83"/>
      <c r="E34" s="84"/>
      <c r="F34" s="86"/>
      <c r="G34" s="83"/>
      <c r="H34" s="81"/>
      <c r="I34" s="81"/>
    </row>
    <row r="35" spans="2:9" ht="15">
      <c r="B35" s="79"/>
      <c r="C35" s="80" t="s">
        <v>60</v>
      </c>
      <c r="D35" s="77"/>
      <c r="E35" s="77"/>
      <c r="F35" s="77"/>
      <c r="G35" s="81"/>
      <c r="H35" s="81"/>
      <c r="I35" s="81"/>
    </row>
    <row r="36" spans="2:9" ht="15">
      <c r="B36" s="79"/>
      <c r="C36" s="80" t="s">
        <v>116</v>
      </c>
      <c r="D36" s="77"/>
      <c r="E36" s="77"/>
      <c r="F36" s="77"/>
      <c r="G36" s="81"/>
      <c r="H36" s="81"/>
      <c r="I36" s="81"/>
    </row>
    <row r="37" spans="2:9" ht="15">
      <c r="B37" s="79"/>
      <c r="C37" s="82" t="s">
        <v>148</v>
      </c>
      <c r="D37" s="83" t="s">
        <v>30</v>
      </c>
      <c r="E37" s="84" t="s">
        <v>154</v>
      </c>
      <c r="F37" s="85">
        <v>1</v>
      </c>
      <c r="G37" s="83" t="s">
        <v>5</v>
      </c>
      <c r="H37" s="81"/>
      <c r="I37" s="81"/>
    </row>
    <row r="38" spans="2:9" ht="15">
      <c r="B38" s="79"/>
      <c r="C38" s="82" t="s">
        <v>104</v>
      </c>
      <c r="D38" s="83" t="s">
        <v>30</v>
      </c>
      <c r="E38" s="87"/>
      <c r="F38" s="86">
        <v>1</v>
      </c>
      <c r="G38" s="83" t="s">
        <v>5</v>
      </c>
      <c r="H38" s="81"/>
      <c r="I38" s="81"/>
    </row>
    <row r="39" spans="2:9" ht="15">
      <c r="B39" s="79"/>
      <c r="C39" s="82" t="s">
        <v>58</v>
      </c>
      <c r="D39" s="87" t="s">
        <v>30</v>
      </c>
      <c r="E39" s="87"/>
      <c r="F39" s="86">
        <v>1</v>
      </c>
      <c r="G39" s="83" t="s">
        <v>12</v>
      </c>
      <c r="H39" s="81"/>
      <c r="I39" s="81"/>
    </row>
    <row r="40" spans="2:9" ht="15">
      <c r="B40" s="79"/>
      <c r="C40" s="82" t="s">
        <v>107</v>
      </c>
      <c r="D40" s="87" t="s">
        <v>106</v>
      </c>
      <c r="E40" s="87"/>
      <c r="F40" s="86">
        <v>1</v>
      </c>
      <c r="G40" s="83" t="s">
        <v>5</v>
      </c>
      <c r="H40" s="81"/>
      <c r="I40" s="81"/>
    </row>
    <row r="41" spans="2:9" ht="15">
      <c r="B41" s="79"/>
      <c r="C41" s="82" t="s">
        <v>108</v>
      </c>
      <c r="D41" s="87" t="s">
        <v>106</v>
      </c>
      <c r="E41" s="87"/>
      <c r="F41" s="86">
        <v>1</v>
      </c>
      <c r="G41" s="83" t="s">
        <v>5</v>
      </c>
      <c r="H41" s="81"/>
      <c r="I41" s="81"/>
    </row>
    <row r="42" spans="2:9" ht="15">
      <c r="B42" s="79"/>
      <c r="C42" s="82" t="s">
        <v>117</v>
      </c>
      <c r="D42" s="83" t="s">
        <v>33</v>
      </c>
      <c r="E42" s="83"/>
      <c r="F42" s="86">
        <v>1</v>
      </c>
      <c r="G42" s="83" t="s">
        <v>5</v>
      </c>
      <c r="H42" s="81"/>
      <c r="I42" s="81"/>
    </row>
    <row r="43" spans="2:9" ht="15">
      <c r="B43" s="79"/>
      <c r="C43" s="82"/>
      <c r="D43" s="83"/>
      <c r="E43" s="83"/>
      <c r="F43" s="86"/>
      <c r="G43" s="83"/>
      <c r="H43" s="81"/>
      <c r="I43" s="81"/>
    </row>
    <row r="44" spans="2:9" ht="15">
      <c r="B44" s="79"/>
      <c r="C44" s="80" t="s">
        <v>115</v>
      </c>
      <c r="D44" s="77"/>
      <c r="E44" s="77"/>
      <c r="F44" s="77"/>
      <c r="G44" s="81"/>
      <c r="H44" s="81"/>
      <c r="I44" s="81"/>
    </row>
    <row r="45" spans="2:9" ht="15">
      <c r="B45" s="79"/>
      <c r="C45" s="82" t="s">
        <v>149</v>
      </c>
      <c r="D45" s="83" t="s">
        <v>30</v>
      </c>
      <c r="E45" s="84" t="s">
        <v>154</v>
      </c>
      <c r="F45" s="85">
        <v>1</v>
      </c>
      <c r="G45" s="83" t="s">
        <v>5</v>
      </c>
      <c r="H45" s="81"/>
      <c r="I45" s="81"/>
    </row>
    <row r="46" spans="2:9" ht="15">
      <c r="B46" s="79"/>
      <c r="C46" s="82" t="s">
        <v>104</v>
      </c>
      <c r="D46" s="83" t="s">
        <v>30</v>
      </c>
      <c r="E46" s="87"/>
      <c r="F46" s="86">
        <v>1</v>
      </c>
      <c r="G46" s="83" t="s">
        <v>5</v>
      </c>
      <c r="H46" s="81"/>
      <c r="I46" s="81"/>
    </row>
    <row r="47" spans="2:9" ht="15">
      <c r="B47" s="79"/>
      <c r="C47" s="82" t="s">
        <v>58</v>
      </c>
      <c r="D47" s="87" t="s">
        <v>30</v>
      </c>
      <c r="E47" s="87"/>
      <c r="F47" s="86">
        <v>1</v>
      </c>
      <c r="G47" s="83" t="s">
        <v>12</v>
      </c>
      <c r="H47" s="81"/>
      <c r="I47" s="81"/>
    </row>
    <row r="48" spans="2:9" ht="15">
      <c r="B48" s="79"/>
      <c r="C48" s="82" t="s">
        <v>107</v>
      </c>
      <c r="D48" s="87" t="s">
        <v>106</v>
      </c>
      <c r="E48" s="87"/>
      <c r="F48" s="86">
        <v>1</v>
      </c>
      <c r="G48" s="83" t="s">
        <v>5</v>
      </c>
      <c r="H48" s="81"/>
      <c r="I48" s="81"/>
    </row>
    <row r="49" spans="2:9" ht="15">
      <c r="B49" s="79"/>
      <c r="C49" s="82" t="s">
        <v>108</v>
      </c>
      <c r="D49" s="87" t="s">
        <v>106</v>
      </c>
      <c r="E49" s="87"/>
      <c r="F49" s="86">
        <v>1</v>
      </c>
      <c r="G49" s="83" t="s">
        <v>5</v>
      </c>
      <c r="H49" s="81"/>
      <c r="I49" s="81"/>
    </row>
    <row r="50" spans="2:9" ht="15">
      <c r="B50" s="79"/>
      <c r="C50" s="82" t="s">
        <v>117</v>
      </c>
      <c r="D50" s="83" t="s">
        <v>33</v>
      </c>
      <c r="E50" s="83"/>
      <c r="F50" s="86">
        <v>1</v>
      </c>
      <c r="G50" s="83" t="s">
        <v>5</v>
      </c>
      <c r="H50" s="81"/>
      <c r="I50" s="81"/>
    </row>
    <row r="51" spans="2:9" ht="15">
      <c r="B51" s="79"/>
      <c r="C51" s="82"/>
      <c r="D51" s="83"/>
      <c r="E51" s="83"/>
      <c r="F51" s="86"/>
      <c r="G51" s="83"/>
      <c r="H51" s="81"/>
      <c r="I51" s="81"/>
    </row>
    <row r="52" spans="2:9" ht="30">
      <c r="B52" s="79"/>
      <c r="C52" s="80" t="s">
        <v>114</v>
      </c>
      <c r="D52" s="77"/>
      <c r="E52" s="77"/>
      <c r="F52" s="77"/>
      <c r="G52" s="81"/>
      <c r="H52" s="81"/>
      <c r="I52" s="81"/>
    </row>
    <row r="53" spans="2:9" ht="15">
      <c r="B53" s="79"/>
      <c r="C53" s="82" t="s">
        <v>150</v>
      </c>
      <c r="D53" s="83" t="s">
        <v>30</v>
      </c>
      <c r="E53" s="84" t="s">
        <v>154</v>
      </c>
      <c r="F53" s="85">
        <v>1</v>
      </c>
      <c r="G53" s="83" t="s">
        <v>5</v>
      </c>
      <c r="H53" s="81"/>
      <c r="I53" s="81"/>
    </row>
    <row r="54" spans="2:9" ht="15">
      <c r="B54" s="79"/>
      <c r="C54" s="82" t="s">
        <v>104</v>
      </c>
      <c r="D54" s="83" t="s">
        <v>30</v>
      </c>
      <c r="E54" s="87"/>
      <c r="F54" s="86">
        <v>1</v>
      </c>
      <c r="G54" s="83" t="s">
        <v>5</v>
      </c>
      <c r="H54" s="81"/>
      <c r="I54" s="81"/>
    </row>
    <row r="55" spans="2:9" ht="15">
      <c r="B55" s="79"/>
      <c r="C55" s="82" t="s">
        <v>58</v>
      </c>
      <c r="D55" s="87" t="s">
        <v>30</v>
      </c>
      <c r="E55" s="87"/>
      <c r="F55" s="86">
        <v>1</v>
      </c>
      <c r="G55" s="83" t="s">
        <v>12</v>
      </c>
      <c r="H55" s="81"/>
      <c r="I55" s="81"/>
    </row>
    <row r="56" spans="2:9" ht="15">
      <c r="B56" s="79"/>
      <c r="C56" s="82" t="s">
        <v>107</v>
      </c>
      <c r="D56" s="87" t="s">
        <v>106</v>
      </c>
      <c r="E56" s="87"/>
      <c r="F56" s="86">
        <v>1</v>
      </c>
      <c r="G56" s="83" t="s">
        <v>5</v>
      </c>
      <c r="H56" s="81"/>
      <c r="I56" s="81"/>
    </row>
    <row r="57" spans="2:9" ht="15">
      <c r="B57" s="79"/>
      <c r="C57" s="82" t="s">
        <v>108</v>
      </c>
      <c r="D57" s="87" t="s">
        <v>106</v>
      </c>
      <c r="E57" s="87"/>
      <c r="F57" s="86">
        <v>1</v>
      </c>
      <c r="G57" s="83" t="s">
        <v>5</v>
      </c>
      <c r="H57" s="81"/>
      <c r="I57" s="81"/>
    </row>
    <row r="58" spans="2:9" ht="15">
      <c r="B58" s="79"/>
      <c r="C58" s="82" t="s">
        <v>117</v>
      </c>
      <c r="D58" s="83" t="s">
        <v>33</v>
      </c>
      <c r="E58" s="83"/>
      <c r="F58" s="86">
        <v>1</v>
      </c>
      <c r="G58" s="83" t="s">
        <v>5</v>
      </c>
      <c r="H58" s="81"/>
      <c r="I58" s="81"/>
    </row>
    <row r="59" spans="2:9" ht="15">
      <c r="B59" s="79"/>
      <c r="C59" s="82"/>
      <c r="D59" s="87"/>
      <c r="E59" s="87"/>
      <c r="F59" s="86"/>
      <c r="G59" s="83"/>
      <c r="H59" s="81"/>
      <c r="I59" s="81"/>
    </row>
    <row r="60" spans="2:9" ht="15">
      <c r="B60" s="79"/>
      <c r="C60" s="80" t="s">
        <v>112</v>
      </c>
      <c r="D60" s="77"/>
      <c r="E60" s="77"/>
      <c r="F60" s="77"/>
      <c r="G60" s="81"/>
      <c r="H60" s="81"/>
      <c r="I60" s="81"/>
    </row>
    <row r="61" spans="2:9" ht="15">
      <c r="B61" s="79"/>
      <c r="C61" s="82" t="s">
        <v>151</v>
      </c>
      <c r="D61" s="83" t="s">
        <v>30</v>
      </c>
      <c r="E61" s="84" t="s">
        <v>154</v>
      </c>
      <c r="F61" s="85">
        <v>1</v>
      </c>
      <c r="G61" s="83" t="s">
        <v>5</v>
      </c>
      <c r="H61" s="81"/>
      <c r="I61" s="81"/>
    </row>
    <row r="62" spans="2:9" ht="15">
      <c r="B62" s="79"/>
      <c r="C62" s="82" t="s">
        <v>104</v>
      </c>
      <c r="D62" s="83" t="s">
        <v>30</v>
      </c>
      <c r="E62" s="87"/>
      <c r="F62" s="86">
        <v>1</v>
      </c>
      <c r="G62" s="83" t="s">
        <v>5</v>
      </c>
      <c r="H62" s="81"/>
      <c r="I62" s="81"/>
    </row>
    <row r="63" spans="2:9" ht="15">
      <c r="B63" s="79"/>
      <c r="C63" s="82" t="s">
        <v>58</v>
      </c>
      <c r="D63" s="87" t="s">
        <v>30</v>
      </c>
      <c r="E63" s="87"/>
      <c r="F63" s="86">
        <v>1</v>
      </c>
      <c r="G63" s="83" t="s">
        <v>12</v>
      </c>
      <c r="H63" s="81"/>
      <c r="I63" s="81"/>
    </row>
    <row r="64" spans="2:9" ht="15">
      <c r="B64" s="79"/>
      <c r="C64" s="82" t="s">
        <v>107</v>
      </c>
      <c r="D64" s="87" t="s">
        <v>106</v>
      </c>
      <c r="E64" s="87"/>
      <c r="F64" s="86">
        <v>1</v>
      </c>
      <c r="G64" s="83" t="s">
        <v>5</v>
      </c>
      <c r="H64" s="81"/>
      <c r="I64" s="81"/>
    </row>
    <row r="65" spans="2:9" ht="16.5" customHeight="1">
      <c r="B65" s="79"/>
      <c r="C65" s="82" t="s">
        <v>108</v>
      </c>
      <c r="D65" s="87" t="s">
        <v>106</v>
      </c>
      <c r="E65" s="87"/>
      <c r="F65" s="86">
        <v>1</v>
      </c>
      <c r="G65" s="83" t="s">
        <v>5</v>
      </c>
      <c r="H65" s="81"/>
      <c r="I65" s="81"/>
    </row>
    <row r="66" spans="2:9" ht="15">
      <c r="B66" s="79"/>
      <c r="C66" s="82" t="s">
        <v>117</v>
      </c>
      <c r="D66" s="83" t="s">
        <v>33</v>
      </c>
      <c r="E66" s="83"/>
      <c r="F66" s="86">
        <v>1</v>
      </c>
      <c r="G66" s="83" t="s">
        <v>5</v>
      </c>
      <c r="H66" s="81"/>
      <c r="I66" s="81"/>
    </row>
    <row r="67" spans="2:9" ht="15">
      <c r="B67" s="79"/>
      <c r="C67" s="82"/>
      <c r="D67" s="87"/>
      <c r="E67" s="87"/>
      <c r="F67" s="86"/>
      <c r="G67" s="83"/>
      <c r="H67" s="81"/>
      <c r="I67" s="81"/>
    </row>
    <row r="68" spans="2:9" ht="15">
      <c r="B68" s="79"/>
      <c r="C68" s="80" t="s">
        <v>113</v>
      </c>
      <c r="D68" s="77"/>
      <c r="E68" s="77"/>
      <c r="F68" s="77"/>
      <c r="G68" s="81"/>
      <c r="H68" s="81"/>
      <c r="I68" s="81"/>
    </row>
    <row r="69" spans="2:9" ht="15">
      <c r="B69" s="79"/>
      <c r="C69" s="82" t="s">
        <v>152</v>
      </c>
      <c r="D69" s="83" t="s">
        <v>30</v>
      </c>
      <c r="E69" s="84" t="s">
        <v>154</v>
      </c>
      <c r="F69" s="85">
        <v>1</v>
      </c>
      <c r="G69" s="83" t="s">
        <v>5</v>
      </c>
      <c r="H69" s="81"/>
      <c r="I69" s="81"/>
    </row>
    <row r="70" spans="2:9" ht="15">
      <c r="B70" s="79"/>
      <c r="C70" s="82" t="s">
        <v>104</v>
      </c>
      <c r="D70" s="83" t="s">
        <v>30</v>
      </c>
      <c r="E70" s="87"/>
      <c r="F70" s="86">
        <v>1</v>
      </c>
      <c r="G70" s="83" t="s">
        <v>5</v>
      </c>
      <c r="H70" s="81"/>
      <c r="I70" s="81"/>
    </row>
    <row r="71" spans="2:9" ht="15">
      <c r="B71" s="79"/>
      <c r="C71" s="82" t="s">
        <v>58</v>
      </c>
      <c r="D71" s="87" t="s">
        <v>30</v>
      </c>
      <c r="E71" s="87"/>
      <c r="F71" s="86">
        <v>1</v>
      </c>
      <c r="G71" s="83" t="s">
        <v>12</v>
      </c>
      <c r="H71" s="81"/>
      <c r="I71" s="81"/>
    </row>
    <row r="72" spans="2:9" ht="15">
      <c r="B72" s="79"/>
      <c r="C72" s="82" t="s">
        <v>107</v>
      </c>
      <c r="D72" s="87" t="s">
        <v>106</v>
      </c>
      <c r="E72" s="87"/>
      <c r="F72" s="86">
        <v>1</v>
      </c>
      <c r="G72" s="83" t="s">
        <v>5</v>
      </c>
      <c r="H72" s="81"/>
      <c r="I72" s="81"/>
    </row>
    <row r="73" spans="2:9" ht="15">
      <c r="B73" s="79"/>
      <c r="C73" s="82" t="s">
        <v>108</v>
      </c>
      <c r="D73" s="87" t="s">
        <v>106</v>
      </c>
      <c r="E73" s="87"/>
      <c r="F73" s="86">
        <v>1</v>
      </c>
      <c r="G73" s="83" t="s">
        <v>5</v>
      </c>
      <c r="H73" s="81"/>
      <c r="I73" s="81"/>
    </row>
    <row r="74" spans="2:9" ht="15">
      <c r="B74" s="79"/>
      <c r="C74" s="82" t="s">
        <v>117</v>
      </c>
      <c r="D74" s="83" t="s">
        <v>33</v>
      </c>
      <c r="E74" s="83"/>
      <c r="F74" s="86">
        <v>1</v>
      </c>
      <c r="G74" s="83" t="s">
        <v>5</v>
      </c>
      <c r="H74" s="81"/>
      <c r="I74" s="81"/>
    </row>
    <row r="75" spans="2:9" ht="15">
      <c r="B75" s="79"/>
      <c r="C75" s="82"/>
      <c r="D75" s="83"/>
      <c r="E75" s="83"/>
      <c r="F75" s="86"/>
      <c r="G75" s="83"/>
      <c r="H75" s="81"/>
      <c r="I75" s="81"/>
    </row>
    <row r="76" spans="2:9" ht="15">
      <c r="B76" s="79"/>
      <c r="C76" s="80" t="s">
        <v>111</v>
      </c>
      <c r="D76" s="77"/>
      <c r="E76" s="77"/>
      <c r="F76" s="77"/>
      <c r="G76" s="81"/>
      <c r="H76" s="81"/>
      <c r="I76" s="81"/>
    </row>
    <row r="77" spans="2:9" ht="15">
      <c r="B77" s="79"/>
      <c r="C77" s="82" t="s">
        <v>153</v>
      </c>
      <c r="D77" s="83" t="s">
        <v>30</v>
      </c>
      <c r="E77" s="84" t="s">
        <v>154</v>
      </c>
      <c r="F77" s="85">
        <v>1</v>
      </c>
      <c r="G77" s="83" t="s">
        <v>5</v>
      </c>
      <c r="H77" s="81"/>
      <c r="I77" s="81"/>
    </row>
    <row r="78" spans="2:9" ht="15">
      <c r="B78" s="79"/>
      <c r="C78" s="82" t="s">
        <v>104</v>
      </c>
      <c r="D78" s="83" t="s">
        <v>30</v>
      </c>
      <c r="E78" s="87"/>
      <c r="F78" s="86">
        <v>1</v>
      </c>
      <c r="G78" s="83" t="s">
        <v>5</v>
      </c>
      <c r="H78" s="81"/>
      <c r="I78" s="81"/>
    </row>
    <row r="79" spans="2:9" ht="15">
      <c r="B79" s="79"/>
      <c r="C79" s="82" t="s">
        <v>58</v>
      </c>
      <c r="D79" s="87" t="s">
        <v>30</v>
      </c>
      <c r="E79" s="87"/>
      <c r="F79" s="86">
        <v>1</v>
      </c>
      <c r="G79" s="83" t="s">
        <v>12</v>
      </c>
      <c r="H79" s="81"/>
      <c r="I79" s="81"/>
    </row>
    <row r="80" spans="2:9" ht="15">
      <c r="B80" s="79"/>
      <c r="C80" s="82" t="s">
        <v>107</v>
      </c>
      <c r="D80" s="87" t="s">
        <v>106</v>
      </c>
      <c r="E80" s="87"/>
      <c r="F80" s="86">
        <v>1</v>
      </c>
      <c r="G80" s="83" t="s">
        <v>5</v>
      </c>
      <c r="H80" s="81"/>
      <c r="I80" s="81"/>
    </row>
    <row r="81" spans="2:9" ht="15">
      <c r="B81" s="79"/>
      <c r="C81" s="82" t="s">
        <v>108</v>
      </c>
      <c r="D81" s="87" t="s">
        <v>106</v>
      </c>
      <c r="E81" s="87"/>
      <c r="F81" s="86">
        <v>1</v>
      </c>
      <c r="G81" s="83" t="s">
        <v>5</v>
      </c>
      <c r="H81" s="81"/>
      <c r="I81" s="81"/>
    </row>
    <row r="82" spans="2:9" ht="15">
      <c r="B82" s="79"/>
      <c r="C82" s="82" t="s">
        <v>117</v>
      </c>
      <c r="D82" s="83" t="s">
        <v>33</v>
      </c>
      <c r="E82" s="83"/>
      <c r="F82" s="86">
        <v>1</v>
      </c>
      <c r="G82" s="83" t="s">
        <v>5</v>
      </c>
      <c r="H82" s="81"/>
      <c r="I82" s="81"/>
    </row>
    <row r="83" spans="2:9" ht="15">
      <c r="B83" s="79"/>
      <c r="C83" s="82"/>
      <c r="D83" s="87"/>
      <c r="E83" s="87"/>
      <c r="F83" s="86"/>
      <c r="G83" s="83"/>
      <c r="H83" s="81"/>
      <c r="I83" s="81"/>
    </row>
    <row r="84" spans="2:9" ht="15">
      <c r="B84" s="79"/>
      <c r="C84" s="80" t="s">
        <v>110</v>
      </c>
      <c r="D84" s="77"/>
      <c r="E84" s="77"/>
      <c r="F84" s="77"/>
      <c r="G84" s="81"/>
      <c r="H84" s="81"/>
      <c r="I84" s="81"/>
    </row>
    <row r="85" spans="2:9" ht="15">
      <c r="B85" s="79"/>
      <c r="C85" s="82" t="s">
        <v>152</v>
      </c>
      <c r="D85" s="83" t="s">
        <v>30</v>
      </c>
      <c r="E85" s="84" t="s">
        <v>154</v>
      </c>
      <c r="F85" s="85">
        <v>1</v>
      </c>
      <c r="G85" s="83" t="s">
        <v>5</v>
      </c>
      <c r="H85" s="81"/>
      <c r="I85" s="81"/>
    </row>
    <row r="86" spans="2:9" ht="15">
      <c r="B86" s="79"/>
      <c r="C86" s="82" t="s">
        <v>104</v>
      </c>
      <c r="D86" s="83" t="s">
        <v>30</v>
      </c>
      <c r="E86" s="87"/>
      <c r="F86" s="86">
        <v>1</v>
      </c>
      <c r="G86" s="83" t="s">
        <v>5</v>
      </c>
      <c r="H86" s="81"/>
      <c r="I86" s="81"/>
    </row>
    <row r="87" spans="2:9" ht="15">
      <c r="B87" s="79"/>
      <c r="C87" s="82" t="s">
        <v>58</v>
      </c>
      <c r="D87" s="87" t="s">
        <v>30</v>
      </c>
      <c r="E87" s="87"/>
      <c r="F87" s="86">
        <v>1</v>
      </c>
      <c r="G87" s="83" t="s">
        <v>12</v>
      </c>
      <c r="H87" s="81"/>
      <c r="I87" s="81"/>
    </row>
    <row r="88" spans="2:9" ht="15">
      <c r="B88" s="79"/>
      <c r="C88" s="82" t="s">
        <v>107</v>
      </c>
      <c r="D88" s="87" t="s">
        <v>106</v>
      </c>
      <c r="E88" s="87"/>
      <c r="F88" s="86">
        <v>1</v>
      </c>
      <c r="G88" s="83" t="s">
        <v>5</v>
      </c>
      <c r="H88" s="81"/>
      <c r="I88" s="81"/>
    </row>
    <row r="89" spans="2:9" ht="15">
      <c r="B89" s="79"/>
      <c r="C89" s="82" t="s">
        <v>108</v>
      </c>
      <c r="D89" s="87" t="s">
        <v>106</v>
      </c>
      <c r="E89" s="87"/>
      <c r="F89" s="86">
        <v>1</v>
      </c>
      <c r="G89" s="83" t="s">
        <v>5</v>
      </c>
      <c r="H89" s="81"/>
      <c r="I89" s="81"/>
    </row>
    <row r="90" spans="2:9" ht="15">
      <c r="B90" s="79"/>
      <c r="C90" s="82" t="s">
        <v>117</v>
      </c>
      <c r="D90" s="83" t="s">
        <v>33</v>
      </c>
      <c r="E90" s="83"/>
      <c r="F90" s="86">
        <v>1</v>
      </c>
      <c r="G90" s="83" t="s">
        <v>5</v>
      </c>
      <c r="H90" s="81"/>
      <c r="I90" s="81"/>
    </row>
    <row r="91" spans="2:9" ht="15">
      <c r="B91" s="79"/>
      <c r="C91" s="82"/>
      <c r="D91" s="83"/>
      <c r="E91" s="83"/>
      <c r="F91" s="86"/>
      <c r="G91" s="83"/>
      <c r="H91" s="81"/>
      <c r="I91" s="81"/>
    </row>
    <row r="92" spans="2:9" ht="15">
      <c r="B92" s="79"/>
      <c r="C92" s="80" t="s">
        <v>109</v>
      </c>
      <c r="D92" s="77"/>
      <c r="E92" s="77"/>
      <c r="F92" s="77"/>
      <c r="G92" s="81"/>
      <c r="H92" s="81"/>
      <c r="I92" s="81"/>
    </row>
    <row r="93" spans="2:9" ht="15">
      <c r="B93" s="79"/>
      <c r="C93" s="82" t="s">
        <v>149</v>
      </c>
      <c r="D93" s="83" t="s">
        <v>30</v>
      </c>
      <c r="E93" s="83" t="s">
        <v>154</v>
      </c>
      <c r="F93" s="85">
        <v>1</v>
      </c>
      <c r="G93" s="83" t="s">
        <v>5</v>
      </c>
      <c r="H93" s="81"/>
      <c r="I93" s="81"/>
    </row>
    <row r="94" spans="2:9" ht="15">
      <c r="B94" s="79"/>
      <c r="C94" s="82" t="s">
        <v>104</v>
      </c>
      <c r="D94" s="83" t="s">
        <v>30</v>
      </c>
      <c r="E94" s="87"/>
      <c r="F94" s="86">
        <v>1</v>
      </c>
      <c r="G94" s="83" t="s">
        <v>5</v>
      </c>
      <c r="H94" s="81"/>
      <c r="I94" s="81"/>
    </row>
    <row r="95" spans="2:9" ht="15">
      <c r="B95" s="79"/>
      <c r="C95" s="82" t="s">
        <v>58</v>
      </c>
      <c r="D95" s="87" t="s">
        <v>30</v>
      </c>
      <c r="E95" s="87"/>
      <c r="F95" s="86">
        <v>1</v>
      </c>
      <c r="G95" s="83" t="s">
        <v>12</v>
      </c>
      <c r="H95" s="81"/>
      <c r="I95" s="81"/>
    </row>
    <row r="96" spans="2:9" ht="15">
      <c r="B96" s="79"/>
      <c r="C96" s="82" t="s">
        <v>107</v>
      </c>
      <c r="D96" s="87" t="s">
        <v>106</v>
      </c>
      <c r="E96" s="87"/>
      <c r="F96" s="86">
        <v>1</v>
      </c>
      <c r="G96" s="83" t="s">
        <v>5</v>
      </c>
      <c r="H96" s="81"/>
      <c r="I96" s="81"/>
    </row>
    <row r="97" spans="2:9" ht="15">
      <c r="B97" s="79"/>
      <c r="C97" s="82" t="s">
        <v>108</v>
      </c>
      <c r="D97" s="87" t="s">
        <v>106</v>
      </c>
      <c r="E97" s="87"/>
      <c r="F97" s="86">
        <v>1</v>
      </c>
      <c r="G97" s="83" t="s">
        <v>5</v>
      </c>
      <c r="H97" s="81"/>
      <c r="I97" s="81"/>
    </row>
    <row r="98" spans="2:9" ht="15">
      <c r="B98" s="79"/>
      <c r="C98" s="82" t="s">
        <v>117</v>
      </c>
      <c r="D98" s="83" t="s">
        <v>33</v>
      </c>
      <c r="E98" s="83"/>
      <c r="F98" s="86">
        <v>1</v>
      </c>
      <c r="G98" s="83" t="s">
        <v>5</v>
      </c>
      <c r="H98" s="81"/>
      <c r="I98" s="81"/>
    </row>
    <row r="99" spans="2:9" ht="15">
      <c r="B99" s="79"/>
      <c r="C99" s="82"/>
      <c r="D99" s="83"/>
      <c r="E99" s="83"/>
      <c r="F99" s="86"/>
      <c r="G99" s="83"/>
      <c r="H99" s="81"/>
      <c r="I99" s="81"/>
    </row>
    <row r="100" spans="2:9" ht="15" customHeight="1"/>
    <row r="101" spans="2:9" ht="15">
      <c r="B101" s="131" t="s">
        <v>133</v>
      </c>
      <c r="C101" s="132"/>
      <c r="D101" s="132"/>
      <c r="E101" s="132"/>
      <c r="F101" s="94"/>
      <c r="G101" s="95"/>
    </row>
    <row r="102" spans="2:9">
      <c r="B102" s="133" t="s">
        <v>134</v>
      </c>
      <c r="C102" s="134"/>
      <c r="D102" s="134"/>
      <c r="E102" s="134"/>
      <c r="F102" s="74"/>
      <c r="G102" s="96"/>
    </row>
    <row r="103" spans="2:9">
      <c r="B103" s="121" t="s">
        <v>135</v>
      </c>
      <c r="C103" s="122"/>
      <c r="D103" s="122"/>
      <c r="E103" s="122"/>
      <c r="F103" s="74"/>
      <c r="G103" s="96"/>
    </row>
    <row r="104" spans="2:9">
      <c r="B104" s="121" t="s">
        <v>136</v>
      </c>
      <c r="C104" s="122"/>
      <c r="D104" s="122"/>
      <c r="E104" s="122"/>
      <c r="F104" s="74"/>
      <c r="G104" s="96"/>
    </row>
    <row r="105" spans="2:9" ht="15">
      <c r="B105" s="135" t="s">
        <v>137</v>
      </c>
      <c r="C105" s="136"/>
      <c r="D105" s="136"/>
      <c r="E105" s="136"/>
      <c r="F105" s="74"/>
      <c r="G105" s="96"/>
    </row>
    <row r="106" spans="2:9">
      <c r="B106" s="121" t="s">
        <v>138</v>
      </c>
      <c r="C106" s="122"/>
      <c r="D106" s="122"/>
      <c r="E106" s="122"/>
      <c r="F106" s="74"/>
      <c r="G106" s="96"/>
    </row>
    <row r="107" spans="2:9">
      <c r="B107" s="121" t="s">
        <v>139</v>
      </c>
      <c r="C107" s="122"/>
      <c r="D107" s="122"/>
      <c r="E107" s="122"/>
      <c r="F107" s="74"/>
      <c r="G107" s="96"/>
    </row>
    <row r="108" spans="2:9">
      <c r="B108" s="123" t="s">
        <v>140</v>
      </c>
      <c r="C108" s="124"/>
      <c r="D108" s="124"/>
      <c r="E108" s="124"/>
      <c r="F108" s="97"/>
      <c r="G108" s="98"/>
    </row>
    <row r="110" spans="2:9">
      <c r="B110" s="125" t="s">
        <v>141</v>
      </c>
      <c r="C110" s="126"/>
      <c r="D110" s="126"/>
      <c r="E110" s="126"/>
      <c r="F110" s="126"/>
      <c r="G110" s="127"/>
    </row>
    <row r="111" spans="2:9">
      <c r="B111" s="128"/>
      <c r="C111" s="129"/>
      <c r="D111" s="129"/>
      <c r="E111" s="129"/>
      <c r="F111" s="129"/>
      <c r="G111" s="130"/>
    </row>
    <row r="113" spans="2:7" ht="15">
      <c r="B113" s="99" t="s">
        <v>142</v>
      </c>
      <c r="C113" s="100"/>
      <c r="D113" s="100"/>
      <c r="E113" s="100"/>
      <c r="F113" s="94"/>
      <c r="G113" s="95"/>
    </row>
    <row r="114" spans="2:7" ht="15">
      <c r="B114" s="101"/>
      <c r="C114" s="102"/>
      <c r="D114" s="102"/>
      <c r="E114" s="102"/>
      <c r="F114" s="74"/>
      <c r="G114" s="96"/>
    </row>
    <row r="115" spans="2:7" ht="15">
      <c r="B115" s="101"/>
      <c r="C115" s="102"/>
      <c r="D115" s="102"/>
      <c r="E115" s="102"/>
      <c r="F115" s="74"/>
      <c r="G115" s="96"/>
    </row>
    <row r="116" spans="2:7" ht="15">
      <c r="B116" s="103"/>
      <c r="C116" s="104"/>
      <c r="D116" s="104"/>
      <c r="E116" s="104"/>
      <c r="F116" s="74"/>
      <c r="G116" s="96"/>
    </row>
    <row r="117" spans="2:7">
      <c r="B117" s="105" t="s">
        <v>143</v>
      </c>
      <c r="C117" s="97"/>
      <c r="D117" s="97"/>
      <c r="E117" s="97"/>
      <c r="F117" s="97"/>
      <c r="G117" s="98"/>
    </row>
  </sheetData>
  <mergeCells count="24">
    <mergeCell ref="B106:E106"/>
    <mergeCell ref="B107:E107"/>
    <mergeCell ref="B108:E108"/>
    <mergeCell ref="B110:G111"/>
    <mergeCell ref="B18:I18"/>
    <mergeCell ref="B101:E101"/>
    <mergeCell ref="B102:E102"/>
    <mergeCell ref="B103:E103"/>
    <mergeCell ref="B104:E104"/>
    <mergeCell ref="B105:E105"/>
    <mergeCell ref="E25:E28"/>
    <mergeCell ref="B2:I2"/>
    <mergeCell ref="B3:I3"/>
    <mergeCell ref="B4:I4"/>
    <mergeCell ref="D5:G5"/>
    <mergeCell ref="E6:I6"/>
    <mergeCell ref="B13:E13"/>
    <mergeCell ref="B14:F14"/>
    <mergeCell ref="B16:E16"/>
    <mergeCell ref="D7:I7"/>
    <mergeCell ref="B8:E8"/>
    <mergeCell ref="B9:E9"/>
    <mergeCell ref="B10:C10"/>
    <mergeCell ref="B11:C11"/>
  </mergeCells>
  <pageMargins left="0.7" right="0.7" top="0.75" bottom="0.75" header="0.3" footer="0.3"/>
  <pageSetup scale="59" orientation="portrait" r:id="rId1"/>
  <rowBreaks count="1" manualBreakCount="1">
    <brk id="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Working-5</vt:lpstr>
      <vt:lpstr>QTN (2)</vt:lpstr>
      <vt:lpstr>QTN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2021-12-18T05:31:24Z</dcterms:modified>
</cp:coreProperties>
</file>