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rifda/Downloads/"/>
    </mc:Choice>
  </mc:AlternateContent>
  <xr:revisionPtr revIDLastSave="0" documentId="13_ncr:1_{AA3AEBF2-0F3B-8940-A774-4BE69FFE3BE3}" xr6:coauthVersionLast="45" xr6:coauthVersionMax="45" xr10:uidLastSave="{00000000-0000-0000-0000-000000000000}"/>
  <bookViews>
    <workbookView xWindow="0" yWindow="460" windowWidth="25600" windowHeight="14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P27" i="1"/>
  <c r="P36" i="1" s="1"/>
  <c r="Q25" i="1"/>
  <c r="O27" i="1"/>
  <c r="Q24" i="1"/>
  <c r="Q33" i="1" s="1"/>
  <c r="P24" i="1"/>
  <c r="N27" i="1"/>
  <c r="Q23" i="1"/>
  <c r="P23" i="1"/>
  <c r="O23" i="1"/>
  <c r="R22" i="1"/>
  <c r="Q22" i="1"/>
  <c r="P22" i="1"/>
  <c r="O22" i="1"/>
  <c r="O31" i="1" s="1"/>
  <c r="N22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Q31" i="1"/>
  <c r="H31" i="1"/>
  <c r="F31" i="1"/>
  <c r="E31" i="1"/>
  <c r="D31" i="1"/>
  <c r="C31" i="1"/>
  <c r="G27" i="1"/>
  <c r="G36" i="1" s="1"/>
  <c r="R33" i="1"/>
  <c r="N36" i="1"/>
  <c r="M32" i="1"/>
  <c r="R18" i="1"/>
  <c r="H18" i="1"/>
  <c r="R17" i="1"/>
  <c r="H17" i="1"/>
  <c r="R16" i="1"/>
  <c r="H16" i="1"/>
  <c r="R15" i="1"/>
  <c r="H15" i="1"/>
  <c r="R14" i="1"/>
  <c r="H14" i="1"/>
  <c r="R13" i="1"/>
  <c r="H13" i="1"/>
  <c r="O36" i="1" l="1"/>
  <c r="O32" i="1"/>
  <c r="Q35" i="1"/>
  <c r="Q32" i="1"/>
  <c r="Q34" i="1"/>
  <c r="Q36" i="1"/>
  <c r="R34" i="1"/>
  <c r="R36" i="1"/>
  <c r="R35" i="1"/>
  <c r="M33" i="1"/>
  <c r="N34" i="1"/>
  <c r="N35" i="1"/>
  <c r="O34" i="1"/>
  <c r="M34" i="1"/>
  <c r="M35" i="1"/>
  <c r="O35" i="1"/>
  <c r="M36" i="1"/>
  <c r="O33" i="1"/>
  <c r="I36" i="1"/>
  <c r="J36" i="1" s="1"/>
  <c r="P31" i="1"/>
  <c r="P32" i="1"/>
  <c r="P33" i="1"/>
  <c r="P34" i="1"/>
  <c r="P35" i="1"/>
  <c r="G31" i="1"/>
  <c r="I31" i="1" s="1"/>
  <c r="J31" i="1" s="1"/>
  <c r="M31" i="1"/>
  <c r="G32" i="1"/>
  <c r="I32" i="1" s="1"/>
  <c r="J32" i="1" s="1"/>
  <c r="G33" i="1"/>
  <c r="I33" i="1" s="1"/>
  <c r="J33" i="1" s="1"/>
  <c r="G34" i="1"/>
  <c r="I34" i="1" s="1"/>
  <c r="J34" i="1" s="1"/>
  <c r="G35" i="1"/>
  <c r="I35" i="1" s="1"/>
  <c r="J35" i="1" s="1"/>
  <c r="N31" i="1"/>
  <c r="R31" i="1"/>
  <c r="N32" i="1"/>
  <c r="R32" i="1"/>
  <c r="N33" i="1"/>
  <c r="S36" i="1" l="1"/>
  <c r="T36" i="1" s="1"/>
  <c r="C46" i="1" s="1"/>
  <c r="E46" i="1" s="1"/>
  <c r="F46" i="1" s="1"/>
  <c r="S32" i="1"/>
  <c r="T32" i="1" s="1"/>
  <c r="C42" i="1" s="1"/>
  <c r="E42" i="1" s="1"/>
  <c r="F42" i="1" s="1"/>
  <c r="S35" i="1"/>
  <c r="T35" i="1" s="1"/>
  <c r="C45" i="1" s="1"/>
  <c r="E45" i="1" s="1"/>
  <c r="F45" i="1" s="1"/>
  <c r="S34" i="1"/>
  <c r="T34" i="1" s="1"/>
  <c r="C44" i="1" s="1"/>
  <c r="E44" i="1" s="1"/>
  <c r="F44" i="1" s="1"/>
  <c r="S33" i="1"/>
  <c r="T33" i="1" s="1"/>
  <c r="C43" i="1" s="1"/>
  <c r="E43" i="1" s="1"/>
  <c r="F43" i="1" s="1"/>
  <c r="J37" i="1"/>
  <c r="S31" i="1"/>
  <c r="T31" i="1" s="1"/>
  <c r="C41" i="1" s="1"/>
  <c r="E41" i="1" s="1"/>
  <c r="F41" i="1" s="1"/>
  <c r="T37" i="1" l="1"/>
</calcChain>
</file>

<file path=xl/sharedStrings.xml><?xml version="1.0" encoding="utf-8"?>
<sst xmlns="http://schemas.openxmlformats.org/spreadsheetml/2006/main" count="121" uniqueCount="38">
  <si>
    <t>Req 1 =</t>
  </si>
  <si>
    <t>Pengguna dapat melihat informasi mengenai prosedur reservasi ruangan</t>
  </si>
  <si>
    <t>Req 2 =</t>
  </si>
  <si>
    <t>Pengguna dapat mengajukan reservasi ruangan online</t>
  </si>
  <si>
    <t>Req 3 =</t>
  </si>
  <si>
    <t>Pengguna dapat melihat daftar ruangan dan menampilkan notifikasi ruang tersedia</t>
  </si>
  <si>
    <t>Req 4 =</t>
  </si>
  <si>
    <t>Pengguna dapat memilih ruangan yang tersedia</t>
  </si>
  <si>
    <t>Req 5 =</t>
  </si>
  <si>
    <t>Pengguna dapat melakukan verifikasi dan konfirmasi</t>
  </si>
  <si>
    <t>Req 6 =</t>
  </si>
  <si>
    <t>Pengguna dapat melihat informasi jadwal ketersediaan administrator (untuk konfirmasi pengambilan dan penyerahan kunci)</t>
  </si>
  <si>
    <t>Hasil Kuesioner Value</t>
  </si>
  <si>
    <t>Table Cost</t>
  </si>
  <si>
    <t>Weight</t>
  </si>
  <si>
    <t>Kebutuhan</t>
  </si>
  <si>
    <t>Sangat Rendah</t>
  </si>
  <si>
    <t>Rendah</t>
  </si>
  <si>
    <t>Sedang</t>
  </si>
  <si>
    <t>Tinggi</t>
  </si>
  <si>
    <t>Sangat Tinggi</t>
  </si>
  <si>
    <t>Total</t>
  </si>
  <si>
    <t>Req 1</t>
  </si>
  <si>
    <t>Req 2</t>
  </si>
  <si>
    <t>Req 3</t>
  </si>
  <si>
    <t>Req 4</t>
  </si>
  <si>
    <t>Req 5</t>
  </si>
  <si>
    <t>Req 6</t>
  </si>
  <si>
    <t>Normalisasi</t>
  </si>
  <si>
    <t>Sum Row</t>
  </si>
  <si>
    <t>Sum Row/6</t>
  </si>
  <si>
    <t>Cost</t>
  </si>
  <si>
    <t>Value</t>
  </si>
  <si>
    <t>High Margin</t>
  </si>
  <si>
    <t>Low Margin</t>
  </si>
  <si>
    <t>Kebutuhan Yang Termasuk Kategori High</t>
  </si>
  <si>
    <t>Kebutuhan Yang Termasuk Kategori Medium</t>
  </si>
  <si>
    <t>Kebutuhan Yang Termasuk Kategori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</si>
</sst>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Docs-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" fontId="1" fillId="0" borderId="0" xfId="0" applyNumberFormat="1" applyFont="1"/>
    <xf numFmtId="4" fontId="2" fillId="0" borderId="0" xfId="0" applyNumberFormat="1" applyFont="1" applyAlignment="1"/>
    <xf numFmtId="4" fontId="3" fillId="2" borderId="0" xfId="0" applyNumberFormat="1" applyFont="1" applyFill="1" applyAlignment="1">
      <alignment horizontal="left"/>
    </xf>
    <xf numFmtId="4" fontId="2" fillId="3" borderId="1" xfId="0" applyNumberFormat="1" applyFont="1" applyFill="1" applyBorder="1" applyAlignment="1"/>
    <xf numFmtId="4" fontId="1" fillId="0" borderId="2" xfId="0" applyNumberFormat="1" applyFont="1" applyBorder="1"/>
    <xf numFmtId="4" fontId="2" fillId="0" borderId="3" xfId="0" applyNumberFormat="1" applyFont="1" applyBorder="1" applyAlignment="1"/>
    <xf numFmtId="4" fontId="1" fillId="0" borderId="4" xfId="0" applyNumberFormat="1" applyFont="1" applyBorder="1"/>
    <xf numFmtId="4" fontId="2" fillId="3" borderId="1" xfId="0" applyNumberFormat="1" applyFont="1" applyFill="1" applyBorder="1"/>
    <xf numFmtId="4" fontId="2" fillId="0" borderId="2" xfId="0" applyNumberFormat="1" applyFont="1" applyBorder="1" applyAlignment="1"/>
    <xf numFmtId="4" fontId="1" fillId="0" borderId="2" xfId="0" applyNumberFormat="1" applyFont="1" applyBorder="1" applyAlignment="1"/>
    <xf numFmtId="4" fontId="1" fillId="0" borderId="3" xfId="0" applyNumberFormat="1" applyFont="1" applyBorder="1"/>
    <xf numFmtId="4" fontId="2" fillId="0" borderId="4" xfId="0" applyNumberFormat="1" applyFont="1" applyBorder="1" applyAlignment="1"/>
    <xf numFmtId="4" fontId="1" fillId="0" borderId="0" xfId="0" applyNumberFormat="1" applyFont="1" applyAlignment="1"/>
    <xf numFmtId="4" fontId="2" fillId="0" borderId="0" xfId="0" applyNumberFormat="1" applyFont="1"/>
    <xf numFmtId="2" fontId="1" fillId="0" borderId="2" xfId="0" applyNumberFormat="1" applyFont="1" applyBorder="1"/>
    <xf numFmtId="4" fontId="1" fillId="0" borderId="3" xfId="0" applyNumberFormat="1" applyFont="1" applyBorder="1" applyAlignment="1"/>
    <xf numFmtId="9" fontId="2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 applyAlignment="1">
      <alignment horizontal="left"/>
    </xf>
    <xf numFmtId="4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Mapping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Sheet1!$C$41:$C$46</c:f>
              <c:numCache>
                <c:formatCode>0%</c:formatCode>
                <c:ptCount val="6"/>
                <c:pt idx="0">
                  <c:v>2.5670038054001993E-2</c:v>
                </c:pt>
                <c:pt idx="1">
                  <c:v>0.10874009053219652</c:v>
                </c:pt>
                <c:pt idx="2">
                  <c:v>0.18202546537147693</c:v>
                </c:pt>
                <c:pt idx="3">
                  <c:v>0.24762975764080045</c:v>
                </c:pt>
                <c:pt idx="4">
                  <c:v>0.3720505262407236</c:v>
                </c:pt>
                <c:pt idx="5">
                  <c:v>6.3884122160800499E-2</c:v>
                </c:pt>
              </c:numCache>
            </c:numRef>
          </c:xVal>
          <c:yVal>
            <c:numRef>
              <c:f>Sheet1!$D$41:$D$46</c:f>
              <c:numCache>
                <c:formatCode>0%</c:formatCode>
                <c:ptCount val="6"/>
                <c:pt idx="0">
                  <c:v>0.21</c:v>
                </c:pt>
                <c:pt idx="1">
                  <c:v>0.4</c:v>
                </c:pt>
                <c:pt idx="2">
                  <c:v>0.12</c:v>
                </c:pt>
                <c:pt idx="3">
                  <c:v>0.21</c:v>
                </c:pt>
                <c:pt idx="4">
                  <c:v>0.05</c:v>
                </c:pt>
                <c:pt idx="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91-9948-AC0D-F45A7AA72075}"/>
            </c:ext>
          </c:extLst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High Margin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Sheet1!$C$40:$C$46</c:f>
              <c:numCache>
                <c:formatCode>0%</c:formatCode>
                <c:ptCount val="7"/>
                <c:pt idx="0" formatCode="#,##0.00">
                  <c:v>0</c:v>
                </c:pt>
                <c:pt idx="1">
                  <c:v>2.5670038054001993E-2</c:v>
                </c:pt>
                <c:pt idx="2">
                  <c:v>0.10874009053219652</c:v>
                </c:pt>
                <c:pt idx="3">
                  <c:v>0.18202546537147693</c:v>
                </c:pt>
                <c:pt idx="4">
                  <c:v>0.24762975764080045</c:v>
                </c:pt>
                <c:pt idx="5">
                  <c:v>0.3720505262407236</c:v>
                </c:pt>
                <c:pt idx="6">
                  <c:v>6.3884122160800499E-2</c:v>
                </c:pt>
              </c:numCache>
            </c:numRef>
          </c:xVal>
          <c:yVal>
            <c:numRef>
              <c:f>Sheet1!$E$40:$E$46</c:f>
              <c:numCache>
                <c:formatCode>0.0%</c:formatCode>
                <c:ptCount val="7"/>
                <c:pt idx="0" formatCode="#,##0.00">
                  <c:v>0</c:v>
                </c:pt>
                <c:pt idx="1">
                  <c:v>5.1340076108003986E-2</c:v>
                </c:pt>
                <c:pt idx="2">
                  <c:v>0.21748018106439304</c:v>
                </c:pt>
                <c:pt idx="3">
                  <c:v>0.36405093074295386</c:v>
                </c:pt>
                <c:pt idx="4">
                  <c:v>0.49525951528160089</c:v>
                </c:pt>
                <c:pt idx="5">
                  <c:v>0.7441010524814472</c:v>
                </c:pt>
                <c:pt idx="6">
                  <c:v>0.127768244321601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91-9948-AC0D-F45A7AA72075}"/>
            </c:ext>
          </c:extLst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Low Margin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Sheet1!$C$40:$C$46</c:f>
              <c:numCache>
                <c:formatCode>0%</c:formatCode>
                <c:ptCount val="7"/>
                <c:pt idx="0" formatCode="#,##0.00">
                  <c:v>0</c:v>
                </c:pt>
                <c:pt idx="1">
                  <c:v>2.5670038054001993E-2</c:v>
                </c:pt>
                <c:pt idx="2">
                  <c:v>0.10874009053219652</c:v>
                </c:pt>
                <c:pt idx="3">
                  <c:v>0.18202546537147693</c:v>
                </c:pt>
                <c:pt idx="4">
                  <c:v>0.24762975764080045</c:v>
                </c:pt>
                <c:pt idx="5">
                  <c:v>0.3720505262407236</c:v>
                </c:pt>
                <c:pt idx="6">
                  <c:v>6.3884122160800499E-2</c:v>
                </c:pt>
              </c:numCache>
            </c:numRef>
          </c:xVal>
          <c:yVal>
            <c:numRef>
              <c:f>Sheet1!$F$40:$F$46</c:f>
              <c:numCache>
                <c:formatCode>0.0%</c:formatCode>
                <c:ptCount val="7"/>
                <c:pt idx="0" formatCode="#,##0.00">
                  <c:v>0</c:v>
                </c:pt>
                <c:pt idx="1">
                  <c:v>1.7113358702667995E-2</c:v>
                </c:pt>
                <c:pt idx="2">
                  <c:v>7.2493393688131014E-2</c:v>
                </c:pt>
                <c:pt idx="3">
                  <c:v>0.12135031024765129</c:v>
                </c:pt>
                <c:pt idx="4">
                  <c:v>0.16508650509386696</c:v>
                </c:pt>
                <c:pt idx="5">
                  <c:v>0.24803368416048241</c:v>
                </c:pt>
                <c:pt idx="6">
                  <c:v>4.2589414773866997E-2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91-9948-AC0D-F45A7AA72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37488"/>
        <c:axId val="607831888"/>
      </c:scatterChart>
      <c:valAx>
        <c:axId val="6423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7831888"/>
        <c:crosses val="autoZero"/>
        <c:crossBetween val="midCat"/>
      </c:valAx>
      <c:valAx>
        <c:axId val="6078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4233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38</xdr:row>
      <xdr:rowOff>76200</xdr:rowOff>
    </xdr:from>
    <xdr:to>
      <xdr:col>12</xdr:col>
      <xdr:colOff>622300</xdr:colOff>
      <xdr:row>59</xdr:row>
      <xdr:rowOff>152400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5CC55465-52BE-FF41-B10C-3F70ECAE9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A28" zoomScale="94" workbookViewId="0">
      <selection activeCell="B46" sqref="B46"/>
    </sheetView>
  </sheetViews>
  <sheetFormatPr baseColWidth="10" defaultColWidth="14.5" defaultRowHeight="15.75" customHeight="1"/>
  <cols>
    <col min="1" max="1" width="7.6640625" customWidth="1"/>
  </cols>
  <sheetData>
    <row r="1" spans="1:28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>
      <c r="A2" s="2" t="s">
        <v>0</v>
      </c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">
      <c r="A3" s="2" t="s">
        <v>2</v>
      </c>
      <c r="B3" s="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">
      <c r="A4" s="2" t="s">
        <v>4</v>
      </c>
      <c r="B4" s="3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>
      <c r="A5" s="2" t="s">
        <v>6</v>
      </c>
      <c r="B5" s="3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>
      <c r="A6" s="2" t="s">
        <v>8</v>
      </c>
      <c r="B6" s="3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>
      <c r="A7" s="2" t="s">
        <v>10</v>
      </c>
      <c r="B7" s="3" t="s">
        <v>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"/>
      <c r="B10" s="2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2" t="s">
        <v>13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"/>
      <c r="B11" s="2" t="s">
        <v>14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1"/>
      <c r="I11" s="1"/>
      <c r="J11" s="1"/>
      <c r="K11" s="1"/>
      <c r="L11" s="2" t="s">
        <v>14</v>
      </c>
      <c r="M11" s="2">
        <v>1</v>
      </c>
      <c r="N11" s="2">
        <v>2</v>
      </c>
      <c r="O11" s="2">
        <v>3</v>
      </c>
      <c r="P11" s="2">
        <v>4</v>
      </c>
      <c r="Q11" s="2">
        <v>5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B12" s="4" t="s">
        <v>15</v>
      </c>
      <c r="C12" s="4" t="s">
        <v>16</v>
      </c>
      <c r="D12" s="4" t="s">
        <v>17</v>
      </c>
      <c r="E12" s="4" t="s">
        <v>18</v>
      </c>
      <c r="F12" s="4" t="s">
        <v>19</v>
      </c>
      <c r="G12" s="4" t="s">
        <v>20</v>
      </c>
      <c r="H12" s="4" t="s">
        <v>21</v>
      </c>
      <c r="I12" s="1"/>
      <c r="J12" s="1"/>
      <c r="K12" s="1"/>
      <c r="L12" s="4" t="s">
        <v>15</v>
      </c>
      <c r="M12" s="4" t="s">
        <v>16</v>
      </c>
      <c r="N12" s="4" t="s">
        <v>17</v>
      </c>
      <c r="O12" s="4" t="s">
        <v>18</v>
      </c>
      <c r="P12" s="4" t="s">
        <v>19</v>
      </c>
      <c r="Q12" s="4" t="s">
        <v>20</v>
      </c>
      <c r="R12" s="4" t="s">
        <v>21</v>
      </c>
      <c r="S12" s="2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1"/>
      <c r="B13" s="4" t="s">
        <v>22</v>
      </c>
      <c r="C13" s="2">
        <v>0</v>
      </c>
      <c r="D13" s="2">
        <v>0</v>
      </c>
      <c r="E13" s="2">
        <v>0</v>
      </c>
      <c r="F13" s="2">
        <v>2</v>
      </c>
      <c r="G13" s="2">
        <v>4</v>
      </c>
      <c r="H13" s="5">
        <f t="shared" ref="H13:H18" si="0">C13*1+D13*2+E13*3+F13*4+G13*5</f>
        <v>28</v>
      </c>
      <c r="I13" s="1"/>
      <c r="J13" s="1"/>
      <c r="K13" s="1"/>
      <c r="L13" s="4" t="s">
        <v>22</v>
      </c>
      <c r="M13" s="2">
        <v>3</v>
      </c>
      <c r="N13" s="2">
        <v>0</v>
      </c>
      <c r="O13" s="2">
        <v>0</v>
      </c>
      <c r="P13" s="2">
        <v>0</v>
      </c>
      <c r="Q13" s="2">
        <v>0</v>
      </c>
      <c r="R13" s="5">
        <f t="shared" ref="R13:R18" si="1">M13*1+N13*2+O13*3+P13*4+Q13*5</f>
        <v>3</v>
      </c>
      <c r="S13" s="2">
        <v>2</v>
      </c>
      <c r="T13" s="2">
        <v>3</v>
      </c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"/>
      <c r="B14" s="4" t="s">
        <v>23</v>
      </c>
      <c r="C14" s="2">
        <v>0</v>
      </c>
      <c r="D14" s="2">
        <v>0</v>
      </c>
      <c r="E14" s="2">
        <v>0</v>
      </c>
      <c r="F14" s="2">
        <v>0</v>
      </c>
      <c r="G14" s="2">
        <v>6</v>
      </c>
      <c r="H14" s="5">
        <f t="shared" si="0"/>
        <v>30</v>
      </c>
      <c r="I14" s="1"/>
      <c r="J14" s="1"/>
      <c r="K14" s="1"/>
      <c r="L14" s="4" t="s">
        <v>23</v>
      </c>
      <c r="M14" s="2">
        <v>0</v>
      </c>
      <c r="N14" s="2">
        <v>1</v>
      </c>
      <c r="O14" s="2">
        <v>2</v>
      </c>
      <c r="P14" s="2">
        <v>0</v>
      </c>
      <c r="Q14" s="2">
        <v>0</v>
      </c>
      <c r="R14" s="5">
        <f t="shared" si="1"/>
        <v>8</v>
      </c>
      <c r="S14" s="2">
        <v>5</v>
      </c>
      <c r="T14" s="2">
        <v>5</v>
      </c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1"/>
      <c r="B15" s="4" t="s">
        <v>24</v>
      </c>
      <c r="C15" s="2">
        <v>0</v>
      </c>
      <c r="D15" s="2">
        <v>0</v>
      </c>
      <c r="E15" s="2">
        <v>0</v>
      </c>
      <c r="F15" s="2">
        <v>3</v>
      </c>
      <c r="G15" s="2">
        <v>3</v>
      </c>
      <c r="H15" s="5">
        <f t="shared" si="0"/>
        <v>27</v>
      </c>
      <c r="I15" s="1"/>
      <c r="J15" s="1"/>
      <c r="K15" s="1"/>
      <c r="L15" s="4" t="s">
        <v>24</v>
      </c>
      <c r="M15" s="2">
        <v>0</v>
      </c>
      <c r="N15" s="2">
        <v>1</v>
      </c>
      <c r="O15" s="2">
        <v>1</v>
      </c>
      <c r="P15" s="2">
        <v>1</v>
      </c>
      <c r="Q15" s="2">
        <v>0</v>
      </c>
      <c r="R15" s="5">
        <f t="shared" si="1"/>
        <v>9</v>
      </c>
      <c r="S15" s="2">
        <v>7</v>
      </c>
      <c r="T15" s="2">
        <v>7</v>
      </c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1"/>
      <c r="B16" s="4" t="s">
        <v>25</v>
      </c>
      <c r="C16" s="2">
        <v>0</v>
      </c>
      <c r="D16" s="2">
        <v>0</v>
      </c>
      <c r="E16" s="2">
        <v>0</v>
      </c>
      <c r="F16" s="2">
        <v>2</v>
      </c>
      <c r="G16" s="2">
        <v>4</v>
      </c>
      <c r="H16" s="5">
        <f t="shared" si="0"/>
        <v>28</v>
      </c>
      <c r="I16" s="1"/>
      <c r="J16" s="1"/>
      <c r="K16" s="1"/>
      <c r="L16" s="4" t="s">
        <v>25</v>
      </c>
      <c r="M16" s="2">
        <v>0</v>
      </c>
      <c r="N16" s="2">
        <v>1</v>
      </c>
      <c r="O16" s="2">
        <v>1</v>
      </c>
      <c r="P16" s="2">
        <v>0</v>
      </c>
      <c r="Q16" s="2">
        <v>1</v>
      </c>
      <c r="R16" s="5">
        <f t="shared" si="1"/>
        <v>10</v>
      </c>
      <c r="S16" s="2">
        <v>8</v>
      </c>
      <c r="T16" s="2">
        <v>9</v>
      </c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"/>
      <c r="B17" s="4" t="s">
        <v>26</v>
      </c>
      <c r="C17" s="2">
        <v>0</v>
      </c>
      <c r="D17" s="2">
        <v>1</v>
      </c>
      <c r="E17" s="2">
        <v>1</v>
      </c>
      <c r="F17" s="2">
        <v>3</v>
      </c>
      <c r="G17" s="2">
        <v>1</v>
      </c>
      <c r="H17" s="5">
        <f t="shared" si="0"/>
        <v>22</v>
      </c>
      <c r="I17" s="1"/>
      <c r="J17" s="1"/>
      <c r="K17" s="1"/>
      <c r="L17" s="4" t="s">
        <v>26</v>
      </c>
      <c r="M17" s="2">
        <v>0</v>
      </c>
      <c r="N17" s="2">
        <v>0</v>
      </c>
      <c r="O17" s="2">
        <v>1</v>
      </c>
      <c r="P17" s="2">
        <v>2</v>
      </c>
      <c r="Q17" s="2">
        <v>0</v>
      </c>
      <c r="R17" s="5">
        <f t="shared" si="1"/>
        <v>11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"/>
      <c r="B18" s="4" t="s">
        <v>27</v>
      </c>
      <c r="C18" s="6">
        <v>0</v>
      </c>
      <c r="D18" s="6">
        <v>1</v>
      </c>
      <c r="E18" s="6">
        <v>3</v>
      </c>
      <c r="F18" s="6">
        <v>2</v>
      </c>
      <c r="G18" s="6">
        <v>0</v>
      </c>
      <c r="H18" s="7">
        <f t="shared" si="0"/>
        <v>19</v>
      </c>
      <c r="I18" s="1"/>
      <c r="J18" s="1"/>
      <c r="K18" s="1"/>
      <c r="L18" s="4" t="s">
        <v>27</v>
      </c>
      <c r="M18" s="6">
        <v>1</v>
      </c>
      <c r="N18" s="6">
        <v>1</v>
      </c>
      <c r="O18" s="6">
        <v>1</v>
      </c>
      <c r="P18" s="6">
        <v>0</v>
      </c>
      <c r="Q18" s="6">
        <v>0</v>
      </c>
      <c r="R18" s="7">
        <f t="shared" si="1"/>
        <v>6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1"/>
      <c r="B21" s="8"/>
      <c r="C21" s="4" t="s">
        <v>22</v>
      </c>
      <c r="D21" s="4" t="s">
        <v>23</v>
      </c>
      <c r="E21" s="4" t="s">
        <v>24</v>
      </c>
      <c r="F21" s="4" t="s">
        <v>25</v>
      </c>
      <c r="G21" s="4" t="s">
        <v>26</v>
      </c>
      <c r="H21" s="4" t="s">
        <v>27</v>
      </c>
      <c r="I21" s="1"/>
      <c r="J21" s="1"/>
      <c r="K21" s="1"/>
      <c r="L21" s="8"/>
      <c r="M21" s="4" t="s">
        <v>22</v>
      </c>
      <c r="N21" s="4" t="s">
        <v>23</v>
      </c>
      <c r="O21" s="4" t="s">
        <v>24</v>
      </c>
      <c r="P21" s="4" t="s">
        <v>25</v>
      </c>
      <c r="Q21" s="4" t="s">
        <v>26</v>
      </c>
      <c r="R21" s="4" t="s">
        <v>27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4" t="s">
        <v>22</v>
      </c>
      <c r="C22" s="2">
        <v>1</v>
      </c>
      <c r="D22" s="2">
        <v>0.33</v>
      </c>
      <c r="E22" s="2">
        <v>3</v>
      </c>
      <c r="F22" s="2">
        <v>1</v>
      </c>
      <c r="G22" s="2">
        <v>7</v>
      </c>
      <c r="H22" s="9">
        <v>9</v>
      </c>
      <c r="I22" s="1"/>
      <c r="J22" s="1"/>
      <c r="K22" s="1"/>
      <c r="L22" s="4" t="s">
        <v>22</v>
      </c>
      <c r="M22" s="2">
        <v>1</v>
      </c>
      <c r="N22" s="2">
        <f>1/5</f>
        <v>0.2</v>
      </c>
      <c r="O22" s="2">
        <f>1/7</f>
        <v>0.14285714285714285</v>
      </c>
      <c r="P22" s="2">
        <f>1/7</f>
        <v>0.14285714285714285</v>
      </c>
      <c r="Q22" s="2">
        <f>1/9</f>
        <v>0.1111111111111111</v>
      </c>
      <c r="R22" s="9">
        <f>1/5</f>
        <v>0.2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"/>
      <c r="B23" s="4" t="s">
        <v>23</v>
      </c>
      <c r="C23" s="2">
        <v>3</v>
      </c>
      <c r="D23" s="2">
        <v>1</v>
      </c>
      <c r="E23" s="2">
        <v>5</v>
      </c>
      <c r="F23" s="2">
        <v>3</v>
      </c>
      <c r="G23" s="2">
        <v>7</v>
      </c>
      <c r="H23" s="9">
        <v>9</v>
      </c>
      <c r="I23" s="1"/>
      <c r="J23" s="1"/>
      <c r="K23" s="1"/>
      <c r="L23" s="4" t="s">
        <v>23</v>
      </c>
      <c r="M23" s="1">
        <v>5</v>
      </c>
      <c r="N23" s="2">
        <v>1</v>
      </c>
      <c r="O23" s="2">
        <f>1/3</f>
        <v>0.33333333333333331</v>
      </c>
      <c r="P23" s="2">
        <f>1/3</f>
        <v>0.33333333333333331</v>
      </c>
      <c r="Q23" s="2">
        <f>1/3</f>
        <v>0.33333333333333331</v>
      </c>
      <c r="R23" s="10">
        <v>3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4" t="s">
        <v>24</v>
      </c>
      <c r="C24" s="2">
        <v>0.33</v>
      </c>
      <c r="D24" s="2">
        <v>0.2</v>
      </c>
      <c r="E24" s="2">
        <v>1</v>
      </c>
      <c r="F24" s="2">
        <v>0.33</v>
      </c>
      <c r="G24" s="2">
        <v>5</v>
      </c>
      <c r="H24" s="9">
        <v>9</v>
      </c>
      <c r="I24" s="1"/>
      <c r="J24" s="1"/>
      <c r="K24" s="1"/>
      <c r="L24" s="4" t="s">
        <v>24</v>
      </c>
      <c r="M24" s="1">
        <v>7</v>
      </c>
      <c r="N24" s="1">
        <v>3</v>
      </c>
      <c r="O24" s="2">
        <v>1</v>
      </c>
      <c r="P24" s="2">
        <f>1/3</f>
        <v>0.33333333333333331</v>
      </c>
      <c r="Q24" s="2">
        <f>1/3</f>
        <v>0.33333333333333331</v>
      </c>
      <c r="R24" s="10">
        <v>5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4" t="s">
        <v>25</v>
      </c>
      <c r="C25" s="2">
        <v>1</v>
      </c>
      <c r="D25" s="2">
        <v>0.33</v>
      </c>
      <c r="E25" s="2">
        <v>3</v>
      </c>
      <c r="F25" s="2">
        <v>1</v>
      </c>
      <c r="G25" s="2">
        <v>7</v>
      </c>
      <c r="H25" s="9">
        <v>9</v>
      </c>
      <c r="I25" s="1"/>
      <c r="J25" s="1"/>
      <c r="K25" s="1"/>
      <c r="L25" s="4" t="s">
        <v>25</v>
      </c>
      <c r="M25" s="1">
        <v>7</v>
      </c>
      <c r="N25" s="1">
        <v>3</v>
      </c>
      <c r="O25" s="1">
        <v>3</v>
      </c>
      <c r="P25" s="2">
        <v>1</v>
      </c>
      <c r="Q25" s="2">
        <f>1/3</f>
        <v>0.33333333333333331</v>
      </c>
      <c r="R25" s="10">
        <v>5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4" t="s">
        <v>26</v>
      </c>
      <c r="C26" s="2">
        <v>0.14000000000000001</v>
      </c>
      <c r="D26" s="2">
        <v>0.14000000000000001</v>
      </c>
      <c r="E26" s="2">
        <v>0.2</v>
      </c>
      <c r="F26" s="2">
        <v>0.14000000000000001</v>
      </c>
      <c r="G26" s="2">
        <v>1</v>
      </c>
      <c r="H26" s="9">
        <v>5</v>
      </c>
      <c r="I26" s="1"/>
      <c r="J26" s="1"/>
      <c r="K26" s="1"/>
      <c r="L26" s="4" t="s">
        <v>26</v>
      </c>
      <c r="M26" s="1">
        <v>9</v>
      </c>
      <c r="N26" s="1">
        <v>3</v>
      </c>
      <c r="O26" s="1">
        <v>3</v>
      </c>
      <c r="P26" s="1">
        <v>3</v>
      </c>
      <c r="Q26" s="2">
        <v>1</v>
      </c>
      <c r="R26" s="10">
        <v>5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4" t="s">
        <v>27</v>
      </c>
      <c r="C27" s="6">
        <v>0.11</v>
      </c>
      <c r="D27" s="6">
        <v>0.11</v>
      </c>
      <c r="E27" s="6">
        <v>0.11</v>
      </c>
      <c r="F27" s="6">
        <v>0.11</v>
      </c>
      <c r="G27" s="11">
        <f>1/5</f>
        <v>0.2</v>
      </c>
      <c r="H27" s="12">
        <v>1</v>
      </c>
      <c r="I27" s="1"/>
      <c r="J27" s="1"/>
      <c r="K27" s="1"/>
      <c r="L27" s="4" t="s">
        <v>27</v>
      </c>
      <c r="M27" s="11">
        <v>5</v>
      </c>
      <c r="N27" s="6">
        <f>1/3</f>
        <v>0.33333333333333331</v>
      </c>
      <c r="O27" s="6">
        <f>1/5</f>
        <v>0.2</v>
      </c>
      <c r="P27" s="6">
        <f>1/5</f>
        <v>0.2</v>
      </c>
      <c r="Q27" s="6">
        <f>1/5</f>
        <v>0.2</v>
      </c>
      <c r="R27" s="12">
        <v>1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2" t="s">
        <v>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8"/>
      <c r="C30" s="4" t="s">
        <v>22</v>
      </c>
      <c r="D30" s="4" t="s">
        <v>23</v>
      </c>
      <c r="E30" s="4" t="s">
        <v>24</v>
      </c>
      <c r="F30" s="4" t="s">
        <v>25</v>
      </c>
      <c r="G30" s="4" t="s">
        <v>26</v>
      </c>
      <c r="H30" s="4" t="s">
        <v>27</v>
      </c>
      <c r="I30" s="4" t="s">
        <v>29</v>
      </c>
      <c r="J30" s="4" t="s">
        <v>30</v>
      </c>
      <c r="K30" s="1"/>
      <c r="L30" s="8"/>
      <c r="M30" s="4" t="s">
        <v>22</v>
      </c>
      <c r="N30" s="4" t="s">
        <v>23</v>
      </c>
      <c r="O30" s="4" t="s">
        <v>24</v>
      </c>
      <c r="P30" s="4" t="s">
        <v>25</v>
      </c>
      <c r="Q30" s="4" t="s">
        <v>26</v>
      </c>
      <c r="R30" s="4" t="s">
        <v>27</v>
      </c>
      <c r="S30" s="4" t="s">
        <v>29</v>
      </c>
      <c r="T30" s="4" t="s">
        <v>30</v>
      </c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4" t="s">
        <v>22</v>
      </c>
      <c r="C31" s="13">
        <f t="shared" ref="C31:H31" si="2">C22/SUM(C22:C27)</f>
        <v>0.17921146953405018</v>
      </c>
      <c r="D31" s="13">
        <f t="shared" si="2"/>
        <v>0.15639810426540285</v>
      </c>
      <c r="E31" s="13">
        <f t="shared" si="2"/>
        <v>0.2437043054427295</v>
      </c>
      <c r="F31" s="13">
        <f t="shared" si="2"/>
        <v>0.17921146953405018</v>
      </c>
      <c r="G31" s="13">
        <f t="shared" si="2"/>
        <v>0.25735294117647062</v>
      </c>
      <c r="H31" s="13">
        <f t="shared" si="2"/>
        <v>0.21428571428571427</v>
      </c>
      <c r="I31" s="1">
        <f t="shared" ref="I31:I36" si="3">SUM(C31:H31)</f>
        <v>1.2301640042384174</v>
      </c>
      <c r="J31" s="5">
        <f t="shared" ref="J31:J36" si="4">I31/6</f>
        <v>0.20502733403973625</v>
      </c>
      <c r="K31" s="1"/>
      <c r="L31" s="4" t="s">
        <v>22</v>
      </c>
      <c r="M31" s="13">
        <f t="shared" ref="M31:R31" si="5">M22/SUM(M22:M27)</f>
        <v>2.9411764705882353E-2</v>
      </c>
      <c r="N31" s="13">
        <f t="shared" si="5"/>
        <v>1.8987341772151899E-2</v>
      </c>
      <c r="O31" s="13">
        <f t="shared" si="5"/>
        <v>1.8610421836228287E-2</v>
      </c>
      <c r="P31" s="13">
        <f t="shared" si="5"/>
        <v>2.8517110266159693E-2</v>
      </c>
      <c r="Q31" s="13">
        <f t="shared" si="5"/>
        <v>4.807692307692308E-2</v>
      </c>
      <c r="R31" s="13">
        <f t="shared" si="5"/>
        <v>1.0416666666666668E-2</v>
      </c>
      <c r="S31" s="1">
        <f t="shared" ref="S31:S36" si="6">SUM(M31:R31)</f>
        <v>0.15402022832401197</v>
      </c>
      <c r="T31" s="5">
        <f t="shared" ref="T31:T36" si="7">S31/6</f>
        <v>2.5670038054001993E-2</v>
      </c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4" t="s">
        <v>23</v>
      </c>
      <c r="C32" s="13">
        <f t="shared" ref="C32:H32" si="8">C23/SUM(C22:C27)</f>
        <v>0.5376344086021505</v>
      </c>
      <c r="D32" s="13">
        <f t="shared" si="8"/>
        <v>0.47393364928909953</v>
      </c>
      <c r="E32" s="13">
        <f t="shared" si="8"/>
        <v>0.40617384240454918</v>
      </c>
      <c r="F32" s="13">
        <f t="shared" si="8"/>
        <v>0.5376344086021505</v>
      </c>
      <c r="G32" s="13">
        <f t="shared" si="8"/>
        <v>0.25735294117647062</v>
      </c>
      <c r="H32" s="13">
        <f t="shared" si="8"/>
        <v>0.21428571428571427</v>
      </c>
      <c r="I32" s="1">
        <f t="shared" si="3"/>
        <v>2.4270149643601346</v>
      </c>
      <c r="J32" s="5">
        <f t="shared" si="4"/>
        <v>0.40450249406002242</v>
      </c>
      <c r="K32" s="14"/>
      <c r="L32" s="4" t="s">
        <v>23</v>
      </c>
      <c r="M32" s="1">
        <f t="shared" ref="M32:R32" si="9">M23/SUM(M22:M27)</f>
        <v>0.14705882352941177</v>
      </c>
      <c r="N32" s="1">
        <f t="shared" si="9"/>
        <v>9.49367088607595E-2</v>
      </c>
      <c r="O32" s="1">
        <f t="shared" si="9"/>
        <v>4.3424317617865998E-2</v>
      </c>
      <c r="P32" s="1">
        <f t="shared" si="9"/>
        <v>6.6539923954372623E-2</v>
      </c>
      <c r="Q32" s="1">
        <f t="shared" si="9"/>
        <v>0.14423076923076925</v>
      </c>
      <c r="R32" s="1">
        <f t="shared" si="9"/>
        <v>0.15625</v>
      </c>
      <c r="S32" s="1">
        <f t="shared" si="6"/>
        <v>0.65244054319317912</v>
      </c>
      <c r="T32" s="5">
        <f t="shared" si="7"/>
        <v>0.10874009053219652</v>
      </c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4" t="s">
        <v>24</v>
      </c>
      <c r="C33" s="13">
        <f t="shared" ref="C33:H33" si="10">C24/SUM(C22:C27)</f>
        <v>5.9139784946236562E-2</v>
      </c>
      <c r="D33" s="13">
        <f t="shared" si="10"/>
        <v>9.4786729857819912E-2</v>
      </c>
      <c r="E33" s="13">
        <f t="shared" si="10"/>
        <v>8.1234768480909839E-2</v>
      </c>
      <c r="F33" s="13">
        <f t="shared" si="10"/>
        <v>5.9139784946236562E-2</v>
      </c>
      <c r="G33" s="13">
        <f t="shared" si="10"/>
        <v>0.18382352941176472</v>
      </c>
      <c r="H33" s="13">
        <f t="shared" si="10"/>
        <v>0.21428571428571427</v>
      </c>
      <c r="I33" s="1">
        <f t="shared" si="3"/>
        <v>0.69241031192868185</v>
      </c>
      <c r="J33" s="15">
        <f t="shared" si="4"/>
        <v>0.11540171865478031</v>
      </c>
      <c r="K33" s="14"/>
      <c r="L33" s="4" t="s">
        <v>24</v>
      </c>
      <c r="M33" s="1">
        <f t="shared" ref="M33:R33" si="11">M24/SUM(M22:M27)</f>
        <v>0.20588235294117646</v>
      </c>
      <c r="N33" s="1">
        <f t="shared" si="11"/>
        <v>0.2848101265822785</v>
      </c>
      <c r="O33" s="1">
        <f t="shared" si="11"/>
        <v>0.13027295285359802</v>
      </c>
      <c r="P33" s="1">
        <f t="shared" si="11"/>
        <v>6.6539923954372623E-2</v>
      </c>
      <c r="Q33" s="1">
        <f t="shared" si="11"/>
        <v>0.14423076923076925</v>
      </c>
      <c r="R33" s="1">
        <f t="shared" si="11"/>
        <v>0.26041666666666669</v>
      </c>
      <c r="S33" s="1">
        <f t="shared" si="6"/>
        <v>1.0921527922288616</v>
      </c>
      <c r="T33" s="5">
        <f t="shared" si="7"/>
        <v>0.18202546537147693</v>
      </c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4" t="s">
        <v>25</v>
      </c>
      <c r="C34" s="13">
        <f t="shared" ref="C34:H34" si="12">C25/SUM(C22:C27)</f>
        <v>0.17921146953405018</v>
      </c>
      <c r="D34" s="13">
        <f t="shared" si="12"/>
        <v>0.15639810426540285</v>
      </c>
      <c r="E34" s="13">
        <f t="shared" si="12"/>
        <v>0.2437043054427295</v>
      </c>
      <c r="F34" s="13">
        <f t="shared" si="12"/>
        <v>0.17921146953405018</v>
      </c>
      <c r="G34" s="13">
        <f t="shared" si="12"/>
        <v>0.25735294117647062</v>
      </c>
      <c r="H34" s="13">
        <f t="shared" si="12"/>
        <v>0.21428571428571427</v>
      </c>
      <c r="I34" s="1">
        <f t="shared" si="3"/>
        <v>1.2301640042384174</v>
      </c>
      <c r="J34" s="5">
        <f t="shared" si="4"/>
        <v>0.20502733403973625</v>
      </c>
      <c r="K34" s="14"/>
      <c r="L34" s="4" t="s">
        <v>25</v>
      </c>
      <c r="M34" s="1">
        <f t="shared" ref="M34:R34" si="13">M25/SUM(M22:M27)</f>
        <v>0.20588235294117646</v>
      </c>
      <c r="N34" s="1">
        <f t="shared" si="13"/>
        <v>0.2848101265822785</v>
      </c>
      <c r="O34" s="1">
        <f t="shared" si="13"/>
        <v>0.39081885856079401</v>
      </c>
      <c r="P34" s="1">
        <f t="shared" si="13"/>
        <v>0.19961977186311788</v>
      </c>
      <c r="Q34" s="1">
        <f t="shared" si="13"/>
        <v>0.14423076923076925</v>
      </c>
      <c r="R34" s="1">
        <f t="shared" si="13"/>
        <v>0.26041666666666669</v>
      </c>
      <c r="S34" s="1">
        <f t="shared" si="6"/>
        <v>1.4857785458448027</v>
      </c>
      <c r="T34" s="5">
        <f t="shared" si="7"/>
        <v>0.24762975764080045</v>
      </c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4" t="s">
        <v>26</v>
      </c>
      <c r="C35" s="13">
        <f t="shared" ref="C35:H35" si="14">C26/SUM(C22:C27)</f>
        <v>2.5089605734767026E-2</v>
      </c>
      <c r="D35" s="13">
        <f t="shared" si="14"/>
        <v>6.6350710900473939E-2</v>
      </c>
      <c r="E35" s="13">
        <f t="shared" si="14"/>
        <v>1.6246953696181968E-2</v>
      </c>
      <c r="F35" s="13">
        <f t="shared" si="14"/>
        <v>2.5089605734767026E-2</v>
      </c>
      <c r="G35" s="13">
        <f t="shared" si="14"/>
        <v>3.6764705882352942E-2</v>
      </c>
      <c r="H35" s="13">
        <f t="shared" si="14"/>
        <v>0.11904761904761904</v>
      </c>
      <c r="I35" s="1">
        <f t="shared" si="3"/>
        <v>0.28858920099616192</v>
      </c>
      <c r="J35" s="5">
        <f t="shared" si="4"/>
        <v>4.8098200166026985E-2</v>
      </c>
      <c r="K35" s="14"/>
      <c r="L35" s="4" t="s">
        <v>26</v>
      </c>
      <c r="M35" s="1">
        <f t="shared" ref="M35:R35" si="15">M26/SUM(M22:M27)</f>
        <v>0.26470588235294118</v>
      </c>
      <c r="N35" s="1">
        <f t="shared" si="15"/>
        <v>0.2848101265822785</v>
      </c>
      <c r="O35" s="1">
        <f t="shared" si="15"/>
        <v>0.39081885856079401</v>
      </c>
      <c r="P35" s="1">
        <f t="shared" si="15"/>
        <v>0.59885931558935357</v>
      </c>
      <c r="Q35" s="1">
        <f t="shared" si="15"/>
        <v>0.43269230769230771</v>
      </c>
      <c r="R35" s="1">
        <f t="shared" si="15"/>
        <v>0.26041666666666669</v>
      </c>
      <c r="S35" s="1">
        <f t="shared" si="6"/>
        <v>2.2323031574443415</v>
      </c>
      <c r="T35" s="5">
        <f t="shared" si="7"/>
        <v>0.3720505262407236</v>
      </c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4" t="s">
        <v>27</v>
      </c>
      <c r="C36" s="16">
        <f t="shared" ref="C36:H36" si="16">C27/SUM(C22:C27)</f>
        <v>1.9713261648745518E-2</v>
      </c>
      <c r="D36" s="16">
        <f t="shared" si="16"/>
        <v>5.2132701421800952E-2</v>
      </c>
      <c r="E36" s="16">
        <f t="shared" si="16"/>
        <v>8.9358245329000819E-3</v>
      </c>
      <c r="F36" s="16">
        <f t="shared" si="16"/>
        <v>1.9713261648745518E-2</v>
      </c>
      <c r="G36" s="16">
        <f t="shared" si="16"/>
        <v>7.352941176470589E-3</v>
      </c>
      <c r="H36" s="16">
        <f t="shared" si="16"/>
        <v>2.3809523809523808E-2</v>
      </c>
      <c r="I36" s="11">
        <f t="shared" si="3"/>
        <v>0.13165751423818647</v>
      </c>
      <c r="J36" s="7">
        <f t="shared" si="4"/>
        <v>2.1942919039697747E-2</v>
      </c>
      <c r="K36" s="1"/>
      <c r="L36" s="4" t="s">
        <v>27</v>
      </c>
      <c r="M36" s="11">
        <f t="shared" ref="M36:R36" si="17">M27/SUM(M22:M27)</f>
        <v>0.14705882352941177</v>
      </c>
      <c r="N36" s="11">
        <f t="shared" si="17"/>
        <v>3.164556962025316E-2</v>
      </c>
      <c r="O36" s="11">
        <f t="shared" si="17"/>
        <v>2.6054590570719603E-2</v>
      </c>
      <c r="P36" s="11">
        <f t="shared" si="17"/>
        <v>3.9923954372623575E-2</v>
      </c>
      <c r="Q36" s="11">
        <f t="shared" si="17"/>
        <v>8.653846153846155E-2</v>
      </c>
      <c r="R36" s="11">
        <f t="shared" si="17"/>
        <v>5.2083333333333336E-2</v>
      </c>
      <c r="S36" s="11">
        <f t="shared" si="6"/>
        <v>0.383304732964803</v>
      </c>
      <c r="T36" s="7">
        <f t="shared" si="7"/>
        <v>6.3884122160800499E-2</v>
      </c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>
        <f>SUM(J31:J36)</f>
        <v>0.99999999999999989</v>
      </c>
      <c r="K37" s="1"/>
      <c r="L37" s="1"/>
      <c r="M37" s="1"/>
      <c r="N37" s="1"/>
      <c r="O37" s="1"/>
      <c r="P37" s="1"/>
      <c r="Q37" s="1"/>
      <c r="R37" s="1"/>
      <c r="S37" s="1"/>
      <c r="T37" s="1">
        <f>SUM(T31:T36)</f>
        <v>1</v>
      </c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"/>
      <c r="B39" s="2" t="s">
        <v>15</v>
      </c>
      <c r="C39" s="2" t="s">
        <v>31</v>
      </c>
      <c r="D39" s="2" t="s">
        <v>32</v>
      </c>
      <c r="E39" s="2" t="s">
        <v>33</v>
      </c>
      <c r="F39" s="2" t="s">
        <v>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>
      <c r="A40" s="1"/>
      <c r="B40" s="2"/>
      <c r="C40" s="2">
        <v>0</v>
      </c>
      <c r="D40" s="2"/>
      <c r="E40" s="2">
        <v>0</v>
      </c>
      <c r="F40" s="2"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>
      <c r="A41" s="1"/>
      <c r="B41" s="2" t="s">
        <v>22</v>
      </c>
      <c r="C41" s="17">
        <f>T31</f>
        <v>2.5670038054001993E-2</v>
      </c>
      <c r="D41" s="17">
        <v>0.21</v>
      </c>
      <c r="E41" s="18">
        <f t="shared" ref="E41:E46" si="18">C41*2</f>
        <v>5.1340076108003986E-2</v>
      </c>
      <c r="F41" s="18">
        <f>E41/3</f>
        <v>1.7113358702667995E-2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">
      <c r="A42" s="1"/>
      <c r="B42" s="2" t="s">
        <v>23</v>
      </c>
      <c r="C42" s="17">
        <f t="shared" ref="C42:C46" si="19">T32</f>
        <v>0.10874009053219652</v>
      </c>
      <c r="D42" s="17">
        <v>0.4</v>
      </c>
      <c r="E42" s="18">
        <f t="shared" si="18"/>
        <v>0.21748018106439304</v>
      </c>
      <c r="F42" s="18">
        <f t="shared" ref="F42:F46" si="20">E42/3</f>
        <v>7.2493393688131014E-2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">
      <c r="A43" s="1"/>
      <c r="B43" s="2" t="s">
        <v>24</v>
      </c>
      <c r="C43" s="17">
        <f t="shared" si="19"/>
        <v>0.18202546537147693</v>
      </c>
      <c r="D43" s="17">
        <v>0.12</v>
      </c>
      <c r="E43" s="18">
        <f t="shared" si="18"/>
        <v>0.36405093074295386</v>
      </c>
      <c r="F43" s="18">
        <f t="shared" si="20"/>
        <v>0.12135031024765129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">
      <c r="A44" s="1"/>
      <c r="B44" s="2" t="s">
        <v>25</v>
      </c>
      <c r="C44" s="17">
        <f t="shared" si="19"/>
        <v>0.24762975764080045</v>
      </c>
      <c r="D44" s="17">
        <v>0.21</v>
      </c>
      <c r="E44" s="18">
        <f t="shared" si="18"/>
        <v>0.49525951528160089</v>
      </c>
      <c r="F44" s="18">
        <f t="shared" si="20"/>
        <v>0.16508650509386696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">
      <c r="A45" s="1"/>
      <c r="B45" s="2" t="s">
        <v>26</v>
      </c>
      <c r="C45" s="17">
        <f t="shared" si="19"/>
        <v>0.3720505262407236</v>
      </c>
      <c r="D45" s="17">
        <v>0.05</v>
      </c>
      <c r="E45" s="18">
        <f t="shared" si="18"/>
        <v>0.7441010524814472</v>
      </c>
      <c r="F45" s="18">
        <f t="shared" si="20"/>
        <v>0.24803368416048241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">
      <c r="A46" s="1"/>
      <c r="B46" s="2" t="s">
        <v>27</v>
      </c>
      <c r="C46" s="17">
        <f t="shared" si="19"/>
        <v>6.3884122160800499E-2</v>
      </c>
      <c r="D46" s="17">
        <v>0.02</v>
      </c>
      <c r="E46" s="18">
        <f t="shared" si="18"/>
        <v>0.127768244321601</v>
      </c>
      <c r="F46" s="18">
        <f t="shared" si="20"/>
        <v>4.2589414773866997E-2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">
      <c r="A47" s="1"/>
      <c r="B47" s="1"/>
      <c r="C47" s="14"/>
      <c r="D47" s="1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">
      <c r="A50" s="1"/>
      <c r="B50" s="1" t="s">
        <v>35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">
      <c r="A51" s="1"/>
      <c r="B51" s="2" t="s">
        <v>0</v>
      </c>
      <c r="C51" s="20" t="s">
        <v>1</v>
      </c>
      <c r="D51" s="20"/>
      <c r="E51" s="20"/>
      <c r="F51" s="20"/>
      <c r="G51" s="2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">
      <c r="A52" s="1"/>
      <c r="B52" s="2" t="s">
        <v>2</v>
      </c>
      <c r="C52" s="20" t="s">
        <v>3</v>
      </c>
      <c r="D52" s="20"/>
      <c r="E52" s="20"/>
      <c r="F52" s="20"/>
      <c r="G52" s="2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">
      <c r="A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">
      <c r="A55" s="1"/>
      <c r="B55" s="1" t="s">
        <v>36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">
      <c r="A56" s="1"/>
      <c r="B56" s="2" t="s">
        <v>4</v>
      </c>
      <c r="C56" s="3" t="s">
        <v>5</v>
      </c>
      <c r="D56" s="3"/>
      <c r="E56" s="3"/>
      <c r="F56" s="3"/>
      <c r="G56" s="3"/>
      <c r="H56" s="3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">
      <c r="A57" s="1"/>
      <c r="B57" s="2" t="s">
        <v>6</v>
      </c>
      <c r="C57" s="3" t="s">
        <v>7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">
      <c r="A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">
      <c r="A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">
      <c r="A60" s="1"/>
      <c r="B60" s="1" t="s">
        <v>37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">
      <c r="A61" s="1"/>
      <c r="B61" s="2" t="s">
        <v>8</v>
      </c>
      <c r="C61" s="20" t="s">
        <v>9</v>
      </c>
      <c r="D61" s="20"/>
      <c r="E61" s="20"/>
      <c r="F61" s="20"/>
      <c r="G61" s="20"/>
      <c r="H61" s="20"/>
      <c r="I61" s="20"/>
      <c r="J61" s="2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">
      <c r="A62" s="1"/>
      <c r="B62" s="2" t="s">
        <v>10</v>
      </c>
      <c r="C62" s="20" t="s">
        <v>11</v>
      </c>
      <c r="D62" s="20"/>
      <c r="E62" s="20"/>
      <c r="F62" s="20"/>
      <c r="G62" s="20"/>
      <c r="H62" s="20"/>
      <c r="I62" s="20"/>
      <c r="J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4">
    <mergeCell ref="C52:G52"/>
    <mergeCell ref="C51:G51"/>
    <mergeCell ref="C61:J61"/>
    <mergeCell ref="C62:I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2020-05-11T06:43:24Z</dcterms:modified>
</cp:coreProperties>
</file>