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koste_ethz_ch/Documents/8_DOK FIELD EXPERIMENT/10_FLUX MEASUREMENT/2_DATA/"/>
    </mc:Choice>
  </mc:AlternateContent>
  <xr:revisionPtr revIDLastSave="2006" documentId="13_ncr:1_{30AFB121-9545-1749-8816-C552B5EA6AA8}" xr6:coauthVersionLast="47" xr6:coauthVersionMax="47" xr10:uidLastSave="{EE16FF26-953B-9443-AF6E-F2ACD54AF535}"/>
  <bookViews>
    <workbookView xWindow="32340" yWindow="500" windowWidth="47660" windowHeight="27160" tabRatio="500" xr2:uid="{00000000-000D-0000-FFFF-FFFF00000000}"/>
  </bookViews>
  <sheets>
    <sheet name="Sheet1" sheetId="1" r:id="rId1"/>
    <sheet name="Heights after harvest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3" i="1"/>
  <c r="R3" i="1"/>
  <c r="O4" i="1"/>
  <c r="R27" i="1"/>
  <c r="T1471" i="1"/>
  <c r="S155" i="1"/>
  <c r="T155" i="1"/>
  <c r="U155" i="1"/>
  <c r="T659" i="1"/>
  <c r="T1315" i="1"/>
  <c r="T1311" i="1"/>
  <c r="U1007" i="1"/>
  <c r="T1007" i="1"/>
  <c r="S1007" i="1"/>
  <c r="U835" i="1"/>
  <c r="T835" i="1"/>
  <c r="S835" i="1"/>
  <c r="U815" i="1"/>
  <c r="T815" i="1"/>
  <c r="S815" i="1"/>
  <c r="S67" i="1"/>
  <c r="T67" i="1"/>
  <c r="U67" i="1"/>
  <c r="U663" i="1"/>
  <c r="T663" i="1"/>
  <c r="S663" i="1"/>
  <c r="U679" i="1"/>
  <c r="T679" i="1"/>
  <c r="S679" i="1"/>
  <c r="H1439" i="1"/>
  <c r="H1435" i="1"/>
  <c r="H1431" i="1"/>
  <c r="H1427" i="1"/>
  <c r="H1423" i="1"/>
  <c r="H1419" i="1"/>
  <c r="H1415" i="1"/>
  <c r="H1411" i="1"/>
  <c r="H1407" i="1"/>
  <c r="H1403" i="1"/>
  <c r="H1399" i="1"/>
  <c r="H1395" i="1"/>
  <c r="H1391" i="1"/>
  <c r="H1387" i="1"/>
  <c r="H1383" i="1"/>
  <c r="H1379" i="1"/>
  <c r="H1375" i="1"/>
  <c r="H1371" i="1"/>
  <c r="H1367" i="1"/>
  <c r="H1363" i="1"/>
  <c r="H1359" i="1"/>
  <c r="H1355" i="1"/>
  <c r="H1351" i="1"/>
  <c r="H1347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C30" i="2"/>
  <c r="C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B30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Z1538" i="1"/>
  <c r="M1538" i="1" s="1"/>
  <c r="Z1537" i="1"/>
  <c r="O1537" i="1" s="1"/>
  <c r="Z1536" i="1"/>
  <c r="M1536" i="1" s="1"/>
  <c r="Z1535" i="1"/>
  <c r="O1535" i="1" s="1"/>
  <c r="U1535" i="1"/>
  <c r="T1535" i="1"/>
  <c r="S1535" i="1"/>
  <c r="Z1534" i="1"/>
  <c r="N1534" i="1" s="1"/>
  <c r="Z1533" i="1"/>
  <c r="M1533" i="1" s="1"/>
  <c r="Z1532" i="1"/>
  <c r="M1532" i="1" s="1"/>
  <c r="Z1531" i="1"/>
  <c r="N1531" i="1" s="1"/>
  <c r="U1531" i="1"/>
  <c r="T1531" i="1"/>
  <c r="S1531" i="1"/>
  <c r="Z1530" i="1"/>
  <c r="M1530" i="1" s="1"/>
  <c r="Z1529" i="1"/>
  <c r="M1529" i="1" s="1"/>
  <c r="Z1528" i="1"/>
  <c r="O1528" i="1" s="1"/>
  <c r="Z1527" i="1"/>
  <c r="M1527" i="1" s="1"/>
  <c r="U1527" i="1"/>
  <c r="T1527" i="1"/>
  <c r="S1527" i="1"/>
  <c r="Z1526" i="1"/>
  <c r="N1526" i="1" s="1"/>
  <c r="Z1525" i="1"/>
  <c r="M1525" i="1" s="1"/>
  <c r="Z1524" i="1"/>
  <c r="M1524" i="1" s="1"/>
  <c r="Z1523" i="1"/>
  <c r="N1523" i="1" s="1"/>
  <c r="U1523" i="1"/>
  <c r="T1523" i="1"/>
  <c r="S1523" i="1"/>
  <c r="Z1522" i="1"/>
  <c r="M1522" i="1" s="1"/>
  <c r="Z1521" i="1"/>
  <c r="O1521" i="1" s="1"/>
  <c r="Z1520" i="1"/>
  <c r="M1520" i="1" s="1"/>
  <c r="Z1519" i="1"/>
  <c r="M1519" i="1" s="1"/>
  <c r="U1519" i="1"/>
  <c r="T1519" i="1"/>
  <c r="S1519" i="1"/>
  <c r="Z1518" i="1"/>
  <c r="M1518" i="1" s="1"/>
  <c r="Z1517" i="1"/>
  <c r="M1517" i="1" s="1"/>
  <c r="Z1516" i="1"/>
  <c r="M1516" i="1" s="1"/>
  <c r="Z1515" i="1"/>
  <c r="N1515" i="1" s="1"/>
  <c r="U1515" i="1"/>
  <c r="T1515" i="1"/>
  <c r="S1515" i="1"/>
  <c r="Z1514" i="1"/>
  <c r="M1514" i="1" s="1"/>
  <c r="Z1513" i="1"/>
  <c r="M1513" i="1" s="1"/>
  <c r="Z1512" i="1"/>
  <c r="O1512" i="1" s="1"/>
  <c r="Z1511" i="1"/>
  <c r="M1511" i="1" s="1"/>
  <c r="U1511" i="1"/>
  <c r="T1511" i="1"/>
  <c r="S1511" i="1"/>
  <c r="Z1510" i="1"/>
  <c r="M1510" i="1" s="1"/>
  <c r="Z1509" i="1"/>
  <c r="O1509" i="1" s="1"/>
  <c r="Z1508" i="1"/>
  <c r="M1508" i="1" s="1"/>
  <c r="Z1507" i="1"/>
  <c r="N1507" i="1" s="1"/>
  <c r="U1507" i="1"/>
  <c r="T1507" i="1"/>
  <c r="S1507" i="1"/>
  <c r="Z1506" i="1"/>
  <c r="M1506" i="1" s="1"/>
  <c r="Z1505" i="1"/>
  <c r="M1505" i="1" s="1"/>
  <c r="Z1504" i="1"/>
  <c r="O1504" i="1" s="1"/>
  <c r="Z1503" i="1"/>
  <c r="O1503" i="1" s="1"/>
  <c r="U1503" i="1"/>
  <c r="T1503" i="1"/>
  <c r="S1503" i="1"/>
  <c r="Z1502" i="1"/>
  <c r="M1502" i="1" s="1"/>
  <c r="Z1501" i="1"/>
  <c r="M1501" i="1" s="1"/>
  <c r="Z1500" i="1"/>
  <c r="M1500" i="1" s="1"/>
  <c r="Z1499" i="1"/>
  <c r="M1499" i="1" s="1"/>
  <c r="U1499" i="1"/>
  <c r="T1499" i="1"/>
  <c r="S1499" i="1"/>
  <c r="Z1498" i="1"/>
  <c r="M1498" i="1" s="1"/>
  <c r="Z1497" i="1"/>
  <c r="M1497" i="1" s="1"/>
  <c r="Z1496" i="1"/>
  <c r="N1496" i="1" s="1"/>
  <c r="Z1495" i="1"/>
  <c r="M1495" i="1" s="1"/>
  <c r="U1495" i="1"/>
  <c r="T1495" i="1"/>
  <c r="S1495" i="1"/>
  <c r="Z1494" i="1"/>
  <c r="M1494" i="1" s="1"/>
  <c r="Z1493" i="1"/>
  <c r="O1493" i="1" s="1"/>
  <c r="Z1492" i="1"/>
  <c r="M1492" i="1" s="1"/>
  <c r="Z1491" i="1"/>
  <c r="O1491" i="1" s="1"/>
  <c r="U1491" i="1"/>
  <c r="T1491" i="1"/>
  <c r="S1491" i="1"/>
  <c r="Z1490" i="1"/>
  <c r="M1490" i="1" s="1"/>
  <c r="Z1489" i="1"/>
  <c r="M1489" i="1" s="1"/>
  <c r="Z1488" i="1"/>
  <c r="O1488" i="1" s="1"/>
  <c r="Z1487" i="1"/>
  <c r="N1487" i="1" s="1"/>
  <c r="U1487" i="1"/>
  <c r="T1487" i="1"/>
  <c r="S1487" i="1"/>
  <c r="Z1486" i="1"/>
  <c r="N1486" i="1" s="1"/>
  <c r="Z1485" i="1"/>
  <c r="M1485" i="1" s="1"/>
  <c r="Z1484" i="1"/>
  <c r="O1484" i="1" s="1"/>
  <c r="Z1483" i="1"/>
  <c r="M1483" i="1" s="1"/>
  <c r="U1483" i="1"/>
  <c r="T1483" i="1"/>
  <c r="S1483" i="1"/>
  <c r="Z1482" i="1"/>
  <c r="O1482" i="1" s="1"/>
  <c r="Z1481" i="1"/>
  <c r="M1481" i="1" s="1"/>
  <c r="Z1480" i="1"/>
  <c r="N1480" i="1" s="1"/>
  <c r="Z1479" i="1"/>
  <c r="M1479" i="1" s="1"/>
  <c r="U1479" i="1"/>
  <c r="T1479" i="1"/>
  <c r="S1479" i="1"/>
  <c r="Z1478" i="1"/>
  <c r="M1478" i="1" s="1"/>
  <c r="Z1477" i="1"/>
  <c r="O1477" i="1" s="1"/>
  <c r="Z1476" i="1"/>
  <c r="M1476" i="1" s="1"/>
  <c r="Z1475" i="1"/>
  <c r="M1475" i="1" s="1"/>
  <c r="U1475" i="1"/>
  <c r="T1475" i="1"/>
  <c r="S1475" i="1"/>
  <c r="Z1474" i="1"/>
  <c r="M1474" i="1" s="1"/>
  <c r="Z1473" i="1"/>
  <c r="M1473" i="1" s="1"/>
  <c r="Z1472" i="1"/>
  <c r="N1472" i="1" s="1"/>
  <c r="Z1471" i="1"/>
  <c r="O1471" i="1" s="1"/>
  <c r="U1471" i="1"/>
  <c r="S1471" i="1"/>
  <c r="Z1470" i="1"/>
  <c r="N1470" i="1" s="1"/>
  <c r="Z1469" i="1"/>
  <c r="O1469" i="1" s="1"/>
  <c r="Z1468" i="1"/>
  <c r="M1468" i="1" s="1"/>
  <c r="Z1467" i="1"/>
  <c r="M1467" i="1" s="1"/>
  <c r="U1467" i="1"/>
  <c r="T1467" i="1"/>
  <c r="S1467" i="1"/>
  <c r="Z1466" i="1"/>
  <c r="M1466" i="1" s="1"/>
  <c r="Z1465" i="1"/>
  <c r="M1465" i="1" s="1"/>
  <c r="Z1464" i="1"/>
  <c r="N1464" i="1" s="1"/>
  <c r="Z1463" i="1"/>
  <c r="M1463" i="1" s="1"/>
  <c r="U1463" i="1"/>
  <c r="T1463" i="1"/>
  <c r="S1463" i="1"/>
  <c r="Z1462" i="1"/>
  <c r="M1462" i="1" s="1"/>
  <c r="Z1461" i="1"/>
  <c r="O1461" i="1" s="1"/>
  <c r="Z1460" i="1"/>
  <c r="M1460" i="1" s="1"/>
  <c r="Z1459" i="1"/>
  <c r="M1459" i="1" s="1"/>
  <c r="U1459" i="1"/>
  <c r="T1459" i="1"/>
  <c r="S1459" i="1"/>
  <c r="Z1458" i="1"/>
  <c r="M1458" i="1" s="1"/>
  <c r="Z1457" i="1"/>
  <c r="M1457" i="1" s="1"/>
  <c r="Z1456" i="1"/>
  <c r="M1456" i="1" s="1"/>
  <c r="Z1455" i="1"/>
  <c r="O1455" i="1" s="1"/>
  <c r="U1455" i="1"/>
  <c r="T1455" i="1"/>
  <c r="S1455" i="1"/>
  <c r="Z1454" i="1"/>
  <c r="M1454" i="1" s="1"/>
  <c r="Z1453" i="1"/>
  <c r="O1453" i="1" s="1"/>
  <c r="Z1452" i="1"/>
  <c r="M1452" i="1" s="1"/>
  <c r="Z1451" i="1"/>
  <c r="M1451" i="1" s="1"/>
  <c r="U1451" i="1"/>
  <c r="T1451" i="1"/>
  <c r="S1451" i="1"/>
  <c r="Z1450" i="1"/>
  <c r="O1450" i="1" s="1"/>
  <c r="Z1449" i="1"/>
  <c r="M1449" i="1" s="1"/>
  <c r="Z1448" i="1"/>
  <c r="N1448" i="1" s="1"/>
  <c r="Z1447" i="1"/>
  <c r="M1447" i="1" s="1"/>
  <c r="U1447" i="1"/>
  <c r="T1447" i="1"/>
  <c r="S1447" i="1"/>
  <c r="Z1446" i="1"/>
  <c r="M1446" i="1" s="1"/>
  <c r="Z1445" i="1"/>
  <c r="O1445" i="1" s="1"/>
  <c r="Z1444" i="1"/>
  <c r="N1444" i="1" s="1"/>
  <c r="Z1443" i="1"/>
  <c r="M1443" i="1" s="1"/>
  <c r="U1443" i="1"/>
  <c r="T1443" i="1"/>
  <c r="S1443" i="1"/>
  <c r="N1459" i="1"/>
  <c r="O1459" i="1"/>
  <c r="N1477" i="1"/>
  <c r="N1532" i="1"/>
  <c r="O1532" i="1"/>
  <c r="M1537" i="1"/>
  <c r="N1537" i="1"/>
  <c r="Z1442" i="1"/>
  <c r="O1442" i="1" s="1"/>
  <c r="Z1441" i="1"/>
  <c r="N1441" i="1" s="1"/>
  <c r="Z1440" i="1"/>
  <c r="N1440" i="1" s="1"/>
  <c r="Z1439" i="1"/>
  <c r="M1439" i="1" s="1"/>
  <c r="U1439" i="1"/>
  <c r="T1439" i="1"/>
  <c r="S1439" i="1"/>
  <c r="Z1438" i="1"/>
  <c r="O1438" i="1" s="1"/>
  <c r="Z1437" i="1"/>
  <c r="O1437" i="1" s="1"/>
  <c r="Z1436" i="1"/>
  <c r="M1436" i="1" s="1"/>
  <c r="Z1435" i="1"/>
  <c r="M1435" i="1" s="1"/>
  <c r="U1435" i="1"/>
  <c r="T1435" i="1"/>
  <c r="S1435" i="1"/>
  <c r="Z1434" i="1"/>
  <c r="M1434" i="1" s="1"/>
  <c r="Z1433" i="1"/>
  <c r="N1433" i="1" s="1"/>
  <c r="Z1432" i="1"/>
  <c r="N1432" i="1" s="1"/>
  <c r="Z1431" i="1"/>
  <c r="M1431" i="1" s="1"/>
  <c r="U1431" i="1"/>
  <c r="T1431" i="1"/>
  <c r="S1431" i="1"/>
  <c r="Z1430" i="1"/>
  <c r="Z1429" i="1"/>
  <c r="O1429" i="1" s="1"/>
  <c r="Z1428" i="1"/>
  <c r="M1428" i="1" s="1"/>
  <c r="Z1427" i="1"/>
  <c r="M1427" i="1" s="1"/>
  <c r="U1427" i="1"/>
  <c r="T1427" i="1"/>
  <c r="S1427" i="1"/>
  <c r="Z1426" i="1"/>
  <c r="M1426" i="1" s="1"/>
  <c r="Z1425" i="1"/>
  <c r="Z1424" i="1"/>
  <c r="N1424" i="1" s="1"/>
  <c r="Z1423" i="1"/>
  <c r="M1423" i="1" s="1"/>
  <c r="U1423" i="1"/>
  <c r="T1423" i="1"/>
  <c r="S1423" i="1"/>
  <c r="Z1422" i="1"/>
  <c r="M1422" i="1" s="1"/>
  <c r="Z1421" i="1"/>
  <c r="O1421" i="1" s="1"/>
  <c r="Z1420" i="1"/>
  <c r="Z1419" i="1"/>
  <c r="M1419" i="1" s="1"/>
  <c r="U1419" i="1"/>
  <c r="T1419" i="1"/>
  <c r="S1419" i="1"/>
  <c r="Z1418" i="1"/>
  <c r="M1418" i="1" s="1"/>
  <c r="Z1417" i="1"/>
  <c r="M1417" i="1" s="1"/>
  <c r="Z1416" i="1"/>
  <c r="N1416" i="1" s="1"/>
  <c r="Z1415" i="1"/>
  <c r="U1415" i="1"/>
  <c r="T1415" i="1"/>
  <c r="S1415" i="1"/>
  <c r="Z1414" i="1"/>
  <c r="M1414" i="1" s="1"/>
  <c r="Z1413" i="1"/>
  <c r="O1413" i="1" s="1"/>
  <c r="Z1412" i="1"/>
  <c r="M1412" i="1" s="1"/>
  <c r="Z1411" i="1"/>
  <c r="M1411" i="1" s="1"/>
  <c r="U1411" i="1"/>
  <c r="T1411" i="1"/>
  <c r="S1411" i="1"/>
  <c r="Z1410" i="1"/>
  <c r="M1410" i="1" s="1"/>
  <c r="Z1409" i="1"/>
  <c r="M1409" i="1" s="1"/>
  <c r="Z1408" i="1"/>
  <c r="N1408" i="1" s="1"/>
  <c r="Z1407" i="1"/>
  <c r="M1407" i="1" s="1"/>
  <c r="U1407" i="1"/>
  <c r="T1407" i="1"/>
  <c r="S1407" i="1"/>
  <c r="Z1406" i="1"/>
  <c r="M1406" i="1" s="1"/>
  <c r="Z1405" i="1"/>
  <c r="O1405" i="1" s="1"/>
  <c r="Z1404" i="1"/>
  <c r="M1404" i="1" s="1"/>
  <c r="Z1403" i="1"/>
  <c r="M1403" i="1" s="1"/>
  <c r="U1403" i="1"/>
  <c r="T1403" i="1"/>
  <c r="S1403" i="1"/>
  <c r="Z1402" i="1"/>
  <c r="M1402" i="1" s="1"/>
  <c r="Z1401" i="1"/>
  <c r="M1401" i="1" s="1"/>
  <c r="Z1400" i="1"/>
  <c r="N1400" i="1" s="1"/>
  <c r="Z1399" i="1"/>
  <c r="M1399" i="1" s="1"/>
  <c r="U1399" i="1"/>
  <c r="T1399" i="1"/>
  <c r="S1399" i="1"/>
  <c r="Z1398" i="1"/>
  <c r="Z1397" i="1"/>
  <c r="O1397" i="1" s="1"/>
  <c r="Z1396" i="1"/>
  <c r="M1396" i="1" s="1"/>
  <c r="Z1395" i="1"/>
  <c r="M1395" i="1" s="1"/>
  <c r="U1395" i="1"/>
  <c r="T1395" i="1"/>
  <c r="S1395" i="1"/>
  <c r="Z1394" i="1"/>
  <c r="M1394" i="1" s="1"/>
  <c r="Z1393" i="1"/>
  <c r="Z1392" i="1"/>
  <c r="N1392" i="1" s="1"/>
  <c r="Z1391" i="1"/>
  <c r="M1391" i="1" s="1"/>
  <c r="U1391" i="1"/>
  <c r="T1391" i="1"/>
  <c r="S1391" i="1"/>
  <c r="Z1390" i="1"/>
  <c r="M1390" i="1" s="1"/>
  <c r="Z1389" i="1"/>
  <c r="O1389" i="1" s="1"/>
  <c r="Z1388" i="1"/>
  <c r="Z1387" i="1"/>
  <c r="M1387" i="1" s="1"/>
  <c r="U1387" i="1"/>
  <c r="T1387" i="1"/>
  <c r="S1387" i="1"/>
  <c r="Z1386" i="1"/>
  <c r="M1386" i="1" s="1"/>
  <c r="Z1385" i="1"/>
  <c r="M1385" i="1" s="1"/>
  <c r="Z1384" i="1"/>
  <c r="N1384" i="1" s="1"/>
  <c r="Z1383" i="1"/>
  <c r="O1383" i="1" s="1"/>
  <c r="U1383" i="1"/>
  <c r="T1383" i="1"/>
  <c r="S1383" i="1"/>
  <c r="Z1382" i="1"/>
  <c r="M1382" i="1" s="1"/>
  <c r="Z1381" i="1"/>
  <c r="O1381" i="1" s="1"/>
  <c r="Z1380" i="1"/>
  <c r="M1380" i="1" s="1"/>
  <c r="Z1379" i="1"/>
  <c r="M1379" i="1" s="1"/>
  <c r="U1379" i="1"/>
  <c r="T1379" i="1"/>
  <c r="S1379" i="1"/>
  <c r="Z1378" i="1"/>
  <c r="M1378" i="1" s="1"/>
  <c r="Z1377" i="1"/>
  <c r="M1377" i="1" s="1"/>
  <c r="Z1376" i="1"/>
  <c r="N1376" i="1" s="1"/>
  <c r="Z1375" i="1"/>
  <c r="M1375" i="1" s="1"/>
  <c r="U1375" i="1"/>
  <c r="T1375" i="1"/>
  <c r="S1375" i="1"/>
  <c r="Z1374" i="1"/>
  <c r="M1374" i="1" s="1"/>
  <c r="Z1373" i="1"/>
  <c r="O1373" i="1" s="1"/>
  <c r="Z1372" i="1"/>
  <c r="M1372" i="1" s="1"/>
  <c r="Z1371" i="1"/>
  <c r="M1371" i="1" s="1"/>
  <c r="U1371" i="1"/>
  <c r="T1371" i="1"/>
  <c r="S1371" i="1"/>
  <c r="Z1370" i="1"/>
  <c r="M1370" i="1" s="1"/>
  <c r="Z1369" i="1"/>
  <c r="M1369" i="1" s="1"/>
  <c r="Z1368" i="1"/>
  <c r="N1368" i="1" s="1"/>
  <c r="Z1367" i="1"/>
  <c r="M1367" i="1" s="1"/>
  <c r="U1367" i="1"/>
  <c r="T1367" i="1"/>
  <c r="S1367" i="1"/>
  <c r="Z1366" i="1"/>
  <c r="M1366" i="1" s="1"/>
  <c r="Z1365" i="1"/>
  <c r="O1365" i="1" s="1"/>
  <c r="Z1364" i="1"/>
  <c r="M1364" i="1" s="1"/>
  <c r="Z1363" i="1"/>
  <c r="M1363" i="1" s="1"/>
  <c r="U1363" i="1"/>
  <c r="T1363" i="1"/>
  <c r="S1363" i="1"/>
  <c r="Z1362" i="1"/>
  <c r="N1362" i="1" s="1"/>
  <c r="Z1361" i="1"/>
  <c r="M1361" i="1" s="1"/>
  <c r="Z1360" i="1"/>
  <c r="N1360" i="1" s="1"/>
  <c r="Z1359" i="1"/>
  <c r="M1359" i="1" s="1"/>
  <c r="U1359" i="1"/>
  <c r="T1359" i="1"/>
  <c r="S1359" i="1"/>
  <c r="Z1358" i="1"/>
  <c r="M1358" i="1" s="1"/>
  <c r="Z1357" i="1"/>
  <c r="M1357" i="1" s="1"/>
  <c r="Z1356" i="1"/>
  <c r="M1356" i="1" s="1"/>
  <c r="Z1355" i="1"/>
  <c r="M1355" i="1" s="1"/>
  <c r="U1355" i="1"/>
  <c r="T1355" i="1"/>
  <c r="S1355" i="1"/>
  <c r="Z1354" i="1"/>
  <c r="M1354" i="1" s="1"/>
  <c r="Z1353" i="1"/>
  <c r="M1353" i="1" s="1"/>
  <c r="Z1352" i="1"/>
  <c r="Z1351" i="1"/>
  <c r="M1351" i="1" s="1"/>
  <c r="U1351" i="1"/>
  <c r="T1351" i="1"/>
  <c r="S1351" i="1"/>
  <c r="Z1350" i="1"/>
  <c r="M1350" i="1" s="1"/>
  <c r="Z1349" i="1"/>
  <c r="O1349" i="1" s="1"/>
  <c r="Z1348" i="1"/>
  <c r="M1348" i="1" s="1"/>
  <c r="Z1347" i="1"/>
  <c r="U1347" i="1"/>
  <c r="T1347" i="1"/>
  <c r="S1347" i="1"/>
  <c r="Z1346" i="1"/>
  <c r="M1346" i="1" s="1"/>
  <c r="Z1345" i="1"/>
  <c r="M1345" i="1" s="1"/>
  <c r="Z1344" i="1"/>
  <c r="M1344" i="1" s="1"/>
  <c r="Z1343" i="1"/>
  <c r="M1343" i="1" s="1"/>
  <c r="U1343" i="1"/>
  <c r="T1343" i="1"/>
  <c r="S1343" i="1"/>
  <c r="Z1342" i="1"/>
  <c r="M1342" i="1" s="1"/>
  <c r="Z1341" i="1"/>
  <c r="N1341" i="1" s="1"/>
  <c r="Z1340" i="1"/>
  <c r="N1340" i="1" s="1"/>
  <c r="Z1339" i="1"/>
  <c r="M1339" i="1" s="1"/>
  <c r="U1339" i="1"/>
  <c r="T1339" i="1"/>
  <c r="S1339" i="1"/>
  <c r="Z1338" i="1"/>
  <c r="M1338" i="1" s="1"/>
  <c r="Z1337" i="1"/>
  <c r="M1337" i="1" s="1"/>
  <c r="Z1336" i="1"/>
  <c r="M1336" i="1" s="1"/>
  <c r="Z1335" i="1"/>
  <c r="N1335" i="1" s="1"/>
  <c r="U1335" i="1"/>
  <c r="T1335" i="1"/>
  <c r="S1335" i="1"/>
  <c r="Z1334" i="1"/>
  <c r="N1334" i="1" s="1"/>
  <c r="Z1333" i="1"/>
  <c r="M1333" i="1" s="1"/>
  <c r="Z1332" i="1"/>
  <c r="M1332" i="1" s="1"/>
  <c r="Z1331" i="1"/>
  <c r="M1331" i="1" s="1"/>
  <c r="U1331" i="1"/>
  <c r="T1331" i="1"/>
  <c r="S1331" i="1"/>
  <c r="Z1330" i="1"/>
  <c r="Z1329" i="1"/>
  <c r="O1329" i="1" s="1"/>
  <c r="Z1328" i="1"/>
  <c r="N1328" i="1" s="1"/>
  <c r="Z1327" i="1"/>
  <c r="N1327" i="1" s="1"/>
  <c r="U1327" i="1"/>
  <c r="T1327" i="1"/>
  <c r="S1327" i="1"/>
  <c r="Z1326" i="1"/>
  <c r="M1326" i="1" s="1"/>
  <c r="Z1325" i="1"/>
  <c r="O1325" i="1" s="1"/>
  <c r="Z1324" i="1"/>
  <c r="M1324" i="1" s="1"/>
  <c r="Z1323" i="1"/>
  <c r="M1323" i="1" s="1"/>
  <c r="U1323" i="1"/>
  <c r="T1323" i="1"/>
  <c r="S1323" i="1"/>
  <c r="Z1322" i="1"/>
  <c r="O1322" i="1" s="1"/>
  <c r="Z1321" i="1"/>
  <c r="O1321" i="1" s="1"/>
  <c r="Z1320" i="1"/>
  <c r="Z1319" i="1"/>
  <c r="M1319" i="1" s="1"/>
  <c r="U1319" i="1"/>
  <c r="T1319" i="1"/>
  <c r="S1319" i="1"/>
  <c r="Z1318" i="1"/>
  <c r="M1318" i="1" s="1"/>
  <c r="Z1317" i="1"/>
  <c r="M1317" i="1" s="1"/>
  <c r="Z1316" i="1"/>
  <c r="N1316" i="1" s="1"/>
  <c r="Z1315" i="1"/>
  <c r="U1315" i="1"/>
  <c r="S1315" i="1"/>
  <c r="Z1314" i="1"/>
  <c r="M1314" i="1" s="1"/>
  <c r="Z1313" i="1"/>
  <c r="M1313" i="1" s="1"/>
  <c r="Z1312" i="1"/>
  <c r="N1312" i="1" s="1"/>
  <c r="Z1311" i="1"/>
  <c r="M1311" i="1" s="1"/>
  <c r="U1311" i="1"/>
  <c r="S1311" i="1"/>
  <c r="Z1310" i="1"/>
  <c r="M1310" i="1" s="1"/>
  <c r="Z1309" i="1"/>
  <c r="N1309" i="1" s="1"/>
  <c r="Z1308" i="1"/>
  <c r="O1308" i="1" s="1"/>
  <c r="Z1307" i="1"/>
  <c r="M1307" i="1" s="1"/>
  <c r="U1307" i="1"/>
  <c r="T1307" i="1"/>
  <c r="S1307" i="1"/>
  <c r="Z1306" i="1"/>
  <c r="Z1305" i="1"/>
  <c r="M1305" i="1" s="1"/>
  <c r="Z1304" i="1"/>
  <c r="N1304" i="1" s="1"/>
  <c r="Z1303" i="1"/>
  <c r="M1303" i="1" s="1"/>
  <c r="U1303" i="1"/>
  <c r="T1303" i="1"/>
  <c r="S1303" i="1"/>
  <c r="Z1302" i="1"/>
  <c r="M1302" i="1" s="1"/>
  <c r="Z1301" i="1"/>
  <c r="Z1300" i="1"/>
  <c r="M1300" i="1" s="1"/>
  <c r="Z1299" i="1"/>
  <c r="M1299" i="1" s="1"/>
  <c r="U1299" i="1"/>
  <c r="T1299" i="1"/>
  <c r="S1299" i="1"/>
  <c r="Z1298" i="1"/>
  <c r="Z1297" i="1"/>
  <c r="O1297" i="1" s="1"/>
  <c r="Z1296" i="1"/>
  <c r="Z1295" i="1"/>
  <c r="N1295" i="1" s="1"/>
  <c r="U1295" i="1"/>
  <c r="T1295" i="1"/>
  <c r="S1295" i="1"/>
  <c r="Z1294" i="1"/>
  <c r="M1294" i="1" s="1"/>
  <c r="Z1293" i="1"/>
  <c r="Z1292" i="1"/>
  <c r="N1292" i="1" s="1"/>
  <c r="Z1291" i="1"/>
  <c r="M1291" i="1" s="1"/>
  <c r="U1291" i="1"/>
  <c r="T1291" i="1"/>
  <c r="S1291" i="1"/>
  <c r="Z1290" i="1"/>
  <c r="M1290" i="1" s="1"/>
  <c r="Z1289" i="1"/>
  <c r="M1289" i="1" s="1"/>
  <c r="Z1288" i="1"/>
  <c r="N1288" i="1" s="1"/>
  <c r="Z1287" i="1"/>
  <c r="M1287" i="1" s="1"/>
  <c r="U1287" i="1"/>
  <c r="T1287" i="1"/>
  <c r="S1287" i="1"/>
  <c r="Z1286" i="1"/>
  <c r="M1286" i="1" s="1"/>
  <c r="Z1285" i="1"/>
  <c r="M1285" i="1" s="1"/>
  <c r="Z1284" i="1"/>
  <c r="M1284" i="1" s="1"/>
  <c r="Z1283" i="1"/>
  <c r="U1283" i="1"/>
  <c r="T1283" i="1"/>
  <c r="S1283" i="1"/>
  <c r="Z1282" i="1"/>
  <c r="M1282" i="1" s="1"/>
  <c r="Z1281" i="1"/>
  <c r="M1281" i="1" s="1"/>
  <c r="Z1280" i="1"/>
  <c r="M1280" i="1" s="1"/>
  <c r="Z1279" i="1"/>
  <c r="M1279" i="1" s="1"/>
  <c r="U1279" i="1"/>
  <c r="T1279" i="1"/>
  <c r="S1279" i="1"/>
  <c r="Z1278" i="1"/>
  <c r="M1278" i="1" s="1"/>
  <c r="Z1277" i="1"/>
  <c r="N1277" i="1" s="1"/>
  <c r="Z1276" i="1"/>
  <c r="O1276" i="1" s="1"/>
  <c r="Z1275" i="1"/>
  <c r="M1275" i="1" s="1"/>
  <c r="U1275" i="1"/>
  <c r="T1275" i="1"/>
  <c r="S1275" i="1"/>
  <c r="Z1274" i="1"/>
  <c r="Z1273" i="1"/>
  <c r="M1273" i="1" s="1"/>
  <c r="Z1272" i="1"/>
  <c r="N1272" i="1" s="1"/>
  <c r="Z1271" i="1"/>
  <c r="M1271" i="1" s="1"/>
  <c r="U1271" i="1"/>
  <c r="T1271" i="1"/>
  <c r="S1271" i="1"/>
  <c r="Z1270" i="1"/>
  <c r="M1270" i="1" s="1"/>
  <c r="Z1269" i="1"/>
  <c r="M1269" i="1" s="1"/>
  <c r="Z1268" i="1"/>
  <c r="M1268" i="1" s="1"/>
  <c r="Z1267" i="1"/>
  <c r="M1267" i="1" s="1"/>
  <c r="U1267" i="1"/>
  <c r="T1267" i="1"/>
  <c r="S1267" i="1"/>
  <c r="Z1266" i="1"/>
  <c r="Z1265" i="1"/>
  <c r="N1265" i="1" s="1"/>
  <c r="Z1264" i="1"/>
  <c r="N1264" i="1" s="1"/>
  <c r="Z1263" i="1"/>
  <c r="M1263" i="1" s="1"/>
  <c r="U1263" i="1"/>
  <c r="T1263" i="1"/>
  <c r="S1263" i="1"/>
  <c r="Z1262" i="1"/>
  <c r="M1262" i="1" s="1"/>
  <c r="Z1261" i="1"/>
  <c r="Z1260" i="1"/>
  <c r="M1260" i="1" s="1"/>
  <c r="Z1259" i="1"/>
  <c r="M1259" i="1" s="1"/>
  <c r="U1259" i="1"/>
  <c r="T1259" i="1"/>
  <c r="S1259" i="1"/>
  <c r="Z1258" i="1"/>
  <c r="O1258" i="1" s="1"/>
  <c r="Z1257" i="1"/>
  <c r="M1257" i="1" s="1"/>
  <c r="Z1256" i="1"/>
  <c r="N1256" i="1" s="1"/>
  <c r="Z1255" i="1"/>
  <c r="M1255" i="1" s="1"/>
  <c r="U1255" i="1"/>
  <c r="T1255" i="1"/>
  <c r="S1255" i="1"/>
  <c r="Z1254" i="1"/>
  <c r="M1254" i="1" s="1"/>
  <c r="Z1253" i="1"/>
  <c r="O1253" i="1" s="1"/>
  <c r="Z1252" i="1"/>
  <c r="M1252" i="1" s="1"/>
  <c r="Z1251" i="1"/>
  <c r="U1251" i="1"/>
  <c r="T1251" i="1"/>
  <c r="S1251" i="1"/>
  <c r="M1264" i="1"/>
  <c r="O1264" i="1"/>
  <c r="O1269" i="1"/>
  <c r="M1274" i="1"/>
  <c r="N1274" i="1"/>
  <c r="O1274" i="1"/>
  <c r="O1281" i="1"/>
  <c r="N1285" i="1"/>
  <c r="O1285" i="1"/>
  <c r="M1296" i="1"/>
  <c r="N1296" i="1"/>
  <c r="O1296" i="1"/>
  <c r="M1301" i="1"/>
  <c r="N1301" i="1"/>
  <c r="O1301" i="1"/>
  <c r="M1306" i="1"/>
  <c r="N1306" i="1"/>
  <c r="O1306" i="1"/>
  <c r="O1323" i="1"/>
  <c r="O1328" i="1"/>
  <c r="O1337" i="1"/>
  <c r="S1155" i="1"/>
  <c r="T1155" i="1"/>
  <c r="U1155" i="1"/>
  <c r="Z1155" i="1"/>
  <c r="N1155" i="1" s="1"/>
  <c r="Z1156" i="1"/>
  <c r="M1156" i="1" s="1"/>
  <c r="Z1157" i="1"/>
  <c r="M1157" i="1" s="1"/>
  <c r="Z1158" i="1"/>
  <c r="M1158" i="1" s="1"/>
  <c r="S1159" i="1"/>
  <c r="T1159" i="1"/>
  <c r="U1159" i="1"/>
  <c r="Z1159" i="1"/>
  <c r="O1159" i="1" s="1"/>
  <c r="Z1160" i="1"/>
  <c r="M1160" i="1" s="1"/>
  <c r="Z1161" i="1"/>
  <c r="O1161" i="1" s="1"/>
  <c r="Z1162" i="1"/>
  <c r="M1162" i="1" s="1"/>
  <c r="S1163" i="1"/>
  <c r="T1163" i="1"/>
  <c r="U1163" i="1"/>
  <c r="Z1163" i="1"/>
  <c r="Z1164" i="1"/>
  <c r="N1164" i="1" s="1"/>
  <c r="Z1165" i="1"/>
  <c r="M1165" i="1" s="1"/>
  <c r="Z1166" i="1"/>
  <c r="M1166" i="1" s="1"/>
  <c r="S1167" i="1"/>
  <c r="T1167" i="1"/>
  <c r="U1167" i="1"/>
  <c r="Z1167" i="1"/>
  <c r="M1167" i="1" s="1"/>
  <c r="Z1168" i="1"/>
  <c r="O1168" i="1" s="1"/>
  <c r="Z1169" i="1"/>
  <c r="M1169" i="1" s="1"/>
  <c r="Z1170" i="1"/>
  <c r="O1170" i="1" s="1"/>
  <c r="S1171" i="1"/>
  <c r="T1171" i="1"/>
  <c r="U1171" i="1"/>
  <c r="Z1171" i="1"/>
  <c r="N1171" i="1" s="1"/>
  <c r="Z1172" i="1"/>
  <c r="M1172" i="1" s="1"/>
  <c r="Z1173" i="1"/>
  <c r="M1173" i="1" s="1"/>
  <c r="Z1174" i="1"/>
  <c r="M1174" i="1" s="1"/>
  <c r="S1175" i="1"/>
  <c r="T1175" i="1"/>
  <c r="U1175" i="1"/>
  <c r="Z1175" i="1"/>
  <c r="O1175" i="1" s="1"/>
  <c r="Z1176" i="1"/>
  <c r="M1176" i="1" s="1"/>
  <c r="Z1177" i="1"/>
  <c r="O1177" i="1" s="1"/>
  <c r="Z1178" i="1"/>
  <c r="M1178" i="1" s="1"/>
  <c r="S1179" i="1"/>
  <c r="T1179" i="1"/>
  <c r="U1179" i="1"/>
  <c r="Z1179" i="1"/>
  <c r="M1179" i="1" s="1"/>
  <c r="Z1180" i="1"/>
  <c r="N1180" i="1" s="1"/>
  <c r="Z1181" i="1"/>
  <c r="M1181" i="1" s="1"/>
  <c r="Z1182" i="1"/>
  <c r="M1182" i="1" s="1"/>
  <c r="S1183" i="1"/>
  <c r="T1183" i="1"/>
  <c r="U1183" i="1"/>
  <c r="Z1183" i="1"/>
  <c r="M1183" i="1" s="1"/>
  <c r="Z1184" i="1"/>
  <c r="O1184" i="1" s="1"/>
  <c r="Z1185" i="1"/>
  <c r="M1185" i="1" s="1"/>
  <c r="Z1186" i="1"/>
  <c r="O1186" i="1" s="1"/>
  <c r="S1187" i="1"/>
  <c r="T1187" i="1"/>
  <c r="U1187" i="1"/>
  <c r="Z1187" i="1"/>
  <c r="N1187" i="1" s="1"/>
  <c r="Z1188" i="1"/>
  <c r="M1188" i="1" s="1"/>
  <c r="Z1189" i="1"/>
  <c r="Z1190" i="1"/>
  <c r="M1190" i="1" s="1"/>
  <c r="S1191" i="1"/>
  <c r="T1191" i="1"/>
  <c r="U1191" i="1"/>
  <c r="Z1191" i="1"/>
  <c r="O1191" i="1" s="1"/>
  <c r="Z1192" i="1"/>
  <c r="M1192" i="1" s="1"/>
  <c r="Z1193" i="1"/>
  <c r="O1193" i="1" s="1"/>
  <c r="Z1194" i="1"/>
  <c r="M1194" i="1" s="1"/>
  <c r="S1195" i="1"/>
  <c r="T1195" i="1"/>
  <c r="U1195" i="1"/>
  <c r="Z1195" i="1"/>
  <c r="M1195" i="1" s="1"/>
  <c r="Z1196" i="1"/>
  <c r="M1196" i="1" s="1"/>
  <c r="Z1197" i="1"/>
  <c r="M1197" i="1" s="1"/>
  <c r="Z1198" i="1"/>
  <c r="S1199" i="1"/>
  <c r="T1199" i="1"/>
  <c r="U1199" i="1"/>
  <c r="Z1199" i="1"/>
  <c r="M1199" i="1" s="1"/>
  <c r="Z1200" i="1"/>
  <c r="O1200" i="1" s="1"/>
  <c r="Z1201" i="1"/>
  <c r="M1201" i="1" s="1"/>
  <c r="Z1202" i="1"/>
  <c r="M1202" i="1" s="1"/>
  <c r="S1203" i="1"/>
  <c r="T1203" i="1"/>
  <c r="U1203" i="1"/>
  <c r="Z1203" i="1"/>
  <c r="N1203" i="1" s="1"/>
  <c r="Z1204" i="1"/>
  <c r="M1204" i="1" s="1"/>
  <c r="Z1205" i="1"/>
  <c r="M1205" i="1" s="1"/>
  <c r="Z1206" i="1"/>
  <c r="M1206" i="1" s="1"/>
  <c r="S1207" i="1"/>
  <c r="T1207" i="1"/>
  <c r="U1207" i="1"/>
  <c r="Z1207" i="1"/>
  <c r="O1207" i="1" s="1"/>
  <c r="Z1208" i="1"/>
  <c r="M1208" i="1" s="1"/>
  <c r="Z1209" i="1"/>
  <c r="M1209" i="1" s="1"/>
  <c r="Z1210" i="1"/>
  <c r="M1210" i="1" s="1"/>
  <c r="S1211" i="1"/>
  <c r="T1211" i="1"/>
  <c r="U1211" i="1"/>
  <c r="Z1211" i="1"/>
  <c r="Z1212" i="1"/>
  <c r="N1212" i="1" s="1"/>
  <c r="Z1213" i="1"/>
  <c r="M1213" i="1" s="1"/>
  <c r="Z1214" i="1"/>
  <c r="M1214" i="1" s="1"/>
  <c r="S1215" i="1"/>
  <c r="T1215" i="1"/>
  <c r="U1215" i="1"/>
  <c r="Z1215" i="1"/>
  <c r="M1215" i="1" s="1"/>
  <c r="Z1216" i="1"/>
  <c r="O1216" i="1" s="1"/>
  <c r="Z1217" i="1"/>
  <c r="M1217" i="1" s="1"/>
  <c r="Z1218" i="1"/>
  <c r="M1218" i="1" s="1"/>
  <c r="S1219" i="1"/>
  <c r="T1219" i="1"/>
  <c r="U1219" i="1"/>
  <c r="Z1219" i="1"/>
  <c r="N1219" i="1" s="1"/>
  <c r="Z1220" i="1"/>
  <c r="Z1221" i="1"/>
  <c r="N1221" i="1" s="1"/>
  <c r="Z1222" i="1"/>
  <c r="M1222" i="1" s="1"/>
  <c r="S1223" i="1"/>
  <c r="T1223" i="1"/>
  <c r="U1223" i="1"/>
  <c r="Z1223" i="1"/>
  <c r="O1223" i="1" s="1"/>
  <c r="Z1224" i="1"/>
  <c r="M1224" i="1" s="1"/>
  <c r="Z1225" i="1"/>
  <c r="M1225" i="1" s="1"/>
  <c r="Z1226" i="1"/>
  <c r="M1226" i="1" s="1"/>
  <c r="S1227" i="1"/>
  <c r="T1227" i="1"/>
  <c r="U1227" i="1"/>
  <c r="Z1227" i="1"/>
  <c r="M1227" i="1" s="1"/>
  <c r="Z1228" i="1"/>
  <c r="M1228" i="1" s="1"/>
  <c r="Z1229" i="1"/>
  <c r="Z1230" i="1"/>
  <c r="N1230" i="1" s="1"/>
  <c r="S1231" i="1"/>
  <c r="T1231" i="1"/>
  <c r="U1231" i="1"/>
  <c r="Z1231" i="1"/>
  <c r="M1231" i="1" s="1"/>
  <c r="Z1232" i="1"/>
  <c r="O1232" i="1" s="1"/>
  <c r="Z1233" i="1"/>
  <c r="M1233" i="1" s="1"/>
  <c r="Z1234" i="1"/>
  <c r="O1234" i="1" s="1"/>
  <c r="S1235" i="1"/>
  <c r="T1235" i="1"/>
  <c r="U1235" i="1"/>
  <c r="Z1235" i="1"/>
  <c r="Z1236" i="1"/>
  <c r="M1236" i="1" s="1"/>
  <c r="Z1237" i="1"/>
  <c r="M1237" i="1" s="1"/>
  <c r="Z1238" i="1"/>
  <c r="S1239" i="1"/>
  <c r="T1239" i="1"/>
  <c r="U1239" i="1"/>
  <c r="Z1239" i="1"/>
  <c r="O1239" i="1" s="1"/>
  <c r="Z1240" i="1"/>
  <c r="M1240" i="1" s="1"/>
  <c r="Z1241" i="1"/>
  <c r="O1241" i="1" s="1"/>
  <c r="Z1242" i="1"/>
  <c r="M1242" i="1" s="1"/>
  <c r="S1243" i="1"/>
  <c r="T1243" i="1"/>
  <c r="U1243" i="1"/>
  <c r="Z1243" i="1"/>
  <c r="M1243" i="1" s="1"/>
  <c r="Z1244" i="1"/>
  <c r="Z1245" i="1"/>
  <c r="M1245" i="1" s="1"/>
  <c r="Z1246" i="1"/>
  <c r="M1246" i="1" s="1"/>
  <c r="S1247" i="1"/>
  <c r="T1247" i="1"/>
  <c r="U1247" i="1"/>
  <c r="Z1247" i="1"/>
  <c r="M1247" i="1" s="1"/>
  <c r="Z1248" i="1"/>
  <c r="O1248" i="1" s="1"/>
  <c r="Z1249" i="1"/>
  <c r="M1249" i="1" s="1"/>
  <c r="Z1250" i="1"/>
  <c r="O1250" i="1" s="1"/>
  <c r="Z1154" i="1"/>
  <c r="O1154" i="1" s="1"/>
  <c r="Z1153" i="1"/>
  <c r="Z1152" i="1"/>
  <c r="M1152" i="1" s="1"/>
  <c r="Z1151" i="1"/>
  <c r="M1151" i="1" s="1"/>
  <c r="U1151" i="1"/>
  <c r="T1151" i="1"/>
  <c r="S1151" i="1"/>
  <c r="Z1150" i="1"/>
  <c r="N1150" i="1" s="1"/>
  <c r="Z1149" i="1"/>
  <c r="N1149" i="1" s="1"/>
  <c r="Z1148" i="1"/>
  <c r="Z1147" i="1"/>
  <c r="O1147" i="1" s="1"/>
  <c r="U1147" i="1"/>
  <c r="T1147" i="1"/>
  <c r="S1147" i="1"/>
  <c r="Z1146" i="1"/>
  <c r="N1146" i="1" s="1"/>
  <c r="Z1145" i="1"/>
  <c r="M1145" i="1" s="1"/>
  <c r="Z1144" i="1"/>
  <c r="M1144" i="1" s="1"/>
  <c r="Z1143" i="1"/>
  <c r="U1143" i="1"/>
  <c r="T1143" i="1"/>
  <c r="S1143" i="1"/>
  <c r="Z1142" i="1"/>
  <c r="M1142" i="1" s="1"/>
  <c r="Z1141" i="1"/>
  <c r="M1141" i="1" s="1"/>
  <c r="Z1140" i="1"/>
  <c r="M1140" i="1" s="1"/>
  <c r="Z1139" i="1"/>
  <c r="O1139" i="1" s="1"/>
  <c r="U1139" i="1"/>
  <c r="T1139" i="1"/>
  <c r="S1139" i="1"/>
  <c r="Z1138" i="1"/>
  <c r="O1138" i="1" s="1"/>
  <c r="Z1137" i="1"/>
  <c r="Z1136" i="1"/>
  <c r="M1136" i="1" s="1"/>
  <c r="Z1135" i="1"/>
  <c r="M1135" i="1" s="1"/>
  <c r="U1135" i="1"/>
  <c r="T1135" i="1"/>
  <c r="S1135" i="1"/>
  <c r="Z1134" i="1"/>
  <c r="N1134" i="1" s="1"/>
  <c r="Z1133" i="1"/>
  <c r="N1133" i="1" s="1"/>
  <c r="Z1132" i="1"/>
  <c r="Z1131" i="1"/>
  <c r="O1131" i="1" s="1"/>
  <c r="U1131" i="1"/>
  <c r="T1131" i="1"/>
  <c r="S1131" i="1"/>
  <c r="Z1130" i="1"/>
  <c r="O1130" i="1" s="1"/>
  <c r="Z1129" i="1"/>
  <c r="M1129" i="1" s="1"/>
  <c r="Z1128" i="1"/>
  <c r="M1128" i="1" s="1"/>
  <c r="Z1127" i="1"/>
  <c r="U1127" i="1"/>
  <c r="T1127" i="1"/>
  <c r="S1127" i="1"/>
  <c r="Z1126" i="1"/>
  <c r="N1126" i="1" s="1"/>
  <c r="Z1125" i="1"/>
  <c r="N1125" i="1" s="1"/>
  <c r="Z1124" i="1"/>
  <c r="M1124" i="1" s="1"/>
  <c r="Z1123" i="1"/>
  <c r="N1123" i="1" s="1"/>
  <c r="U1123" i="1"/>
  <c r="T1123" i="1"/>
  <c r="S1123" i="1"/>
  <c r="Z1122" i="1"/>
  <c r="Z1121" i="1"/>
  <c r="M1121" i="1" s="1"/>
  <c r="Z1120" i="1"/>
  <c r="M1120" i="1" s="1"/>
  <c r="Z1119" i="1"/>
  <c r="N1119" i="1" s="1"/>
  <c r="U1119" i="1"/>
  <c r="T1119" i="1"/>
  <c r="S1119" i="1"/>
  <c r="Z1118" i="1"/>
  <c r="Z1117" i="1"/>
  <c r="M1117" i="1" s="1"/>
  <c r="Z1116" i="1"/>
  <c r="O1116" i="1" s="1"/>
  <c r="Z1115" i="1"/>
  <c r="M1115" i="1" s="1"/>
  <c r="U1115" i="1"/>
  <c r="T1115" i="1"/>
  <c r="S1115" i="1"/>
  <c r="Z1114" i="1"/>
  <c r="M1114" i="1" s="1"/>
  <c r="Z1113" i="1"/>
  <c r="Z1112" i="1"/>
  <c r="M1112" i="1" s="1"/>
  <c r="Z1111" i="1"/>
  <c r="N1111" i="1" s="1"/>
  <c r="U1111" i="1"/>
  <c r="T1111" i="1"/>
  <c r="S1111" i="1"/>
  <c r="Z1110" i="1"/>
  <c r="N1110" i="1" s="1"/>
  <c r="Z1109" i="1"/>
  <c r="M1109" i="1" s="1"/>
  <c r="Z1108" i="1"/>
  <c r="N1108" i="1" s="1"/>
  <c r="Z1107" i="1"/>
  <c r="O1107" i="1" s="1"/>
  <c r="U1107" i="1"/>
  <c r="T1107" i="1"/>
  <c r="S1107" i="1"/>
  <c r="Z1106" i="1"/>
  <c r="M1106" i="1" s="1"/>
  <c r="Z1105" i="1"/>
  <c r="O1105" i="1" s="1"/>
  <c r="Z1104" i="1"/>
  <c r="N1104" i="1" s="1"/>
  <c r="Z1103" i="1"/>
  <c r="U1103" i="1"/>
  <c r="T1103" i="1"/>
  <c r="S1103" i="1"/>
  <c r="Z1102" i="1"/>
  <c r="N1102" i="1" s="1"/>
  <c r="Z1101" i="1"/>
  <c r="N1101" i="1" s="1"/>
  <c r="Z1100" i="1"/>
  <c r="Z1099" i="1"/>
  <c r="N1099" i="1" s="1"/>
  <c r="U1099" i="1"/>
  <c r="T1099" i="1"/>
  <c r="S1099" i="1"/>
  <c r="Z1098" i="1"/>
  <c r="M1098" i="1" s="1"/>
  <c r="Z1097" i="1"/>
  <c r="Z1096" i="1"/>
  <c r="O1096" i="1" s="1"/>
  <c r="Z1095" i="1"/>
  <c r="U1095" i="1"/>
  <c r="T1095" i="1"/>
  <c r="S1095" i="1"/>
  <c r="Z1094" i="1"/>
  <c r="M1094" i="1" s="1"/>
  <c r="Z1093" i="1"/>
  <c r="N1093" i="1" s="1"/>
  <c r="Z1092" i="1"/>
  <c r="Z1091" i="1"/>
  <c r="N1091" i="1" s="1"/>
  <c r="U1091" i="1"/>
  <c r="T1091" i="1"/>
  <c r="S1091" i="1"/>
  <c r="Z1090" i="1"/>
  <c r="M1090" i="1" s="1"/>
  <c r="Z1089" i="1"/>
  <c r="O1089" i="1" s="1"/>
  <c r="Z1088" i="1"/>
  <c r="O1088" i="1" s="1"/>
  <c r="Z1087" i="1"/>
  <c r="U1087" i="1"/>
  <c r="T1087" i="1"/>
  <c r="S1087" i="1"/>
  <c r="Z1086" i="1"/>
  <c r="Z1085" i="1"/>
  <c r="N1085" i="1" s="1"/>
  <c r="Z1084" i="1"/>
  <c r="M1084" i="1" s="1"/>
  <c r="Z1083" i="1"/>
  <c r="N1083" i="1" s="1"/>
  <c r="U1083" i="1"/>
  <c r="T1083" i="1"/>
  <c r="S1083" i="1"/>
  <c r="Z1082" i="1"/>
  <c r="Z1081" i="1"/>
  <c r="Z1080" i="1"/>
  <c r="N1080" i="1" s="1"/>
  <c r="Z1079" i="1"/>
  <c r="O1079" i="1" s="1"/>
  <c r="U1079" i="1"/>
  <c r="T1079" i="1"/>
  <c r="S1079" i="1"/>
  <c r="Z1078" i="1"/>
  <c r="M1078" i="1" s="1"/>
  <c r="Z1077" i="1"/>
  <c r="N1077" i="1" s="1"/>
  <c r="Z1076" i="1"/>
  <c r="Z1075" i="1"/>
  <c r="N1075" i="1" s="1"/>
  <c r="U1075" i="1"/>
  <c r="T1075" i="1"/>
  <c r="S1075" i="1"/>
  <c r="Z1074" i="1"/>
  <c r="N1074" i="1" s="1"/>
  <c r="Z1073" i="1"/>
  <c r="O1073" i="1" s="1"/>
  <c r="Z1072" i="1"/>
  <c r="Z1071" i="1"/>
  <c r="U1071" i="1"/>
  <c r="T1071" i="1"/>
  <c r="S1071" i="1"/>
  <c r="Z1070" i="1"/>
  <c r="N1070" i="1" s="1"/>
  <c r="Z1069" i="1"/>
  <c r="M1069" i="1" s="1"/>
  <c r="Z1068" i="1"/>
  <c r="Z1067" i="1"/>
  <c r="U1067" i="1"/>
  <c r="T1067" i="1"/>
  <c r="S1067" i="1"/>
  <c r="Z1066" i="1"/>
  <c r="N1066" i="1" s="1"/>
  <c r="Z1065" i="1"/>
  <c r="Z1064" i="1"/>
  <c r="Z1063" i="1"/>
  <c r="U1063" i="1"/>
  <c r="T1063" i="1"/>
  <c r="S1063" i="1"/>
  <c r="Z1062" i="1"/>
  <c r="M1062" i="1" s="1"/>
  <c r="Z1061" i="1"/>
  <c r="Z1060" i="1"/>
  <c r="Z1059" i="1"/>
  <c r="O1059" i="1" s="1"/>
  <c r="U1059" i="1"/>
  <c r="T1059" i="1"/>
  <c r="S1059" i="1"/>
  <c r="Z1058" i="1"/>
  <c r="M1058" i="1" s="1"/>
  <c r="Z1057" i="1"/>
  <c r="O1057" i="1" s="1"/>
  <c r="Z1056" i="1"/>
  <c r="M1056" i="1" s="1"/>
  <c r="Z1055" i="1"/>
  <c r="O1055" i="1" s="1"/>
  <c r="U1055" i="1"/>
  <c r="T1055" i="1"/>
  <c r="S1055" i="1"/>
  <c r="Z1054" i="1"/>
  <c r="M1054" i="1" s="1"/>
  <c r="Z1053" i="1"/>
  <c r="O1053" i="1" s="1"/>
  <c r="Z1052" i="1"/>
  <c r="N1052" i="1" s="1"/>
  <c r="Z1051" i="1"/>
  <c r="M1051" i="1" s="1"/>
  <c r="U1051" i="1"/>
  <c r="T1051" i="1"/>
  <c r="S1051" i="1"/>
  <c r="Z1050" i="1"/>
  <c r="N1050" i="1" s="1"/>
  <c r="Z1049" i="1"/>
  <c r="O1049" i="1" s="1"/>
  <c r="Z1048" i="1"/>
  <c r="N1048" i="1" s="1"/>
  <c r="Z1047" i="1"/>
  <c r="O1047" i="1" s="1"/>
  <c r="U1047" i="1"/>
  <c r="T1047" i="1"/>
  <c r="S1047" i="1"/>
  <c r="Z1046" i="1"/>
  <c r="M1046" i="1" s="1"/>
  <c r="Z1045" i="1"/>
  <c r="M1045" i="1" s="1"/>
  <c r="Z1044" i="1"/>
  <c r="N1044" i="1" s="1"/>
  <c r="Z1043" i="1"/>
  <c r="M1043" i="1" s="1"/>
  <c r="U1043" i="1"/>
  <c r="T1043" i="1"/>
  <c r="S1043" i="1"/>
  <c r="Z1042" i="1"/>
  <c r="N1042" i="1" s="1"/>
  <c r="Z1041" i="1"/>
  <c r="M1041" i="1" s="1"/>
  <c r="Z1040" i="1"/>
  <c r="M1040" i="1" s="1"/>
  <c r="Z1039" i="1"/>
  <c r="M1039" i="1" s="1"/>
  <c r="U1039" i="1"/>
  <c r="T1039" i="1"/>
  <c r="S1039" i="1"/>
  <c r="Z1038" i="1"/>
  <c r="M1038" i="1" s="1"/>
  <c r="Z1037" i="1"/>
  <c r="M1037" i="1" s="1"/>
  <c r="Z1036" i="1"/>
  <c r="N1036" i="1" s="1"/>
  <c r="Z1035" i="1"/>
  <c r="M1035" i="1" s="1"/>
  <c r="U1035" i="1"/>
  <c r="T1035" i="1"/>
  <c r="S1035" i="1"/>
  <c r="Z1034" i="1"/>
  <c r="N1034" i="1" s="1"/>
  <c r="Z1033" i="1"/>
  <c r="M1033" i="1" s="1"/>
  <c r="Z1032" i="1"/>
  <c r="M1032" i="1" s="1"/>
  <c r="Z1031" i="1"/>
  <c r="O1031" i="1" s="1"/>
  <c r="U1031" i="1"/>
  <c r="T1031" i="1"/>
  <c r="S1031" i="1"/>
  <c r="Z1030" i="1"/>
  <c r="M1030" i="1" s="1"/>
  <c r="Z1029" i="1"/>
  <c r="M1029" i="1" s="1"/>
  <c r="Z1028" i="1"/>
  <c r="M1028" i="1" s="1"/>
  <c r="Z1027" i="1"/>
  <c r="M1027" i="1" s="1"/>
  <c r="U1027" i="1"/>
  <c r="T1027" i="1"/>
  <c r="S1027" i="1"/>
  <c r="Z1026" i="1"/>
  <c r="N1026" i="1" s="1"/>
  <c r="Z1025" i="1"/>
  <c r="M1025" i="1" s="1"/>
  <c r="Z1024" i="1"/>
  <c r="M1024" i="1" s="1"/>
  <c r="Z1023" i="1"/>
  <c r="O1023" i="1" s="1"/>
  <c r="U1023" i="1"/>
  <c r="T1023" i="1"/>
  <c r="S1023" i="1"/>
  <c r="Z1022" i="1"/>
  <c r="M1022" i="1" s="1"/>
  <c r="Z1021" i="1"/>
  <c r="M1021" i="1" s="1"/>
  <c r="Z1020" i="1"/>
  <c r="M1020" i="1" s="1"/>
  <c r="Z1019" i="1"/>
  <c r="M1019" i="1" s="1"/>
  <c r="U1019" i="1"/>
  <c r="T1019" i="1"/>
  <c r="S1019" i="1"/>
  <c r="Z1018" i="1"/>
  <c r="N1018" i="1" s="1"/>
  <c r="Z1017" i="1"/>
  <c r="M1017" i="1" s="1"/>
  <c r="Z1016" i="1"/>
  <c r="M1016" i="1" s="1"/>
  <c r="Z1015" i="1"/>
  <c r="O1015" i="1" s="1"/>
  <c r="U1015" i="1"/>
  <c r="T1015" i="1"/>
  <c r="S1015" i="1"/>
  <c r="Z1014" i="1"/>
  <c r="M1014" i="1" s="1"/>
  <c r="Z1013" i="1"/>
  <c r="M1013" i="1" s="1"/>
  <c r="Z1012" i="1"/>
  <c r="M1012" i="1" s="1"/>
  <c r="Z1011" i="1"/>
  <c r="M1011" i="1" s="1"/>
  <c r="U1011" i="1"/>
  <c r="T1011" i="1"/>
  <c r="S1011" i="1"/>
  <c r="Z1010" i="1"/>
  <c r="M1010" i="1" s="1"/>
  <c r="Z1009" i="1"/>
  <c r="M1009" i="1" s="1"/>
  <c r="Z1008" i="1"/>
  <c r="Z1007" i="1"/>
  <c r="M1007" i="1" s="1"/>
  <c r="Z1006" i="1"/>
  <c r="M1006" i="1" s="1"/>
  <c r="Z1005" i="1"/>
  <c r="Z1004" i="1"/>
  <c r="N1004" i="1" s="1"/>
  <c r="Z1003" i="1"/>
  <c r="U1003" i="1"/>
  <c r="T1003" i="1"/>
  <c r="S1003" i="1"/>
  <c r="Z1002" i="1"/>
  <c r="O1002" i="1" s="1"/>
  <c r="Z1001" i="1"/>
  <c r="O1001" i="1" s="1"/>
  <c r="Z1000" i="1"/>
  <c r="Z999" i="1"/>
  <c r="M999" i="1" s="1"/>
  <c r="U999" i="1"/>
  <c r="T999" i="1"/>
  <c r="S999" i="1"/>
  <c r="Z998" i="1"/>
  <c r="M998" i="1" s="1"/>
  <c r="Z997" i="1"/>
  <c r="M997" i="1" s="1"/>
  <c r="Z996" i="1"/>
  <c r="N996" i="1" s="1"/>
  <c r="Z995" i="1"/>
  <c r="U995" i="1"/>
  <c r="T995" i="1"/>
  <c r="S995" i="1"/>
  <c r="Z994" i="1"/>
  <c r="O994" i="1" s="1"/>
  <c r="Z993" i="1"/>
  <c r="O993" i="1" s="1"/>
  <c r="Z992" i="1"/>
  <c r="Z991" i="1"/>
  <c r="M991" i="1" s="1"/>
  <c r="U991" i="1"/>
  <c r="T991" i="1"/>
  <c r="S991" i="1"/>
  <c r="Z990" i="1"/>
  <c r="M990" i="1" s="1"/>
  <c r="Z989" i="1"/>
  <c r="Z988" i="1"/>
  <c r="N988" i="1" s="1"/>
  <c r="Z987" i="1"/>
  <c r="O987" i="1" s="1"/>
  <c r="U987" i="1"/>
  <c r="T987" i="1"/>
  <c r="S987" i="1"/>
  <c r="Z986" i="1"/>
  <c r="O986" i="1" s="1"/>
  <c r="Z985" i="1"/>
  <c r="O985" i="1" s="1"/>
  <c r="Z984" i="1"/>
  <c r="Z983" i="1"/>
  <c r="M983" i="1" s="1"/>
  <c r="U983" i="1"/>
  <c r="T983" i="1"/>
  <c r="S983" i="1"/>
  <c r="Z982" i="1"/>
  <c r="M982" i="1" s="1"/>
  <c r="Z981" i="1"/>
  <c r="M981" i="1" s="1"/>
  <c r="Z980" i="1"/>
  <c r="N980" i="1" s="1"/>
  <c r="Z979" i="1"/>
  <c r="U979" i="1"/>
  <c r="T979" i="1"/>
  <c r="S979" i="1"/>
  <c r="Z978" i="1"/>
  <c r="O978" i="1" s="1"/>
  <c r="Z977" i="1"/>
  <c r="O977" i="1" s="1"/>
  <c r="Z976" i="1"/>
  <c r="Z975" i="1"/>
  <c r="M975" i="1" s="1"/>
  <c r="U975" i="1"/>
  <c r="T975" i="1"/>
  <c r="S975" i="1"/>
  <c r="Z974" i="1"/>
  <c r="M974" i="1" s="1"/>
  <c r="Z973" i="1"/>
  <c r="Z972" i="1"/>
  <c r="N972" i="1" s="1"/>
  <c r="Z971" i="1"/>
  <c r="O971" i="1" s="1"/>
  <c r="U971" i="1"/>
  <c r="T971" i="1"/>
  <c r="S971" i="1"/>
  <c r="Z970" i="1"/>
  <c r="O970" i="1" s="1"/>
  <c r="Z969" i="1"/>
  <c r="O969" i="1" s="1"/>
  <c r="Z968" i="1"/>
  <c r="Z967" i="1"/>
  <c r="M967" i="1" s="1"/>
  <c r="U967" i="1"/>
  <c r="T967" i="1"/>
  <c r="S967" i="1"/>
  <c r="Z966" i="1"/>
  <c r="M966" i="1" s="1"/>
  <c r="Z965" i="1"/>
  <c r="Z964" i="1"/>
  <c r="N964" i="1" s="1"/>
  <c r="Z963" i="1"/>
  <c r="U963" i="1"/>
  <c r="T963" i="1"/>
  <c r="S963" i="1"/>
  <c r="Z962" i="1"/>
  <c r="O962" i="1" s="1"/>
  <c r="Z961" i="1"/>
  <c r="O961" i="1" s="1"/>
  <c r="Z960" i="1"/>
  <c r="Z959" i="1"/>
  <c r="M959" i="1" s="1"/>
  <c r="U959" i="1"/>
  <c r="T959" i="1"/>
  <c r="S959" i="1"/>
  <c r="Z958" i="1"/>
  <c r="M958" i="1" s="1"/>
  <c r="Z957" i="1"/>
  <c r="Z956" i="1"/>
  <c r="N956" i="1" s="1"/>
  <c r="Z955" i="1"/>
  <c r="O955" i="1" s="1"/>
  <c r="U955" i="1"/>
  <c r="T955" i="1"/>
  <c r="S955" i="1"/>
  <c r="Z954" i="1"/>
  <c r="O954" i="1" s="1"/>
  <c r="Z953" i="1"/>
  <c r="O953" i="1" s="1"/>
  <c r="Z952" i="1"/>
  <c r="Z951" i="1"/>
  <c r="M951" i="1" s="1"/>
  <c r="U951" i="1"/>
  <c r="T951" i="1"/>
  <c r="S951" i="1"/>
  <c r="Z950" i="1"/>
  <c r="M950" i="1" s="1"/>
  <c r="Z949" i="1"/>
  <c r="Z948" i="1"/>
  <c r="N948" i="1" s="1"/>
  <c r="Z947" i="1"/>
  <c r="O947" i="1" s="1"/>
  <c r="U947" i="1"/>
  <c r="T947" i="1"/>
  <c r="S947" i="1"/>
  <c r="Z946" i="1"/>
  <c r="O946" i="1" s="1"/>
  <c r="Z945" i="1"/>
  <c r="O945" i="1" s="1"/>
  <c r="Z944" i="1"/>
  <c r="Z943" i="1"/>
  <c r="M943" i="1" s="1"/>
  <c r="U943" i="1"/>
  <c r="T943" i="1"/>
  <c r="S943" i="1"/>
  <c r="Z942" i="1"/>
  <c r="M942" i="1" s="1"/>
  <c r="Z941" i="1"/>
  <c r="Z940" i="1"/>
  <c r="N940" i="1" s="1"/>
  <c r="Z939" i="1"/>
  <c r="O939" i="1" s="1"/>
  <c r="U939" i="1"/>
  <c r="T939" i="1"/>
  <c r="S939" i="1"/>
  <c r="Z938" i="1"/>
  <c r="O938" i="1" s="1"/>
  <c r="Z937" i="1"/>
  <c r="O937" i="1" s="1"/>
  <c r="Z936" i="1"/>
  <c r="Z935" i="1"/>
  <c r="M935" i="1" s="1"/>
  <c r="U935" i="1"/>
  <c r="T935" i="1"/>
  <c r="S935" i="1"/>
  <c r="Z934" i="1"/>
  <c r="M934" i="1" s="1"/>
  <c r="Z933" i="1"/>
  <c r="Z932" i="1"/>
  <c r="N932" i="1" s="1"/>
  <c r="Z931" i="1"/>
  <c r="U931" i="1"/>
  <c r="T931" i="1"/>
  <c r="S931" i="1"/>
  <c r="Z930" i="1"/>
  <c r="O930" i="1" s="1"/>
  <c r="Z929" i="1"/>
  <c r="O929" i="1" s="1"/>
  <c r="Z928" i="1"/>
  <c r="Z927" i="1"/>
  <c r="M927" i="1" s="1"/>
  <c r="U927" i="1"/>
  <c r="T927" i="1"/>
  <c r="S927" i="1"/>
  <c r="Z926" i="1"/>
  <c r="M926" i="1" s="1"/>
  <c r="Z925" i="1"/>
  <c r="Z924" i="1"/>
  <c r="N924" i="1" s="1"/>
  <c r="Z923" i="1"/>
  <c r="O923" i="1" s="1"/>
  <c r="U923" i="1"/>
  <c r="T923" i="1"/>
  <c r="S923" i="1"/>
  <c r="Z922" i="1"/>
  <c r="O922" i="1" s="1"/>
  <c r="Z921" i="1"/>
  <c r="O921" i="1" s="1"/>
  <c r="Z920" i="1"/>
  <c r="Z919" i="1"/>
  <c r="M919" i="1" s="1"/>
  <c r="U919" i="1"/>
  <c r="T919" i="1"/>
  <c r="S919" i="1"/>
  <c r="Z918" i="1"/>
  <c r="Z917" i="1"/>
  <c r="Z916" i="1"/>
  <c r="O916" i="1" s="1"/>
  <c r="Z915" i="1"/>
  <c r="O915" i="1" s="1"/>
  <c r="U915" i="1"/>
  <c r="T915" i="1"/>
  <c r="S915" i="1"/>
  <c r="Z914" i="1"/>
  <c r="O914" i="1" s="1"/>
  <c r="Z913" i="1"/>
  <c r="Z912" i="1"/>
  <c r="Z911" i="1"/>
  <c r="M911" i="1" s="1"/>
  <c r="U911" i="1"/>
  <c r="T911" i="1"/>
  <c r="S911" i="1"/>
  <c r="Z910" i="1"/>
  <c r="N910" i="1" s="1"/>
  <c r="Z909" i="1"/>
  <c r="M909" i="1" s="1"/>
  <c r="Z908" i="1"/>
  <c r="Z907" i="1"/>
  <c r="U907" i="1"/>
  <c r="T907" i="1"/>
  <c r="S907" i="1"/>
  <c r="Z906" i="1"/>
  <c r="N906" i="1" s="1"/>
  <c r="Z905" i="1"/>
  <c r="Z904" i="1"/>
  <c r="Z903" i="1"/>
  <c r="U903" i="1"/>
  <c r="T903" i="1"/>
  <c r="S903" i="1"/>
  <c r="Z902" i="1"/>
  <c r="N902" i="1" s="1"/>
  <c r="Z901" i="1"/>
  <c r="M901" i="1" s="1"/>
  <c r="Z900" i="1"/>
  <c r="Z899" i="1"/>
  <c r="O899" i="1" s="1"/>
  <c r="U899" i="1"/>
  <c r="T899" i="1"/>
  <c r="S899" i="1"/>
  <c r="Z898" i="1"/>
  <c r="N898" i="1" s="1"/>
  <c r="Z897" i="1"/>
  <c r="Z896" i="1"/>
  <c r="Z895" i="1"/>
  <c r="U895" i="1"/>
  <c r="T895" i="1"/>
  <c r="S895" i="1"/>
  <c r="Z894" i="1"/>
  <c r="Z893" i="1"/>
  <c r="Z892" i="1"/>
  <c r="Z891" i="1"/>
  <c r="O891" i="1" s="1"/>
  <c r="U891" i="1"/>
  <c r="T891" i="1"/>
  <c r="S891" i="1"/>
  <c r="Z890" i="1"/>
  <c r="N890" i="1" s="1"/>
  <c r="Z889" i="1"/>
  <c r="Z888" i="1"/>
  <c r="Z887" i="1"/>
  <c r="U887" i="1"/>
  <c r="T887" i="1"/>
  <c r="S887" i="1"/>
  <c r="Z886" i="1"/>
  <c r="Z885" i="1"/>
  <c r="Z884" i="1"/>
  <c r="Z883" i="1"/>
  <c r="O883" i="1" s="1"/>
  <c r="U883" i="1"/>
  <c r="T883" i="1"/>
  <c r="S883" i="1"/>
  <c r="Z882" i="1"/>
  <c r="Z881" i="1"/>
  <c r="Z880" i="1"/>
  <c r="Z879" i="1"/>
  <c r="O879" i="1" s="1"/>
  <c r="U879" i="1"/>
  <c r="T879" i="1"/>
  <c r="S879" i="1"/>
  <c r="Z878" i="1"/>
  <c r="Z877" i="1"/>
  <c r="M877" i="1" s="1"/>
  <c r="Z876" i="1"/>
  <c r="Z875" i="1"/>
  <c r="O875" i="1" s="1"/>
  <c r="U875" i="1"/>
  <c r="T875" i="1"/>
  <c r="S875" i="1"/>
  <c r="Z874" i="1"/>
  <c r="N874" i="1" s="1"/>
  <c r="Z873" i="1"/>
  <c r="Z872" i="1"/>
  <c r="Z871" i="1"/>
  <c r="U871" i="1"/>
  <c r="T871" i="1"/>
  <c r="S871" i="1"/>
  <c r="Z870" i="1"/>
  <c r="N870" i="1" s="1"/>
  <c r="Z869" i="1"/>
  <c r="M869" i="1" s="1"/>
  <c r="Z868" i="1"/>
  <c r="Z867" i="1"/>
  <c r="U867" i="1"/>
  <c r="T867" i="1"/>
  <c r="S867" i="1"/>
  <c r="Z866" i="1"/>
  <c r="M866" i="1" s="1"/>
  <c r="Z865" i="1"/>
  <c r="N865" i="1" s="1"/>
  <c r="Z864" i="1"/>
  <c r="M864" i="1" s="1"/>
  <c r="Z863" i="1"/>
  <c r="M863" i="1" s="1"/>
  <c r="Z862" i="1"/>
  <c r="M862" i="1" s="1"/>
  <c r="Z861" i="1"/>
  <c r="M861" i="1" s="1"/>
  <c r="Z860" i="1"/>
  <c r="M860" i="1" s="1"/>
  <c r="Z859" i="1"/>
  <c r="M859" i="1" s="1"/>
  <c r="Z858" i="1"/>
  <c r="O858" i="1" s="1"/>
  <c r="Z857" i="1"/>
  <c r="M857" i="1" s="1"/>
  <c r="Z856" i="1"/>
  <c r="M856" i="1" s="1"/>
  <c r="Z855" i="1"/>
  <c r="M855" i="1" s="1"/>
  <c r="Z854" i="1"/>
  <c r="M854" i="1" s="1"/>
  <c r="Z853" i="1"/>
  <c r="N853" i="1" s="1"/>
  <c r="Z852" i="1"/>
  <c r="M852" i="1" s="1"/>
  <c r="Z851" i="1"/>
  <c r="M851" i="1" s="1"/>
  <c r="Z850" i="1"/>
  <c r="M850" i="1" s="1"/>
  <c r="Z849" i="1"/>
  <c r="M849" i="1" s="1"/>
  <c r="Z848" i="1"/>
  <c r="M848" i="1" s="1"/>
  <c r="Z847" i="1"/>
  <c r="N847" i="1" s="1"/>
  <c r="Z846" i="1"/>
  <c r="N846" i="1" s="1"/>
  <c r="Z845" i="1"/>
  <c r="M845" i="1" s="1"/>
  <c r="Z844" i="1"/>
  <c r="M844" i="1" s="1"/>
  <c r="Z843" i="1"/>
  <c r="M843" i="1" s="1"/>
  <c r="Z842" i="1"/>
  <c r="M842" i="1" s="1"/>
  <c r="Z841" i="1"/>
  <c r="M841" i="1" s="1"/>
  <c r="Z840" i="1"/>
  <c r="N840" i="1" s="1"/>
  <c r="Z839" i="1"/>
  <c r="M839" i="1" s="1"/>
  <c r="Z838" i="1"/>
  <c r="M838" i="1" s="1"/>
  <c r="Z837" i="1"/>
  <c r="M837" i="1" s="1"/>
  <c r="Z836" i="1"/>
  <c r="M836" i="1" s="1"/>
  <c r="Z835" i="1"/>
  <c r="M835" i="1" s="1"/>
  <c r="Z834" i="1"/>
  <c r="N834" i="1" s="1"/>
  <c r="Z833" i="1"/>
  <c r="M833" i="1" s="1"/>
  <c r="Z832" i="1"/>
  <c r="O832" i="1" s="1"/>
  <c r="Z831" i="1"/>
  <c r="O831" i="1" s="1"/>
  <c r="Z830" i="1"/>
  <c r="M830" i="1" s="1"/>
  <c r="Z829" i="1"/>
  <c r="M829" i="1" s="1"/>
  <c r="Z828" i="1"/>
  <c r="M828" i="1" s="1"/>
  <c r="Z827" i="1"/>
  <c r="M827" i="1" s="1"/>
  <c r="Z826" i="1"/>
  <c r="O826" i="1" s="1"/>
  <c r="Z825" i="1"/>
  <c r="M825" i="1" s="1"/>
  <c r="Z824" i="1"/>
  <c r="O824" i="1" s="1"/>
  <c r="Z823" i="1"/>
  <c r="M823" i="1" s="1"/>
  <c r="Z822" i="1"/>
  <c r="M822" i="1" s="1"/>
  <c r="Z821" i="1"/>
  <c r="M821" i="1" s="1"/>
  <c r="Z820" i="1"/>
  <c r="M820" i="1" s="1"/>
  <c r="Z819" i="1"/>
  <c r="M819" i="1" s="1"/>
  <c r="Z818" i="1"/>
  <c r="O818" i="1" s="1"/>
  <c r="Z817" i="1"/>
  <c r="M817" i="1" s="1"/>
  <c r="Z816" i="1"/>
  <c r="O816" i="1" s="1"/>
  <c r="Z815" i="1"/>
  <c r="O815" i="1" s="1"/>
  <c r="Z814" i="1"/>
  <c r="M814" i="1" s="1"/>
  <c r="Z813" i="1"/>
  <c r="O813" i="1" s="1"/>
  <c r="Z812" i="1"/>
  <c r="M812" i="1" s="1"/>
  <c r="Z811" i="1"/>
  <c r="M811" i="1" s="1"/>
  <c r="Z810" i="1"/>
  <c r="M810" i="1" s="1"/>
  <c r="Z809" i="1"/>
  <c r="O809" i="1" s="1"/>
  <c r="Z808" i="1"/>
  <c r="O808" i="1" s="1"/>
  <c r="Z807" i="1"/>
  <c r="M807" i="1" s="1"/>
  <c r="Z806" i="1"/>
  <c r="M806" i="1" s="1"/>
  <c r="Z805" i="1"/>
  <c r="M805" i="1" s="1"/>
  <c r="Z804" i="1"/>
  <c r="M804" i="1" s="1"/>
  <c r="Z803" i="1"/>
  <c r="M803" i="1" s="1"/>
  <c r="Z802" i="1"/>
  <c r="M802" i="1" s="1"/>
  <c r="Z801" i="1"/>
  <c r="M801" i="1" s="1"/>
  <c r="Z800" i="1"/>
  <c r="N800" i="1" s="1"/>
  <c r="Z799" i="1"/>
  <c r="N799" i="1" s="1"/>
  <c r="Z798" i="1"/>
  <c r="M798" i="1" s="1"/>
  <c r="Z797" i="1"/>
  <c r="O797" i="1" s="1"/>
  <c r="Z796" i="1"/>
  <c r="M796" i="1" s="1"/>
  <c r="Z795" i="1"/>
  <c r="M795" i="1" s="1"/>
  <c r="Z794" i="1"/>
  <c r="N794" i="1" s="1"/>
  <c r="Z793" i="1"/>
  <c r="M793" i="1" s="1"/>
  <c r="Z792" i="1"/>
  <c r="N792" i="1" s="1"/>
  <c r="Z791" i="1"/>
  <c r="O791" i="1" s="1"/>
  <c r="Z790" i="1"/>
  <c r="M790" i="1" s="1"/>
  <c r="Z789" i="1"/>
  <c r="O789" i="1" s="1"/>
  <c r="Z788" i="1"/>
  <c r="M788" i="1" s="1"/>
  <c r="Z787" i="1"/>
  <c r="M787" i="1" s="1"/>
  <c r="Z786" i="1"/>
  <c r="M786" i="1" s="1"/>
  <c r="Z785" i="1"/>
  <c r="M785" i="1" s="1"/>
  <c r="Z784" i="1"/>
  <c r="N784" i="1" s="1"/>
  <c r="Z783" i="1"/>
  <c r="N783" i="1" s="1"/>
  <c r="Z782" i="1"/>
  <c r="M782" i="1" s="1"/>
  <c r="Z781" i="1"/>
  <c r="O781" i="1" s="1"/>
  <c r="Z780" i="1"/>
  <c r="M780" i="1" s="1"/>
  <c r="Z779" i="1"/>
  <c r="M779" i="1" s="1"/>
  <c r="Z778" i="1"/>
  <c r="N778" i="1" s="1"/>
  <c r="Z777" i="1"/>
  <c r="M777" i="1" s="1"/>
  <c r="Z776" i="1"/>
  <c r="N776" i="1" s="1"/>
  <c r="Z775" i="1"/>
  <c r="O775" i="1" s="1"/>
  <c r="Z774" i="1"/>
  <c r="M774" i="1" s="1"/>
  <c r="Z773" i="1"/>
  <c r="O773" i="1" s="1"/>
  <c r="Z772" i="1"/>
  <c r="M772" i="1" s="1"/>
  <c r="Z771" i="1"/>
  <c r="M771" i="1" s="1"/>
  <c r="U863" i="1"/>
  <c r="T863" i="1"/>
  <c r="S863" i="1"/>
  <c r="U859" i="1"/>
  <c r="T859" i="1"/>
  <c r="S859" i="1"/>
  <c r="U855" i="1"/>
  <c r="T855" i="1"/>
  <c r="S855" i="1"/>
  <c r="U851" i="1"/>
  <c r="T851" i="1"/>
  <c r="S851" i="1"/>
  <c r="U847" i="1"/>
  <c r="T847" i="1"/>
  <c r="S847" i="1"/>
  <c r="U843" i="1"/>
  <c r="T843" i="1"/>
  <c r="S843" i="1"/>
  <c r="U839" i="1"/>
  <c r="T839" i="1"/>
  <c r="S839" i="1"/>
  <c r="U831" i="1"/>
  <c r="T831" i="1"/>
  <c r="S831" i="1"/>
  <c r="U827" i="1"/>
  <c r="T827" i="1"/>
  <c r="S827" i="1"/>
  <c r="U823" i="1"/>
  <c r="T823" i="1"/>
  <c r="S823" i="1"/>
  <c r="U819" i="1"/>
  <c r="T819" i="1"/>
  <c r="S819" i="1"/>
  <c r="U811" i="1"/>
  <c r="T811" i="1"/>
  <c r="S811" i="1"/>
  <c r="U807" i="1"/>
  <c r="T807" i="1"/>
  <c r="S807" i="1"/>
  <c r="U803" i="1"/>
  <c r="T803" i="1"/>
  <c r="S803" i="1"/>
  <c r="U799" i="1"/>
  <c r="T799" i="1"/>
  <c r="S799" i="1"/>
  <c r="U795" i="1"/>
  <c r="T795" i="1"/>
  <c r="S795" i="1"/>
  <c r="U791" i="1"/>
  <c r="T791" i="1"/>
  <c r="S791" i="1"/>
  <c r="U787" i="1"/>
  <c r="T787" i="1"/>
  <c r="S787" i="1"/>
  <c r="U783" i="1"/>
  <c r="T783" i="1"/>
  <c r="S783" i="1"/>
  <c r="U779" i="1"/>
  <c r="T779" i="1"/>
  <c r="S779" i="1"/>
  <c r="U775" i="1"/>
  <c r="T775" i="1"/>
  <c r="S775" i="1"/>
  <c r="U771" i="1"/>
  <c r="T771" i="1"/>
  <c r="S771" i="1"/>
  <c r="M784" i="1"/>
  <c r="O838" i="1"/>
  <c r="N858" i="1"/>
  <c r="U767" i="1"/>
  <c r="T767" i="1"/>
  <c r="S767" i="1"/>
  <c r="U763" i="1"/>
  <c r="T763" i="1"/>
  <c r="S763" i="1"/>
  <c r="U759" i="1"/>
  <c r="T759" i="1"/>
  <c r="S759" i="1"/>
  <c r="U755" i="1"/>
  <c r="T755" i="1"/>
  <c r="S755" i="1"/>
  <c r="U751" i="1"/>
  <c r="T751" i="1"/>
  <c r="S751" i="1"/>
  <c r="U747" i="1"/>
  <c r="T747" i="1"/>
  <c r="S747" i="1"/>
  <c r="U743" i="1"/>
  <c r="T743" i="1"/>
  <c r="S743" i="1"/>
  <c r="U739" i="1"/>
  <c r="T739" i="1"/>
  <c r="S739" i="1"/>
  <c r="U735" i="1"/>
  <c r="T735" i="1"/>
  <c r="S735" i="1"/>
  <c r="U731" i="1"/>
  <c r="T731" i="1"/>
  <c r="S731" i="1"/>
  <c r="U727" i="1"/>
  <c r="T727" i="1"/>
  <c r="S727" i="1"/>
  <c r="U723" i="1"/>
  <c r="T723" i="1"/>
  <c r="S723" i="1"/>
  <c r="U719" i="1"/>
  <c r="T719" i="1"/>
  <c r="S719" i="1"/>
  <c r="U715" i="1"/>
  <c r="T715" i="1"/>
  <c r="S715" i="1"/>
  <c r="U711" i="1"/>
  <c r="T711" i="1"/>
  <c r="S711" i="1"/>
  <c r="U707" i="1"/>
  <c r="T707" i="1"/>
  <c r="S707" i="1"/>
  <c r="U703" i="1"/>
  <c r="T703" i="1"/>
  <c r="S703" i="1"/>
  <c r="U699" i="1"/>
  <c r="T699" i="1"/>
  <c r="S699" i="1"/>
  <c r="U695" i="1"/>
  <c r="T695" i="1"/>
  <c r="S695" i="1"/>
  <c r="U691" i="1"/>
  <c r="T691" i="1"/>
  <c r="S691" i="1"/>
  <c r="U687" i="1"/>
  <c r="T687" i="1"/>
  <c r="S687" i="1"/>
  <c r="U683" i="1"/>
  <c r="T683" i="1"/>
  <c r="S683" i="1"/>
  <c r="U675" i="1"/>
  <c r="T675" i="1"/>
  <c r="S675" i="1"/>
  <c r="Z770" i="1"/>
  <c r="M770" i="1" s="1"/>
  <c r="Z769" i="1"/>
  <c r="M769" i="1" s="1"/>
  <c r="Z768" i="1"/>
  <c r="M768" i="1" s="1"/>
  <c r="Z767" i="1"/>
  <c r="M767" i="1" s="1"/>
  <c r="Z766" i="1"/>
  <c r="M766" i="1" s="1"/>
  <c r="Z765" i="1"/>
  <c r="M765" i="1" s="1"/>
  <c r="Z764" i="1"/>
  <c r="N764" i="1" s="1"/>
  <c r="Z763" i="1"/>
  <c r="M763" i="1" s="1"/>
  <c r="Z762" i="1"/>
  <c r="M762" i="1" s="1"/>
  <c r="Z761" i="1"/>
  <c r="M761" i="1" s="1"/>
  <c r="Z760" i="1"/>
  <c r="M760" i="1" s="1"/>
  <c r="Z759" i="1"/>
  <c r="M759" i="1" s="1"/>
  <c r="Z758" i="1"/>
  <c r="O758" i="1" s="1"/>
  <c r="Z757" i="1"/>
  <c r="M757" i="1" s="1"/>
  <c r="Z756" i="1"/>
  <c r="N756" i="1" s="1"/>
  <c r="Z755" i="1"/>
  <c r="M755" i="1" s="1"/>
  <c r="Z754" i="1"/>
  <c r="N754" i="1" s="1"/>
  <c r="Z753" i="1"/>
  <c r="M753" i="1" s="1"/>
  <c r="Z752" i="1"/>
  <c r="M752" i="1" s="1"/>
  <c r="Z751" i="1"/>
  <c r="M751" i="1" s="1"/>
  <c r="Z750" i="1"/>
  <c r="M750" i="1" s="1"/>
  <c r="Z749" i="1"/>
  <c r="M749" i="1" s="1"/>
  <c r="Z748" i="1"/>
  <c r="N748" i="1" s="1"/>
  <c r="Z747" i="1"/>
  <c r="M747" i="1" s="1"/>
  <c r="Z746" i="1"/>
  <c r="N746" i="1" s="1"/>
  <c r="Z745" i="1"/>
  <c r="M745" i="1" s="1"/>
  <c r="Z744" i="1"/>
  <c r="M744" i="1" s="1"/>
  <c r="Z743" i="1"/>
  <c r="M743" i="1" s="1"/>
  <c r="Z742" i="1"/>
  <c r="M742" i="1" s="1"/>
  <c r="Z741" i="1"/>
  <c r="M741" i="1" s="1"/>
  <c r="Z740" i="1"/>
  <c r="N740" i="1" s="1"/>
  <c r="Z739" i="1"/>
  <c r="M739" i="1" s="1"/>
  <c r="Z738" i="1"/>
  <c r="N738" i="1" s="1"/>
  <c r="Z737" i="1"/>
  <c r="M737" i="1" s="1"/>
  <c r="Z736" i="1"/>
  <c r="M736" i="1" s="1"/>
  <c r="Z735" i="1"/>
  <c r="M735" i="1" s="1"/>
  <c r="Z734" i="1"/>
  <c r="M734" i="1" s="1"/>
  <c r="Z733" i="1"/>
  <c r="M733" i="1" s="1"/>
  <c r="Z732" i="1"/>
  <c r="N732" i="1" s="1"/>
  <c r="Z731" i="1"/>
  <c r="M731" i="1" s="1"/>
  <c r="Z730" i="1"/>
  <c r="N730" i="1" s="1"/>
  <c r="Z729" i="1"/>
  <c r="M729" i="1" s="1"/>
  <c r="Z728" i="1"/>
  <c r="M728" i="1" s="1"/>
  <c r="Z727" i="1"/>
  <c r="M727" i="1" s="1"/>
  <c r="Z726" i="1"/>
  <c r="N726" i="1" s="1"/>
  <c r="Z725" i="1"/>
  <c r="M725" i="1" s="1"/>
  <c r="Z724" i="1"/>
  <c r="N724" i="1" s="1"/>
  <c r="Z723" i="1"/>
  <c r="M723" i="1" s="1"/>
  <c r="Z722" i="1"/>
  <c r="N722" i="1" s="1"/>
  <c r="Z721" i="1"/>
  <c r="M721" i="1" s="1"/>
  <c r="Z720" i="1"/>
  <c r="M720" i="1" s="1"/>
  <c r="Z719" i="1"/>
  <c r="M719" i="1" s="1"/>
  <c r="Z718" i="1"/>
  <c r="O718" i="1" s="1"/>
  <c r="Z717" i="1"/>
  <c r="M717" i="1" s="1"/>
  <c r="Z716" i="1"/>
  <c r="N716" i="1" s="1"/>
  <c r="Z715" i="1"/>
  <c r="M715" i="1" s="1"/>
  <c r="Z714" i="1"/>
  <c r="M714" i="1" s="1"/>
  <c r="Z713" i="1"/>
  <c r="M713" i="1" s="1"/>
  <c r="Z712" i="1"/>
  <c r="M712" i="1" s="1"/>
  <c r="Z711" i="1"/>
  <c r="M711" i="1" s="1"/>
  <c r="Z710" i="1"/>
  <c r="O710" i="1" s="1"/>
  <c r="Z709" i="1"/>
  <c r="M709" i="1" s="1"/>
  <c r="Z708" i="1"/>
  <c r="N708" i="1" s="1"/>
  <c r="Z707" i="1"/>
  <c r="M707" i="1" s="1"/>
  <c r="Z706" i="1"/>
  <c r="M706" i="1" s="1"/>
  <c r="Z705" i="1"/>
  <c r="M705" i="1" s="1"/>
  <c r="Z704" i="1"/>
  <c r="M704" i="1" s="1"/>
  <c r="Z703" i="1"/>
  <c r="M703" i="1" s="1"/>
  <c r="Z702" i="1"/>
  <c r="M702" i="1" s="1"/>
  <c r="Z701" i="1"/>
  <c r="M701" i="1" s="1"/>
  <c r="Z700" i="1"/>
  <c r="N700" i="1" s="1"/>
  <c r="Z699" i="1"/>
  <c r="M699" i="1" s="1"/>
  <c r="Z698" i="1"/>
  <c r="M698" i="1" s="1"/>
  <c r="Z697" i="1"/>
  <c r="M697" i="1" s="1"/>
  <c r="Z696" i="1"/>
  <c r="M696" i="1" s="1"/>
  <c r="Z695" i="1"/>
  <c r="M695" i="1" s="1"/>
  <c r="Z694" i="1"/>
  <c r="N694" i="1" s="1"/>
  <c r="Z693" i="1"/>
  <c r="M693" i="1" s="1"/>
  <c r="Z692" i="1"/>
  <c r="N692" i="1" s="1"/>
  <c r="Z691" i="1"/>
  <c r="M691" i="1" s="1"/>
  <c r="Z690" i="1"/>
  <c r="M690" i="1" s="1"/>
  <c r="Z689" i="1"/>
  <c r="M689" i="1" s="1"/>
  <c r="Z688" i="1"/>
  <c r="M688" i="1" s="1"/>
  <c r="Z687" i="1"/>
  <c r="M687" i="1" s="1"/>
  <c r="Z686" i="1"/>
  <c r="M686" i="1" s="1"/>
  <c r="Z685" i="1"/>
  <c r="M685" i="1" s="1"/>
  <c r="Z684" i="1"/>
  <c r="N684" i="1" s="1"/>
  <c r="Z683" i="1"/>
  <c r="M683" i="1" s="1"/>
  <c r="Z682" i="1"/>
  <c r="M682" i="1" s="1"/>
  <c r="Z681" i="1"/>
  <c r="M681" i="1" s="1"/>
  <c r="Z680" i="1"/>
  <c r="M680" i="1" s="1"/>
  <c r="Z679" i="1"/>
  <c r="M679" i="1" s="1"/>
  <c r="Z678" i="1"/>
  <c r="O678" i="1" s="1"/>
  <c r="Z677" i="1"/>
  <c r="M677" i="1" s="1"/>
  <c r="Z676" i="1"/>
  <c r="M676" i="1" s="1"/>
  <c r="Z675" i="1"/>
  <c r="O675" i="1" s="1"/>
  <c r="Z4" i="1"/>
  <c r="Z3" i="1"/>
  <c r="U3" i="1"/>
  <c r="T3" i="1"/>
  <c r="S3" i="1"/>
  <c r="U623" i="1"/>
  <c r="T623" i="1"/>
  <c r="S623" i="1"/>
  <c r="U619" i="1"/>
  <c r="T619" i="1"/>
  <c r="S619" i="1"/>
  <c r="U615" i="1"/>
  <c r="T615" i="1"/>
  <c r="S615" i="1"/>
  <c r="U611" i="1"/>
  <c r="T611" i="1"/>
  <c r="S611" i="1"/>
  <c r="U671" i="1"/>
  <c r="T671" i="1"/>
  <c r="S671" i="1"/>
  <c r="U667" i="1"/>
  <c r="T667" i="1"/>
  <c r="S667" i="1"/>
  <c r="U659" i="1"/>
  <c r="S659" i="1"/>
  <c r="U655" i="1"/>
  <c r="T655" i="1"/>
  <c r="S655" i="1"/>
  <c r="U651" i="1"/>
  <c r="T651" i="1"/>
  <c r="S651" i="1"/>
  <c r="U647" i="1"/>
  <c r="T647" i="1"/>
  <c r="S647" i="1"/>
  <c r="U643" i="1"/>
  <c r="T643" i="1"/>
  <c r="S643" i="1"/>
  <c r="U639" i="1"/>
  <c r="T639" i="1"/>
  <c r="S639" i="1"/>
  <c r="U635" i="1"/>
  <c r="T635" i="1"/>
  <c r="S635" i="1"/>
  <c r="U631" i="1"/>
  <c r="T631" i="1"/>
  <c r="S631" i="1"/>
  <c r="U627" i="1"/>
  <c r="T627" i="1"/>
  <c r="S627" i="1"/>
  <c r="U607" i="1"/>
  <c r="T607" i="1"/>
  <c r="S607" i="1"/>
  <c r="U603" i="1"/>
  <c r="T603" i="1"/>
  <c r="S603" i="1"/>
  <c r="U599" i="1"/>
  <c r="T599" i="1"/>
  <c r="S599" i="1"/>
  <c r="U595" i="1"/>
  <c r="T595" i="1"/>
  <c r="S595" i="1"/>
  <c r="U591" i="1"/>
  <c r="T591" i="1"/>
  <c r="S591" i="1"/>
  <c r="U587" i="1"/>
  <c r="T587" i="1"/>
  <c r="S587" i="1"/>
  <c r="U583" i="1"/>
  <c r="T583" i="1"/>
  <c r="S583" i="1"/>
  <c r="U579" i="1"/>
  <c r="T579" i="1"/>
  <c r="S579" i="1"/>
  <c r="Z674" i="1"/>
  <c r="N674" i="1" s="1"/>
  <c r="Z673" i="1"/>
  <c r="M673" i="1" s="1"/>
  <c r="Z672" i="1"/>
  <c r="M672" i="1" s="1"/>
  <c r="Z671" i="1"/>
  <c r="O671" i="1" s="1"/>
  <c r="Z670" i="1"/>
  <c r="M670" i="1" s="1"/>
  <c r="Z669" i="1"/>
  <c r="M669" i="1" s="1"/>
  <c r="Z668" i="1"/>
  <c r="M668" i="1" s="1"/>
  <c r="Z667" i="1"/>
  <c r="M667" i="1" s="1"/>
  <c r="Z666" i="1"/>
  <c r="N666" i="1" s="1"/>
  <c r="Z665" i="1"/>
  <c r="M665" i="1" s="1"/>
  <c r="Z664" i="1"/>
  <c r="M664" i="1" s="1"/>
  <c r="Z663" i="1"/>
  <c r="O663" i="1" s="1"/>
  <c r="Z662" i="1"/>
  <c r="M662" i="1" s="1"/>
  <c r="Z661" i="1"/>
  <c r="M661" i="1" s="1"/>
  <c r="Z660" i="1"/>
  <c r="M660" i="1" s="1"/>
  <c r="Z659" i="1"/>
  <c r="M659" i="1" s="1"/>
  <c r="Z658" i="1"/>
  <c r="N658" i="1" s="1"/>
  <c r="Z657" i="1"/>
  <c r="M657" i="1" s="1"/>
  <c r="Z656" i="1"/>
  <c r="M656" i="1" s="1"/>
  <c r="Z655" i="1"/>
  <c r="O655" i="1" s="1"/>
  <c r="Z654" i="1"/>
  <c r="M654" i="1" s="1"/>
  <c r="Z653" i="1"/>
  <c r="M653" i="1" s="1"/>
  <c r="Z652" i="1"/>
  <c r="M652" i="1" s="1"/>
  <c r="Z651" i="1"/>
  <c r="M651" i="1" s="1"/>
  <c r="Z650" i="1"/>
  <c r="N650" i="1" s="1"/>
  <c r="Z649" i="1"/>
  <c r="M649" i="1" s="1"/>
  <c r="Z648" i="1"/>
  <c r="M648" i="1" s="1"/>
  <c r="Z647" i="1"/>
  <c r="O647" i="1" s="1"/>
  <c r="Z646" i="1"/>
  <c r="M646" i="1" s="1"/>
  <c r="Z645" i="1"/>
  <c r="M645" i="1" s="1"/>
  <c r="Z644" i="1"/>
  <c r="M644" i="1" s="1"/>
  <c r="Z643" i="1"/>
  <c r="M643" i="1" s="1"/>
  <c r="Z642" i="1"/>
  <c r="N642" i="1" s="1"/>
  <c r="Z641" i="1"/>
  <c r="M641" i="1" s="1"/>
  <c r="Z640" i="1"/>
  <c r="M640" i="1" s="1"/>
  <c r="Z639" i="1"/>
  <c r="O639" i="1" s="1"/>
  <c r="Z638" i="1"/>
  <c r="M638" i="1" s="1"/>
  <c r="Z637" i="1"/>
  <c r="M637" i="1" s="1"/>
  <c r="Z636" i="1"/>
  <c r="M636" i="1" s="1"/>
  <c r="Z635" i="1"/>
  <c r="M635" i="1" s="1"/>
  <c r="Z634" i="1"/>
  <c r="N634" i="1" s="1"/>
  <c r="Z633" i="1"/>
  <c r="M633" i="1" s="1"/>
  <c r="Z632" i="1"/>
  <c r="M632" i="1" s="1"/>
  <c r="Z631" i="1"/>
  <c r="O631" i="1" s="1"/>
  <c r="Z630" i="1"/>
  <c r="M630" i="1" s="1"/>
  <c r="Z629" i="1"/>
  <c r="M629" i="1" s="1"/>
  <c r="Z628" i="1"/>
  <c r="M628" i="1" s="1"/>
  <c r="Z627" i="1"/>
  <c r="M627" i="1" s="1"/>
  <c r="Z626" i="1"/>
  <c r="N626" i="1" s="1"/>
  <c r="Z625" i="1"/>
  <c r="M625" i="1" s="1"/>
  <c r="Z624" i="1"/>
  <c r="M624" i="1" s="1"/>
  <c r="Z623" i="1"/>
  <c r="O623" i="1" s="1"/>
  <c r="Z622" i="1"/>
  <c r="M622" i="1" s="1"/>
  <c r="Z621" i="1"/>
  <c r="M621" i="1" s="1"/>
  <c r="Z620" i="1"/>
  <c r="M620" i="1" s="1"/>
  <c r="Z619" i="1"/>
  <c r="M619" i="1" s="1"/>
  <c r="Z618" i="1"/>
  <c r="N618" i="1" s="1"/>
  <c r="Z617" i="1"/>
  <c r="M617" i="1" s="1"/>
  <c r="Z616" i="1"/>
  <c r="M616" i="1" s="1"/>
  <c r="Z615" i="1"/>
  <c r="O615" i="1" s="1"/>
  <c r="Z614" i="1"/>
  <c r="M614" i="1" s="1"/>
  <c r="Z613" i="1"/>
  <c r="M613" i="1" s="1"/>
  <c r="Z612" i="1"/>
  <c r="M612" i="1" s="1"/>
  <c r="Z611" i="1"/>
  <c r="M611" i="1" s="1"/>
  <c r="Z610" i="1"/>
  <c r="N610" i="1" s="1"/>
  <c r="Z609" i="1"/>
  <c r="M609" i="1" s="1"/>
  <c r="Z608" i="1"/>
  <c r="M608" i="1" s="1"/>
  <c r="Z607" i="1"/>
  <c r="O607" i="1" s="1"/>
  <c r="Z606" i="1"/>
  <c r="M606" i="1" s="1"/>
  <c r="Z605" i="1"/>
  <c r="M605" i="1" s="1"/>
  <c r="Z604" i="1"/>
  <c r="M604" i="1" s="1"/>
  <c r="Z603" i="1"/>
  <c r="M603" i="1" s="1"/>
  <c r="Z602" i="1"/>
  <c r="N602" i="1" s="1"/>
  <c r="Z601" i="1"/>
  <c r="M601" i="1" s="1"/>
  <c r="Z600" i="1"/>
  <c r="M600" i="1" s="1"/>
  <c r="Z599" i="1"/>
  <c r="O599" i="1" s="1"/>
  <c r="Z598" i="1"/>
  <c r="M598" i="1" s="1"/>
  <c r="Z597" i="1"/>
  <c r="M597" i="1" s="1"/>
  <c r="Z596" i="1"/>
  <c r="M596" i="1" s="1"/>
  <c r="Z595" i="1"/>
  <c r="M595" i="1" s="1"/>
  <c r="Z594" i="1"/>
  <c r="N594" i="1" s="1"/>
  <c r="Z593" i="1"/>
  <c r="M593" i="1" s="1"/>
  <c r="Z592" i="1"/>
  <c r="M592" i="1" s="1"/>
  <c r="Z591" i="1"/>
  <c r="O591" i="1" s="1"/>
  <c r="Z590" i="1"/>
  <c r="M590" i="1" s="1"/>
  <c r="Z589" i="1"/>
  <c r="M589" i="1" s="1"/>
  <c r="Z588" i="1"/>
  <c r="M588" i="1" s="1"/>
  <c r="Z587" i="1"/>
  <c r="M587" i="1" s="1"/>
  <c r="Z586" i="1"/>
  <c r="N586" i="1" s="1"/>
  <c r="Z585" i="1"/>
  <c r="M585" i="1" s="1"/>
  <c r="Z584" i="1"/>
  <c r="M584" i="1" s="1"/>
  <c r="Z583" i="1"/>
  <c r="O583" i="1" s="1"/>
  <c r="Z582" i="1"/>
  <c r="M582" i="1" s="1"/>
  <c r="Z581" i="1"/>
  <c r="M581" i="1" s="1"/>
  <c r="Z580" i="1"/>
  <c r="M580" i="1" s="1"/>
  <c r="Z579" i="1"/>
  <c r="M579" i="1" s="1"/>
  <c r="U575" i="1"/>
  <c r="T575" i="1"/>
  <c r="S575" i="1"/>
  <c r="U571" i="1"/>
  <c r="T571" i="1"/>
  <c r="S571" i="1"/>
  <c r="U567" i="1"/>
  <c r="T567" i="1"/>
  <c r="S567" i="1"/>
  <c r="U563" i="1"/>
  <c r="T563" i="1"/>
  <c r="S563" i="1"/>
  <c r="U559" i="1"/>
  <c r="T559" i="1"/>
  <c r="S559" i="1"/>
  <c r="U555" i="1"/>
  <c r="T555" i="1"/>
  <c r="S555" i="1"/>
  <c r="U551" i="1"/>
  <c r="T551" i="1"/>
  <c r="S551" i="1"/>
  <c r="U547" i="1"/>
  <c r="T547" i="1"/>
  <c r="S547" i="1"/>
  <c r="U543" i="1"/>
  <c r="T543" i="1"/>
  <c r="S543" i="1"/>
  <c r="U539" i="1"/>
  <c r="T539" i="1"/>
  <c r="S539" i="1"/>
  <c r="U535" i="1"/>
  <c r="T535" i="1"/>
  <c r="S535" i="1"/>
  <c r="U531" i="1"/>
  <c r="T531" i="1"/>
  <c r="S531" i="1"/>
  <c r="U527" i="1"/>
  <c r="T527" i="1"/>
  <c r="S527" i="1"/>
  <c r="U523" i="1"/>
  <c r="T523" i="1"/>
  <c r="S523" i="1"/>
  <c r="U519" i="1"/>
  <c r="T519" i="1"/>
  <c r="S519" i="1"/>
  <c r="U515" i="1"/>
  <c r="T515" i="1"/>
  <c r="S515" i="1"/>
  <c r="U511" i="1"/>
  <c r="T511" i="1"/>
  <c r="S511" i="1"/>
  <c r="U507" i="1"/>
  <c r="T507" i="1"/>
  <c r="S507" i="1"/>
  <c r="U503" i="1"/>
  <c r="T503" i="1"/>
  <c r="S503" i="1"/>
  <c r="U499" i="1"/>
  <c r="T499" i="1"/>
  <c r="S499" i="1"/>
  <c r="U495" i="1"/>
  <c r="T495" i="1"/>
  <c r="S495" i="1"/>
  <c r="U491" i="1"/>
  <c r="T491" i="1"/>
  <c r="S491" i="1"/>
  <c r="U487" i="1"/>
  <c r="T487" i="1"/>
  <c r="S487" i="1"/>
  <c r="U483" i="1"/>
  <c r="T483" i="1"/>
  <c r="S483" i="1"/>
  <c r="Z578" i="1"/>
  <c r="M578" i="1" s="1"/>
  <c r="Z577" i="1"/>
  <c r="M577" i="1" s="1"/>
  <c r="Z576" i="1"/>
  <c r="O576" i="1" s="1"/>
  <c r="Z575" i="1"/>
  <c r="M575" i="1" s="1"/>
  <c r="Z574" i="1"/>
  <c r="M574" i="1" s="1"/>
  <c r="Z573" i="1"/>
  <c r="M573" i="1" s="1"/>
  <c r="Z572" i="1"/>
  <c r="N572" i="1" s="1"/>
  <c r="Z571" i="1"/>
  <c r="N571" i="1" s="1"/>
  <c r="Z570" i="1"/>
  <c r="N570" i="1" s="1"/>
  <c r="Z569" i="1"/>
  <c r="M569" i="1" s="1"/>
  <c r="Z568" i="1"/>
  <c r="O568" i="1" s="1"/>
  <c r="Z567" i="1"/>
  <c r="M567" i="1" s="1"/>
  <c r="Z566" i="1"/>
  <c r="M566" i="1" s="1"/>
  <c r="Z565" i="1"/>
  <c r="M565" i="1" s="1"/>
  <c r="Z564" i="1"/>
  <c r="M564" i="1" s="1"/>
  <c r="Z563" i="1"/>
  <c r="N563" i="1" s="1"/>
  <c r="Z562" i="1"/>
  <c r="M562" i="1" s="1"/>
  <c r="Z561" i="1"/>
  <c r="M561" i="1" s="1"/>
  <c r="Z560" i="1"/>
  <c r="O560" i="1" s="1"/>
  <c r="Z559" i="1"/>
  <c r="O559" i="1" s="1"/>
  <c r="Z558" i="1"/>
  <c r="M558" i="1" s="1"/>
  <c r="Z557" i="1"/>
  <c r="M557" i="1" s="1"/>
  <c r="Z556" i="1"/>
  <c r="M556" i="1" s="1"/>
  <c r="Z555" i="1"/>
  <c r="N555" i="1" s="1"/>
  <c r="Z554" i="1"/>
  <c r="M554" i="1" s="1"/>
  <c r="Z553" i="1"/>
  <c r="M553" i="1" s="1"/>
  <c r="Z552" i="1"/>
  <c r="O552" i="1" s="1"/>
  <c r="Z551" i="1"/>
  <c r="M551" i="1" s="1"/>
  <c r="Z550" i="1"/>
  <c r="M550" i="1" s="1"/>
  <c r="Z549" i="1"/>
  <c r="M549" i="1" s="1"/>
  <c r="Z548" i="1"/>
  <c r="M548" i="1" s="1"/>
  <c r="Z547" i="1"/>
  <c r="O547" i="1" s="1"/>
  <c r="Z546" i="1"/>
  <c r="M546" i="1" s="1"/>
  <c r="Z545" i="1"/>
  <c r="O545" i="1" s="1"/>
  <c r="Z544" i="1"/>
  <c r="O544" i="1" s="1"/>
  <c r="Z543" i="1"/>
  <c r="M543" i="1" s="1"/>
  <c r="Z542" i="1"/>
  <c r="M542" i="1" s="1"/>
  <c r="Z541" i="1"/>
  <c r="M541" i="1" s="1"/>
  <c r="Z540" i="1"/>
  <c r="M540" i="1" s="1"/>
  <c r="Z539" i="1"/>
  <c r="O539" i="1" s="1"/>
  <c r="Z538" i="1"/>
  <c r="M538" i="1" s="1"/>
  <c r="Z537" i="1"/>
  <c r="Z536" i="1"/>
  <c r="O536" i="1" s="1"/>
  <c r="Z535" i="1"/>
  <c r="O535" i="1" s="1"/>
  <c r="Z534" i="1"/>
  <c r="M534" i="1" s="1"/>
  <c r="Z533" i="1"/>
  <c r="M533" i="1" s="1"/>
  <c r="Z532" i="1"/>
  <c r="M532" i="1" s="1"/>
  <c r="Z531" i="1"/>
  <c r="O531" i="1" s="1"/>
  <c r="Z530" i="1"/>
  <c r="O530" i="1" s="1"/>
  <c r="Z529" i="1"/>
  <c r="Z528" i="1"/>
  <c r="O528" i="1" s="1"/>
  <c r="Z527" i="1"/>
  <c r="M527" i="1" s="1"/>
  <c r="Z526" i="1"/>
  <c r="M526" i="1" s="1"/>
  <c r="Z525" i="1"/>
  <c r="M525" i="1" s="1"/>
  <c r="Z524" i="1"/>
  <c r="O524" i="1" s="1"/>
  <c r="Z523" i="1"/>
  <c r="O523" i="1" s="1"/>
  <c r="Z522" i="1"/>
  <c r="M522" i="1" s="1"/>
  <c r="Z521" i="1"/>
  <c r="Z520" i="1"/>
  <c r="O520" i="1" s="1"/>
  <c r="Z519" i="1"/>
  <c r="M519" i="1" s="1"/>
  <c r="Z518" i="1"/>
  <c r="M518" i="1" s="1"/>
  <c r="Z517" i="1"/>
  <c r="M517" i="1" s="1"/>
  <c r="Z516" i="1"/>
  <c r="M516" i="1" s="1"/>
  <c r="Z515" i="1"/>
  <c r="O515" i="1" s="1"/>
  <c r="Z514" i="1"/>
  <c r="Z513" i="1"/>
  <c r="Z512" i="1"/>
  <c r="O512" i="1" s="1"/>
  <c r="Z511" i="1"/>
  <c r="N511" i="1" s="1"/>
  <c r="Z510" i="1"/>
  <c r="M510" i="1" s="1"/>
  <c r="Z509" i="1"/>
  <c r="M509" i="1" s="1"/>
  <c r="Z508" i="1"/>
  <c r="M508" i="1" s="1"/>
  <c r="Z507" i="1"/>
  <c r="O507" i="1" s="1"/>
  <c r="Z506" i="1"/>
  <c r="Z505" i="1"/>
  <c r="Z504" i="1"/>
  <c r="O504" i="1" s="1"/>
  <c r="Z503" i="1"/>
  <c r="N503" i="1" s="1"/>
  <c r="Z502" i="1"/>
  <c r="M502" i="1" s="1"/>
  <c r="Z501" i="1"/>
  <c r="M501" i="1" s="1"/>
  <c r="Z500" i="1"/>
  <c r="M500" i="1" s="1"/>
  <c r="Z499" i="1"/>
  <c r="O499" i="1" s="1"/>
  <c r="Z498" i="1"/>
  <c r="Z497" i="1"/>
  <c r="Z496" i="1"/>
  <c r="O496" i="1" s="1"/>
  <c r="Z495" i="1"/>
  <c r="N495" i="1" s="1"/>
  <c r="Z494" i="1"/>
  <c r="M494" i="1" s="1"/>
  <c r="Z493" i="1"/>
  <c r="N493" i="1" s="1"/>
  <c r="Z492" i="1"/>
  <c r="M492" i="1" s="1"/>
  <c r="Z491" i="1"/>
  <c r="O491" i="1" s="1"/>
  <c r="Z490" i="1"/>
  <c r="Z489" i="1"/>
  <c r="Z488" i="1"/>
  <c r="Z487" i="1"/>
  <c r="M487" i="1" s="1"/>
  <c r="Z486" i="1"/>
  <c r="M486" i="1" s="1"/>
  <c r="Z485" i="1"/>
  <c r="O485" i="1" s="1"/>
  <c r="Z484" i="1"/>
  <c r="M484" i="1" s="1"/>
  <c r="Z483" i="1"/>
  <c r="M483" i="1" s="1"/>
  <c r="N522" i="1"/>
  <c r="N553" i="1"/>
  <c r="M570" i="1"/>
  <c r="S459" i="1"/>
  <c r="U423" i="1"/>
  <c r="T423" i="1"/>
  <c r="S423" i="1"/>
  <c r="U479" i="1"/>
  <c r="T479" i="1"/>
  <c r="S479" i="1"/>
  <c r="U475" i="1"/>
  <c r="T475" i="1"/>
  <c r="S475" i="1"/>
  <c r="U471" i="1"/>
  <c r="T471" i="1"/>
  <c r="S471" i="1"/>
  <c r="U467" i="1"/>
  <c r="T467" i="1"/>
  <c r="S467" i="1"/>
  <c r="U463" i="1"/>
  <c r="T463" i="1"/>
  <c r="S463" i="1"/>
  <c r="U459" i="1"/>
  <c r="T459" i="1"/>
  <c r="U455" i="1"/>
  <c r="T455" i="1"/>
  <c r="S455" i="1"/>
  <c r="U451" i="1"/>
  <c r="T451" i="1"/>
  <c r="S451" i="1"/>
  <c r="U447" i="1"/>
  <c r="T447" i="1"/>
  <c r="S447" i="1"/>
  <c r="U443" i="1"/>
  <c r="T443" i="1"/>
  <c r="S443" i="1"/>
  <c r="U439" i="1"/>
  <c r="T439" i="1"/>
  <c r="S439" i="1"/>
  <c r="U435" i="1"/>
  <c r="T435" i="1"/>
  <c r="S435" i="1"/>
  <c r="U431" i="1"/>
  <c r="T431" i="1"/>
  <c r="S431" i="1"/>
  <c r="U427" i="1"/>
  <c r="T427" i="1"/>
  <c r="S427" i="1"/>
  <c r="U419" i="1"/>
  <c r="T419" i="1"/>
  <c r="S419" i="1"/>
  <c r="U415" i="1"/>
  <c r="T415" i="1"/>
  <c r="S415" i="1"/>
  <c r="U411" i="1"/>
  <c r="T411" i="1"/>
  <c r="S411" i="1"/>
  <c r="U407" i="1"/>
  <c r="T407" i="1"/>
  <c r="S407" i="1"/>
  <c r="U403" i="1"/>
  <c r="T403" i="1"/>
  <c r="S403" i="1"/>
  <c r="U399" i="1"/>
  <c r="T399" i="1"/>
  <c r="S399" i="1"/>
  <c r="U395" i="1"/>
  <c r="T395" i="1"/>
  <c r="S395" i="1"/>
  <c r="U391" i="1"/>
  <c r="T391" i="1"/>
  <c r="S391" i="1"/>
  <c r="U387" i="1"/>
  <c r="T387" i="1"/>
  <c r="S387" i="1"/>
  <c r="Z482" i="1"/>
  <c r="Z481" i="1"/>
  <c r="M481" i="1" s="1"/>
  <c r="Z480" i="1"/>
  <c r="M480" i="1" s="1"/>
  <c r="Z479" i="1"/>
  <c r="O479" i="1" s="1"/>
  <c r="Z478" i="1"/>
  <c r="M478" i="1" s="1"/>
  <c r="Z477" i="1"/>
  <c r="N477" i="1" s="1"/>
  <c r="Z476" i="1"/>
  <c r="M476" i="1" s="1"/>
  <c r="Z475" i="1"/>
  <c r="N475" i="1" s="1"/>
  <c r="Z474" i="1"/>
  <c r="O474" i="1" s="1"/>
  <c r="Z473" i="1"/>
  <c r="O473" i="1" s="1"/>
  <c r="Z472" i="1"/>
  <c r="M472" i="1" s="1"/>
  <c r="Z471" i="1"/>
  <c r="M471" i="1" s="1"/>
  <c r="Z470" i="1"/>
  <c r="M470" i="1" s="1"/>
  <c r="Z469" i="1"/>
  <c r="N469" i="1" s="1"/>
  <c r="Z468" i="1"/>
  <c r="M468" i="1" s="1"/>
  <c r="Z467" i="1"/>
  <c r="M467" i="1" s="1"/>
  <c r="Z466" i="1"/>
  <c r="O466" i="1" s="1"/>
  <c r="Z465" i="1"/>
  <c r="M465" i="1" s="1"/>
  <c r="Z464" i="1"/>
  <c r="Z463" i="1"/>
  <c r="O463" i="1" s="1"/>
  <c r="Z462" i="1"/>
  <c r="M462" i="1" s="1"/>
  <c r="Z461" i="1"/>
  <c r="N461" i="1" s="1"/>
  <c r="Z460" i="1"/>
  <c r="M460" i="1" s="1"/>
  <c r="Z459" i="1"/>
  <c r="M459" i="1" s="1"/>
  <c r="Z458" i="1"/>
  <c r="O458" i="1" s="1"/>
  <c r="Z457" i="1"/>
  <c r="M457" i="1" s="1"/>
  <c r="Z456" i="1"/>
  <c r="M456" i="1" s="1"/>
  <c r="Z455" i="1"/>
  <c r="O455" i="1" s="1"/>
  <c r="Z454" i="1"/>
  <c r="M454" i="1" s="1"/>
  <c r="Z453" i="1"/>
  <c r="M453" i="1" s="1"/>
  <c r="Z452" i="1"/>
  <c r="M452" i="1" s="1"/>
  <c r="Z451" i="1"/>
  <c r="O451" i="1" s="1"/>
  <c r="Z450" i="1"/>
  <c r="N450" i="1" s="1"/>
  <c r="Z449" i="1"/>
  <c r="M449" i="1" s="1"/>
  <c r="Z448" i="1"/>
  <c r="O448" i="1" s="1"/>
  <c r="Z447" i="1"/>
  <c r="O447" i="1" s="1"/>
  <c r="Z446" i="1"/>
  <c r="M446" i="1" s="1"/>
  <c r="Z445" i="1"/>
  <c r="M445" i="1" s="1"/>
  <c r="Z444" i="1"/>
  <c r="N444" i="1" s="1"/>
  <c r="Z443" i="1"/>
  <c r="M443" i="1" s="1"/>
  <c r="Z442" i="1"/>
  <c r="Z441" i="1"/>
  <c r="M441" i="1" s="1"/>
  <c r="Z440" i="1"/>
  <c r="M440" i="1" s="1"/>
  <c r="Z439" i="1"/>
  <c r="O439" i="1" s="1"/>
  <c r="Z438" i="1"/>
  <c r="M438" i="1" s="1"/>
  <c r="Z437" i="1"/>
  <c r="M437" i="1" s="1"/>
  <c r="Z436" i="1"/>
  <c r="M436" i="1" s="1"/>
  <c r="Z435" i="1"/>
  <c r="O435" i="1" s="1"/>
  <c r="Z434" i="1"/>
  <c r="N434" i="1" s="1"/>
  <c r="Z433" i="1"/>
  <c r="M433" i="1" s="1"/>
  <c r="Z432" i="1"/>
  <c r="M432" i="1" s="1"/>
  <c r="Z431" i="1"/>
  <c r="O431" i="1" s="1"/>
  <c r="Z430" i="1"/>
  <c r="M430" i="1" s="1"/>
  <c r="Z429" i="1"/>
  <c r="M429" i="1" s="1"/>
  <c r="Z428" i="1"/>
  <c r="M428" i="1" s="1"/>
  <c r="Z427" i="1"/>
  <c r="M427" i="1" s="1"/>
  <c r="Z426" i="1"/>
  <c r="N426" i="1" s="1"/>
  <c r="Z425" i="1"/>
  <c r="M425" i="1" s="1"/>
  <c r="Z424" i="1"/>
  <c r="M424" i="1" s="1"/>
  <c r="Z423" i="1"/>
  <c r="O423" i="1" s="1"/>
  <c r="Z422" i="1"/>
  <c r="M422" i="1" s="1"/>
  <c r="Z421" i="1"/>
  <c r="Z420" i="1"/>
  <c r="M420" i="1" s="1"/>
  <c r="Z419" i="1"/>
  <c r="M419" i="1" s="1"/>
  <c r="Z418" i="1"/>
  <c r="Z417" i="1"/>
  <c r="M417" i="1" s="1"/>
  <c r="Z416" i="1"/>
  <c r="O416" i="1" s="1"/>
  <c r="Z415" i="1"/>
  <c r="O415" i="1" s="1"/>
  <c r="Z414" i="1"/>
  <c r="M414" i="1" s="1"/>
  <c r="Z413" i="1"/>
  <c r="M413" i="1" s="1"/>
  <c r="Z412" i="1"/>
  <c r="N412" i="1" s="1"/>
  <c r="Z411" i="1"/>
  <c r="O411" i="1" s="1"/>
  <c r="Z410" i="1"/>
  <c r="N410" i="1" s="1"/>
  <c r="Z409" i="1"/>
  <c r="O409" i="1" s="1"/>
  <c r="Z408" i="1"/>
  <c r="M408" i="1" s="1"/>
  <c r="Z407" i="1"/>
  <c r="O407" i="1" s="1"/>
  <c r="Z406" i="1"/>
  <c r="O406" i="1" s="1"/>
  <c r="Z405" i="1"/>
  <c r="M405" i="1" s="1"/>
  <c r="Z404" i="1"/>
  <c r="O404" i="1" s="1"/>
  <c r="Z403" i="1"/>
  <c r="Z402" i="1"/>
  <c r="N402" i="1" s="1"/>
  <c r="Z401" i="1"/>
  <c r="M401" i="1" s="1"/>
  <c r="Z400" i="1"/>
  <c r="O400" i="1" s="1"/>
  <c r="Z399" i="1"/>
  <c r="O399" i="1" s="1"/>
  <c r="Z398" i="1"/>
  <c r="M398" i="1" s="1"/>
  <c r="Z397" i="1"/>
  <c r="O397" i="1" s="1"/>
  <c r="Z396" i="1"/>
  <c r="M396" i="1" s="1"/>
  <c r="Z395" i="1"/>
  <c r="N395" i="1" s="1"/>
  <c r="Z394" i="1"/>
  <c r="O394" i="1" s="1"/>
  <c r="Z393" i="1"/>
  <c r="O393" i="1" s="1"/>
  <c r="Z392" i="1"/>
  <c r="M392" i="1" s="1"/>
  <c r="Z391" i="1"/>
  <c r="O391" i="1" s="1"/>
  <c r="Z390" i="1"/>
  <c r="M390" i="1" s="1"/>
  <c r="Z389" i="1"/>
  <c r="M389" i="1" s="1"/>
  <c r="Z388" i="1"/>
  <c r="M388" i="1" s="1"/>
  <c r="Z387" i="1"/>
  <c r="O387" i="1" s="1"/>
  <c r="M477" i="1"/>
  <c r="U383" i="1"/>
  <c r="T383" i="1"/>
  <c r="S383" i="1"/>
  <c r="U379" i="1"/>
  <c r="T379" i="1"/>
  <c r="S379" i="1"/>
  <c r="U375" i="1"/>
  <c r="T375" i="1"/>
  <c r="S375" i="1"/>
  <c r="U371" i="1"/>
  <c r="T371" i="1"/>
  <c r="S371" i="1"/>
  <c r="U367" i="1"/>
  <c r="T367" i="1"/>
  <c r="S367" i="1"/>
  <c r="U363" i="1"/>
  <c r="T363" i="1"/>
  <c r="S363" i="1"/>
  <c r="U359" i="1"/>
  <c r="T359" i="1"/>
  <c r="S359" i="1"/>
  <c r="U355" i="1"/>
  <c r="T355" i="1"/>
  <c r="S355" i="1"/>
  <c r="U351" i="1"/>
  <c r="T351" i="1"/>
  <c r="S351" i="1"/>
  <c r="U347" i="1"/>
  <c r="T347" i="1"/>
  <c r="S347" i="1"/>
  <c r="U343" i="1"/>
  <c r="T343" i="1"/>
  <c r="S343" i="1"/>
  <c r="U339" i="1"/>
  <c r="T339" i="1"/>
  <c r="S339" i="1"/>
  <c r="U335" i="1"/>
  <c r="T335" i="1"/>
  <c r="S335" i="1"/>
  <c r="U331" i="1"/>
  <c r="T331" i="1"/>
  <c r="S331" i="1"/>
  <c r="U327" i="1"/>
  <c r="T327" i="1"/>
  <c r="S327" i="1"/>
  <c r="U323" i="1"/>
  <c r="T323" i="1"/>
  <c r="S323" i="1"/>
  <c r="U319" i="1"/>
  <c r="T319" i="1"/>
  <c r="S319" i="1"/>
  <c r="U315" i="1"/>
  <c r="T315" i="1"/>
  <c r="S315" i="1"/>
  <c r="U311" i="1"/>
  <c r="T311" i="1"/>
  <c r="S311" i="1"/>
  <c r="U307" i="1"/>
  <c r="T307" i="1"/>
  <c r="S307" i="1"/>
  <c r="U303" i="1"/>
  <c r="T303" i="1"/>
  <c r="S303" i="1"/>
  <c r="U299" i="1"/>
  <c r="T299" i="1"/>
  <c r="S299" i="1"/>
  <c r="U295" i="1"/>
  <c r="T295" i="1"/>
  <c r="S295" i="1"/>
  <c r="U291" i="1"/>
  <c r="T291" i="1"/>
  <c r="S291" i="1"/>
  <c r="Z386" i="1"/>
  <c r="M386" i="1" s="1"/>
  <c r="Z385" i="1"/>
  <c r="N385" i="1" s="1"/>
  <c r="Z384" i="1"/>
  <c r="M384" i="1" s="1"/>
  <c r="Z383" i="1"/>
  <c r="M383" i="1" s="1"/>
  <c r="Z382" i="1"/>
  <c r="O382" i="1" s="1"/>
  <c r="Z381" i="1"/>
  <c r="M381" i="1" s="1"/>
  <c r="Z380" i="1"/>
  <c r="M380" i="1" s="1"/>
  <c r="Z379" i="1"/>
  <c r="M379" i="1" s="1"/>
  <c r="Z378" i="1"/>
  <c r="M378" i="1" s="1"/>
  <c r="Z377" i="1"/>
  <c r="N377" i="1" s="1"/>
  <c r="Z376" i="1"/>
  <c r="M376" i="1" s="1"/>
  <c r="Z375" i="1"/>
  <c r="M375" i="1" s="1"/>
  <c r="Z374" i="1"/>
  <c r="O374" i="1" s="1"/>
  <c r="Z373" i="1"/>
  <c r="M373" i="1" s="1"/>
  <c r="Z372" i="1"/>
  <c r="M372" i="1" s="1"/>
  <c r="Z371" i="1"/>
  <c r="O371" i="1" s="1"/>
  <c r="Z370" i="1"/>
  <c r="O370" i="1" s="1"/>
  <c r="Z369" i="1"/>
  <c r="N369" i="1" s="1"/>
  <c r="Z368" i="1"/>
  <c r="O368" i="1" s="1"/>
  <c r="Z367" i="1"/>
  <c r="N367" i="1" s="1"/>
  <c r="Z366" i="1"/>
  <c r="O366" i="1" s="1"/>
  <c r="Z365" i="1"/>
  <c r="O365" i="1" s="1"/>
  <c r="Z364" i="1"/>
  <c r="M364" i="1" s="1"/>
  <c r="Z363" i="1"/>
  <c r="O363" i="1" s="1"/>
  <c r="Z362" i="1"/>
  <c r="O362" i="1" s="1"/>
  <c r="Z361" i="1"/>
  <c r="N361" i="1" s="1"/>
  <c r="Z360" i="1"/>
  <c r="N360" i="1" s="1"/>
  <c r="Z359" i="1"/>
  <c r="O359" i="1" s="1"/>
  <c r="Z358" i="1"/>
  <c r="O358" i="1" s="1"/>
  <c r="Z357" i="1"/>
  <c r="M357" i="1" s="1"/>
  <c r="Z356" i="1"/>
  <c r="N356" i="1" s="1"/>
  <c r="Z355" i="1"/>
  <c r="M355" i="1" s="1"/>
  <c r="Z354" i="1"/>
  <c r="M354" i="1" s="1"/>
  <c r="Z353" i="1"/>
  <c r="N353" i="1" s="1"/>
  <c r="Z352" i="1"/>
  <c r="M352" i="1" s="1"/>
  <c r="Z351" i="1"/>
  <c r="M351" i="1" s="1"/>
  <c r="Z350" i="1"/>
  <c r="Z349" i="1"/>
  <c r="O349" i="1" s="1"/>
  <c r="Z348" i="1"/>
  <c r="M348" i="1" s="1"/>
  <c r="Z347" i="1"/>
  <c r="N347" i="1" s="1"/>
  <c r="Z346" i="1"/>
  <c r="N346" i="1" s="1"/>
  <c r="Z345" i="1"/>
  <c r="N345" i="1" s="1"/>
  <c r="Z344" i="1"/>
  <c r="N344" i="1" s="1"/>
  <c r="Z343" i="1"/>
  <c r="M343" i="1" s="1"/>
  <c r="Z342" i="1"/>
  <c r="O342" i="1" s="1"/>
  <c r="Z341" i="1"/>
  <c r="N341" i="1" s="1"/>
  <c r="Z340" i="1"/>
  <c r="M340" i="1" s="1"/>
  <c r="Z339" i="1"/>
  <c r="N339" i="1" s="1"/>
  <c r="Z338" i="1"/>
  <c r="N338" i="1" s="1"/>
  <c r="Z337" i="1"/>
  <c r="N337" i="1" s="1"/>
  <c r="Z336" i="1"/>
  <c r="M336" i="1" s="1"/>
  <c r="Z335" i="1"/>
  <c r="N335" i="1" s="1"/>
  <c r="Z334" i="1"/>
  <c r="O334" i="1" s="1"/>
  <c r="Z333" i="1"/>
  <c r="M333" i="1" s="1"/>
  <c r="Z332" i="1"/>
  <c r="Z331" i="1"/>
  <c r="N331" i="1" s="1"/>
  <c r="Z330" i="1"/>
  <c r="M330" i="1" s="1"/>
  <c r="Z329" i="1"/>
  <c r="N329" i="1" s="1"/>
  <c r="Z328" i="1"/>
  <c r="O328" i="1" s="1"/>
  <c r="Z327" i="1"/>
  <c r="N327" i="1" s="1"/>
  <c r="Z326" i="1"/>
  <c r="M326" i="1" s="1"/>
  <c r="Z325" i="1"/>
  <c r="M325" i="1" s="1"/>
  <c r="Z324" i="1"/>
  <c r="O324" i="1" s="1"/>
  <c r="Z323" i="1"/>
  <c r="N323" i="1" s="1"/>
  <c r="Z322" i="1"/>
  <c r="M322" i="1" s="1"/>
  <c r="Z321" i="1"/>
  <c r="M321" i="1" s="1"/>
  <c r="Z320" i="1"/>
  <c r="N320" i="1" s="1"/>
  <c r="Z319" i="1"/>
  <c r="N319" i="1" s="1"/>
  <c r="Z318" i="1"/>
  <c r="M318" i="1" s="1"/>
  <c r="Z317" i="1"/>
  <c r="M317" i="1" s="1"/>
  <c r="Z316" i="1"/>
  <c r="O316" i="1" s="1"/>
  <c r="Z315" i="1"/>
  <c r="M315" i="1" s="1"/>
  <c r="Z314" i="1"/>
  <c r="M314" i="1" s="1"/>
  <c r="Z313" i="1"/>
  <c r="M313" i="1" s="1"/>
  <c r="Z312" i="1"/>
  <c r="M312" i="1" s="1"/>
  <c r="Z311" i="1"/>
  <c r="O311" i="1" s="1"/>
  <c r="Z310" i="1"/>
  <c r="M310" i="1" s="1"/>
  <c r="Z309" i="1"/>
  <c r="M309" i="1" s="1"/>
  <c r="Z308" i="1"/>
  <c r="N308" i="1" s="1"/>
  <c r="Z307" i="1"/>
  <c r="O307" i="1" s="1"/>
  <c r="Z306" i="1"/>
  <c r="N306" i="1" s="1"/>
  <c r="Z305" i="1"/>
  <c r="M305" i="1" s="1"/>
  <c r="Z304" i="1"/>
  <c r="M304" i="1" s="1"/>
  <c r="Z303" i="1"/>
  <c r="O303" i="1" s="1"/>
  <c r="Z302" i="1"/>
  <c r="N302" i="1" s="1"/>
  <c r="Z301" i="1"/>
  <c r="M301" i="1" s="1"/>
  <c r="Z300" i="1"/>
  <c r="M300" i="1" s="1"/>
  <c r="Z299" i="1"/>
  <c r="N299" i="1" s="1"/>
  <c r="Z298" i="1"/>
  <c r="N298" i="1" s="1"/>
  <c r="Z297" i="1"/>
  <c r="M297" i="1" s="1"/>
  <c r="Z296" i="1"/>
  <c r="N296" i="1" s="1"/>
  <c r="Z295" i="1"/>
  <c r="O295" i="1" s="1"/>
  <c r="Z294" i="1"/>
  <c r="M294" i="1" s="1"/>
  <c r="Z293" i="1"/>
  <c r="M293" i="1" s="1"/>
  <c r="Z292" i="1"/>
  <c r="M292" i="1" s="1"/>
  <c r="Z291" i="1"/>
  <c r="M291" i="1" s="1"/>
  <c r="U287" i="1"/>
  <c r="T287" i="1"/>
  <c r="S287" i="1"/>
  <c r="U283" i="1"/>
  <c r="T283" i="1"/>
  <c r="S283" i="1"/>
  <c r="U279" i="1"/>
  <c r="T279" i="1"/>
  <c r="S279" i="1"/>
  <c r="U275" i="1"/>
  <c r="T275" i="1"/>
  <c r="S275" i="1"/>
  <c r="U271" i="1"/>
  <c r="T271" i="1"/>
  <c r="S271" i="1"/>
  <c r="U267" i="1"/>
  <c r="T267" i="1"/>
  <c r="S267" i="1"/>
  <c r="U263" i="1"/>
  <c r="T263" i="1"/>
  <c r="S263" i="1"/>
  <c r="U259" i="1"/>
  <c r="T259" i="1"/>
  <c r="S259" i="1"/>
  <c r="U255" i="1"/>
  <c r="T255" i="1"/>
  <c r="S255" i="1"/>
  <c r="U251" i="1"/>
  <c r="T251" i="1"/>
  <c r="S251" i="1"/>
  <c r="U247" i="1"/>
  <c r="T247" i="1"/>
  <c r="S247" i="1"/>
  <c r="U243" i="1"/>
  <c r="T243" i="1"/>
  <c r="S243" i="1"/>
  <c r="U239" i="1"/>
  <c r="T239" i="1"/>
  <c r="S239" i="1"/>
  <c r="U235" i="1"/>
  <c r="T235" i="1"/>
  <c r="S235" i="1"/>
  <c r="U231" i="1"/>
  <c r="T231" i="1"/>
  <c r="S231" i="1"/>
  <c r="U227" i="1"/>
  <c r="T227" i="1"/>
  <c r="S227" i="1"/>
  <c r="U223" i="1"/>
  <c r="T223" i="1"/>
  <c r="S223" i="1"/>
  <c r="U219" i="1"/>
  <c r="T219" i="1"/>
  <c r="S219" i="1"/>
  <c r="U215" i="1"/>
  <c r="T215" i="1"/>
  <c r="S215" i="1"/>
  <c r="U211" i="1"/>
  <c r="T211" i="1"/>
  <c r="S211" i="1"/>
  <c r="U207" i="1"/>
  <c r="T207" i="1"/>
  <c r="S207" i="1"/>
  <c r="U203" i="1"/>
  <c r="T203" i="1"/>
  <c r="S203" i="1"/>
  <c r="U199" i="1"/>
  <c r="T199" i="1"/>
  <c r="S199" i="1"/>
  <c r="U195" i="1"/>
  <c r="T195" i="1"/>
  <c r="S195" i="1"/>
  <c r="Z290" i="1"/>
  <c r="N290" i="1" s="1"/>
  <c r="Z289" i="1"/>
  <c r="N289" i="1" s="1"/>
  <c r="Z288" i="1"/>
  <c r="M288" i="1" s="1"/>
  <c r="Z287" i="1"/>
  <c r="N287" i="1" s="1"/>
  <c r="Z286" i="1"/>
  <c r="O286" i="1" s="1"/>
  <c r="Z285" i="1"/>
  <c r="M285" i="1" s="1"/>
  <c r="Z284" i="1"/>
  <c r="M284" i="1" s="1"/>
  <c r="Z283" i="1"/>
  <c r="O283" i="1" s="1"/>
  <c r="Z282" i="1"/>
  <c r="M282" i="1" s="1"/>
  <c r="Z281" i="1"/>
  <c r="N281" i="1" s="1"/>
  <c r="Z280" i="1"/>
  <c r="N280" i="1" s="1"/>
  <c r="Z279" i="1"/>
  <c r="M279" i="1" s="1"/>
  <c r="Z278" i="1"/>
  <c r="O278" i="1" s="1"/>
  <c r="Z277" i="1"/>
  <c r="M277" i="1" s="1"/>
  <c r="Z276" i="1"/>
  <c r="M276" i="1" s="1"/>
  <c r="Z275" i="1"/>
  <c r="M275" i="1" s="1"/>
  <c r="Z274" i="1"/>
  <c r="O274" i="1" s="1"/>
  <c r="Z273" i="1"/>
  <c r="N273" i="1" s="1"/>
  <c r="Z272" i="1"/>
  <c r="M272" i="1" s="1"/>
  <c r="Z271" i="1"/>
  <c r="N271" i="1" s="1"/>
  <c r="Z270" i="1"/>
  <c r="O270" i="1" s="1"/>
  <c r="Z269" i="1"/>
  <c r="M269" i="1" s="1"/>
  <c r="Z268" i="1"/>
  <c r="M268" i="1" s="1"/>
  <c r="Z267" i="1"/>
  <c r="M267" i="1" s="1"/>
  <c r="Z266" i="1"/>
  <c r="M266" i="1" s="1"/>
  <c r="Z265" i="1"/>
  <c r="N265" i="1" s="1"/>
  <c r="Z264" i="1"/>
  <c r="M264" i="1" s="1"/>
  <c r="Z263" i="1"/>
  <c r="M263" i="1" s="1"/>
  <c r="Z262" i="1"/>
  <c r="O262" i="1" s="1"/>
  <c r="Z261" i="1"/>
  <c r="M261" i="1" s="1"/>
  <c r="Z260" i="1"/>
  <c r="M260" i="1" s="1"/>
  <c r="Z259" i="1"/>
  <c r="N259" i="1" s="1"/>
  <c r="Z258" i="1"/>
  <c r="M258" i="1" s="1"/>
  <c r="Z257" i="1"/>
  <c r="N257" i="1" s="1"/>
  <c r="Z256" i="1"/>
  <c r="M256" i="1" s="1"/>
  <c r="Z255" i="1"/>
  <c r="M255" i="1" s="1"/>
  <c r="Z254" i="1"/>
  <c r="O254" i="1" s="1"/>
  <c r="Z253" i="1"/>
  <c r="M253" i="1" s="1"/>
  <c r="Z252" i="1"/>
  <c r="M252" i="1" s="1"/>
  <c r="Z251" i="1"/>
  <c r="M251" i="1" s="1"/>
  <c r="Z250" i="1"/>
  <c r="N250" i="1" s="1"/>
  <c r="Z249" i="1"/>
  <c r="N249" i="1" s="1"/>
  <c r="Z248" i="1"/>
  <c r="M248" i="1" s="1"/>
  <c r="Z247" i="1"/>
  <c r="M247" i="1" s="1"/>
  <c r="Z246" i="1"/>
  <c r="O246" i="1" s="1"/>
  <c r="Z245" i="1"/>
  <c r="M245" i="1" s="1"/>
  <c r="Z244" i="1"/>
  <c r="M244" i="1" s="1"/>
  <c r="Z243" i="1"/>
  <c r="M243" i="1" s="1"/>
  <c r="Z242" i="1"/>
  <c r="M242" i="1" s="1"/>
  <c r="Z241" i="1"/>
  <c r="N241" i="1" s="1"/>
  <c r="Z240" i="1"/>
  <c r="M240" i="1" s="1"/>
  <c r="Z239" i="1"/>
  <c r="N239" i="1" s="1"/>
  <c r="Z238" i="1"/>
  <c r="O238" i="1" s="1"/>
  <c r="Z237" i="1"/>
  <c r="M237" i="1" s="1"/>
  <c r="Z236" i="1"/>
  <c r="M236" i="1" s="1"/>
  <c r="Z235" i="1"/>
  <c r="M235" i="1" s="1"/>
  <c r="Z234" i="1"/>
  <c r="M234" i="1" s="1"/>
  <c r="Z233" i="1"/>
  <c r="N233" i="1" s="1"/>
  <c r="Z232" i="1"/>
  <c r="M232" i="1" s="1"/>
  <c r="Z231" i="1"/>
  <c r="M231" i="1" s="1"/>
  <c r="Z230" i="1"/>
  <c r="O230" i="1" s="1"/>
  <c r="Z229" i="1"/>
  <c r="M229" i="1" s="1"/>
  <c r="Z228" i="1"/>
  <c r="M228" i="1" s="1"/>
  <c r="Z227" i="1"/>
  <c r="M227" i="1" s="1"/>
  <c r="Z226" i="1"/>
  <c r="M226" i="1" s="1"/>
  <c r="Z225" i="1"/>
  <c r="M225" i="1" s="1"/>
  <c r="Z224" i="1"/>
  <c r="M224" i="1" s="1"/>
  <c r="Z223" i="1"/>
  <c r="M223" i="1" s="1"/>
  <c r="Z222" i="1"/>
  <c r="N222" i="1" s="1"/>
  <c r="Z221" i="1"/>
  <c r="N221" i="1" s="1"/>
  <c r="Z220" i="1"/>
  <c r="M220" i="1" s="1"/>
  <c r="Z219" i="1"/>
  <c r="O219" i="1" s="1"/>
  <c r="Z218" i="1"/>
  <c r="M218" i="1" s="1"/>
  <c r="Z217" i="1"/>
  <c r="M217" i="1" s="1"/>
  <c r="Z216" i="1"/>
  <c r="M216" i="1" s="1"/>
  <c r="Z215" i="1"/>
  <c r="M215" i="1" s="1"/>
  <c r="Z214" i="1"/>
  <c r="N214" i="1" s="1"/>
  <c r="Z213" i="1"/>
  <c r="M213" i="1" s="1"/>
  <c r="Z212" i="1"/>
  <c r="O212" i="1" s="1"/>
  <c r="Z211" i="1"/>
  <c r="O211" i="1" s="1"/>
  <c r="Z210" i="1"/>
  <c r="M210" i="1" s="1"/>
  <c r="Z209" i="1"/>
  <c r="M209" i="1" s="1"/>
  <c r="Z208" i="1"/>
  <c r="N208" i="1" s="1"/>
  <c r="Z207" i="1"/>
  <c r="M207" i="1" s="1"/>
  <c r="Z206" i="1"/>
  <c r="N206" i="1" s="1"/>
  <c r="Z205" i="1"/>
  <c r="M205" i="1" s="1"/>
  <c r="Z204" i="1"/>
  <c r="N204" i="1" s="1"/>
  <c r="Z203" i="1"/>
  <c r="O203" i="1" s="1"/>
  <c r="Z202" i="1"/>
  <c r="M202" i="1" s="1"/>
  <c r="Z201" i="1"/>
  <c r="M201" i="1" s="1"/>
  <c r="Z200" i="1"/>
  <c r="O200" i="1" s="1"/>
  <c r="Z199" i="1"/>
  <c r="M199" i="1" s="1"/>
  <c r="Z198" i="1"/>
  <c r="Z197" i="1"/>
  <c r="N197" i="1" s="1"/>
  <c r="Z196" i="1"/>
  <c r="M196" i="1" s="1"/>
  <c r="Z195" i="1"/>
  <c r="M195" i="1" s="1"/>
  <c r="M290" i="1"/>
  <c r="U191" i="1"/>
  <c r="T191" i="1"/>
  <c r="S191" i="1"/>
  <c r="U187" i="1"/>
  <c r="T187" i="1"/>
  <c r="S187" i="1"/>
  <c r="U183" i="1"/>
  <c r="T183" i="1"/>
  <c r="S183" i="1"/>
  <c r="U179" i="1"/>
  <c r="T179" i="1"/>
  <c r="S179" i="1"/>
  <c r="U175" i="1"/>
  <c r="T175" i="1"/>
  <c r="S175" i="1"/>
  <c r="U171" i="1"/>
  <c r="T171" i="1"/>
  <c r="S171" i="1"/>
  <c r="U167" i="1"/>
  <c r="T167" i="1"/>
  <c r="S167" i="1"/>
  <c r="U163" i="1"/>
  <c r="T163" i="1"/>
  <c r="S163" i="1"/>
  <c r="U159" i="1"/>
  <c r="T159" i="1"/>
  <c r="S159" i="1"/>
  <c r="U151" i="1"/>
  <c r="T151" i="1"/>
  <c r="S151" i="1"/>
  <c r="U147" i="1"/>
  <c r="T147" i="1"/>
  <c r="S147" i="1"/>
  <c r="U143" i="1"/>
  <c r="T143" i="1"/>
  <c r="S143" i="1"/>
  <c r="U139" i="1"/>
  <c r="T139" i="1"/>
  <c r="S139" i="1"/>
  <c r="U135" i="1"/>
  <c r="T135" i="1"/>
  <c r="S135" i="1"/>
  <c r="U131" i="1"/>
  <c r="T131" i="1"/>
  <c r="S131" i="1"/>
  <c r="U127" i="1"/>
  <c r="T127" i="1"/>
  <c r="S127" i="1"/>
  <c r="U123" i="1"/>
  <c r="T123" i="1"/>
  <c r="S123" i="1"/>
  <c r="U119" i="1"/>
  <c r="T119" i="1"/>
  <c r="S119" i="1"/>
  <c r="U115" i="1"/>
  <c r="T115" i="1"/>
  <c r="S115" i="1"/>
  <c r="U111" i="1"/>
  <c r="T111" i="1"/>
  <c r="S111" i="1"/>
  <c r="U107" i="1"/>
  <c r="T107" i="1"/>
  <c r="S107" i="1"/>
  <c r="U103" i="1"/>
  <c r="T103" i="1"/>
  <c r="S103" i="1"/>
  <c r="U99" i="1"/>
  <c r="T99" i="1"/>
  <c r="S99" i="1"/>
  <c r="Z194" i="1"/>
  <c r="N194" i="1" s="1"/>
  <c r="Z193" i="1"/>
  <c r="M193" i="1" s="1"/>
  <c r="Z192" i="1"/>
  <c r="M192" i="1" s="1"/>
  <c r="Z191" i="1"/>
  <c r="O191" i="1" s="1"/>
  <c r="Z190" i="1"/>
  <c r="M190" i="1" s="1"/>
  <c r="Z189" i="1"/>
  <c r="M189" i="1" s="1"/>
  <c r="Z188" i="1"/>
  <c r="N188" i="1" s="1"/>
  <c r="Z187" i="1"/>
  <c r="M187" i="1" s="1"/>
  <c r="Z186" i="1"/>
  <c r="N186" i="1" s="1"/>
  <c r="Z185" i="1"/>
  <c r="M185" i="1" s="1"/>
  <c r="Z184" i="1"/>
  <c r="M184" i="1" s="1"/>
  <c r="Z183" i="1"/>
  <c r="O183" i="1" s="1"/>
  <c r="Z182" i="1"/>
  <c r="M182" i="1" s="1"/>
  <c r="Z181" i="1"/>
  <c r="M181" i="1" s="1"/>
  <c r="Z180" i="1"/>
  <c r="N180" i="1" s="1"/>
  <c r="Z179" i="1"/>
  <c r="M179" i="1" s="1"/>
  <c r="Z178" i="1"/>
  <c r="N178" i="1" s="1"/>
  <c r="Z177" i="1"/>
  <c r="M177" i="1" s="1"/>
  <c r="Z176" i="1"/>
  <c r="M176" i="1" s="1"/>
  <c r="Z175" i="1"/>
  <c r="O175" i="1" s="1"/>
  <c r="Z174" i="1"/>
  <c r="M174" i="1" s="1"/>
  <c r="Z173" i="1"/>
  <c r="M173" i="1" s="1"/>
  <c r="Z172" i="1"/>
  <c r="M172" i="1" s="1"/>
  <c r="Z171" i="1"/>
  <c r="M171" i="1" s="1"/>
  <c r="Z170" i="1"/>
  <c r="N170" i="1" s="1"/>
  <c r="Z169" i="1"/>
  <c r="M169" i="1" s="1"/>
  <c r="Z168" i="1"/>
  <c r="M168" i="1" s="1"/>
  <c r="Z167" i="1"/>
  <c r="O167" i="1" s="1"/>
  <c r="Z166" i="1"/>
  <c r="M166" i="1" s="1"/>
  <c r="Z165" i="1"/>
  <c r="M165" i="1" s="1"/>
  <c r="Z164" i="1"/>
  <c r="M164" i="1" s="1"/>
  <c r="Z163" i="1"/>
  <c r="M163" i="1" s="1"/>
  <c r="Z162" i="1"/>
  <c r="N162" i="1" s="1"/>
  <c r="Z161" i="1"/>
  <c r="M161" i="1" s="1"/>
  <c r="Z160" i="1"/>
  <c r="M160" i="1" s="1"/>
  <c r="Z159" i="1"/>
  <c r="O159" i="1" s="1"/>
  <c r="Z158" i="1"/>
  <c r="M158" i="1" s="1"/>
  <c r="Z157" i="1"/>
  <c r="M157" i="1" s="1"/>
  <c r="Z156" i="1"/>
  <c r="N156" i="1" s="1"/>
  <c r="Z155" i="1"/>
  <c r="M155" i="1" s="1"/>
  <c r="Z154" i="1"/>
  <c r="N154" i="1" s="1"/>
  <c r="Z153" i="1"/>
  <c r="M153" i="1" s="1"/>
  <c r="Z152" i="1"/>
  <c r="M152" i="1" s="1"/>
  <c r="Z151" i="1"/>
  <c r="O151" i="1" s="1"/>
  <c r="Z150" i="1"/>
  <c r="M150" i="1" s="1"/>
  <c r="Z149" i="1"/>
  <c r="M149" i="1" s="1"/>
  <c r="Z148" i="1"/>
  <c r="N148" i="1" s="1"/>
  <c r="Z147" i="1"/>
  <c r="M147" i="1" s="1"/>
  <c r="Z146" i="1"/>
  <c r="N146" i="1" s="1"/>
  <c r="Z145" i="1"/>
  <c r="M145" i="1" s="1"/>
  <c r="Z144" i="1"/>
  <c r="M144" i="1" s="1"/>
  <c r="Z143" i="1"/>
  <c r="O143" i="1" s="1"/>
  <c r="Z142" i="1"/>
  <c r="M142" i="1" s="1"/>
  <c r="Z141" i="1"/>
  <c r="M141" i="1" s="1"/>
  <c r="Z140" i="1"/>
  <c r="M140" i="1" s="1"/>
  <c r="Z139" i="1"/>
  <c r="M139" i="1" s="1"/>
  <c r="Z138" i="1"/>
  <c r="N138" i="1" s="1"/>
  <c r="Z137" i="1"/>
  <c r="M137" i="1" s="1"/>
  <c r="Z136" i="1"/>
  <c r="M136" i="1" s="1"/>
  <c r="Z135" i="1"/>
  <c r="O135" i="1" s="1"/>
  <c r="Z134" i="1"/>
  <c r="M134" i="1" s="1"/>
  <c r="Z133" i="1"/>
  <c r="M133" i="1" s="1"/>
  <c r="Z132" i="1"/>
  <c r="N132" i="1" s="1"/>
  <c r="Z131" i="1"/>
  <c r="M131" i="1" s="1"/>
  <c r="Z130" i="1"/>
  <c r="N130" i="1" s="1"/>
  <c r="Z129" i="1"/>
  <c r="M129" i="1" s="1"/>
  <c r="Z128" i="1"/>
  <c r="M128" i="1" s="1"/>
  <c r="Z127" i="1"/>
  <c r="O127" i="1" s="1"/>
  <c r="Z126" i="1"/>
  <c r="M126" i="1" s="1"/>
  <c r="Z125" i="1"/>
  <c r="M125" i="1" s="1"/>
  <c r="Z124" i="1"/>
  <c r="N124" i="1" s="1"/>
  <c r="Z123" i="1"/>
  <c r="M123" i="1" s="1"/>
  <c r="Z122" i="1"/>
  <c r="N122" i="1" s="1"/>
  <c r="Z121" i="1"/>
  <c r="M121" i="1" s="1"/>
  <c r="Z120" i="1"/>
  <c r="M120" i="1" s="1"/>
  <c r="Z119" i="1"/>
  <c r="O119" i="1" s="1"/>
  <c r="Z118" i="1"/>
  <c r="M118" i="1" s="1"/>
  <c r="Z117" i="1"/>
  <c r="M117" i="1" s="1"/>
  <c r="Z116" i="1"/>
  <c r="N116" i="1" s="1"/>
  <c r="Z115" i="1"/>
  <c r="M115" i="1" s="1"/>
  <c r="Z114" i="1"/>
  <c r="N114" i="1" s="1"/>
  <c r="Z113" i="1"/>
  <c r="M113" i="1" s="1"/>
  <c r="Z112" i="1"/>
  <c r="M112" i="1" s="1"/>
  <c r="Z111" i="1"/>
  <c r="O111" i="1" s="1"/>
  <c r="Z110" i="1"/>
  <c r="M110" i="1" s="1"/>
  <c r="Z109" i="1"/>
  <c r="M109" i="1" s="1"/>
  <c r="Z108" i="1"/>
  <c r="N108" i="1" s="1"/>
  <c r="Z107" i="1"/>
  <c r="M107" i="1" s="1"/>
  <c r="Z106" i="1"/>
  <c r="N106" i="1" s="1"/>
  <c r="Z105" i="1"/>
  <c r="M105" i="1" s="1"/>
  <c r="Z104" i="1"/>
  <c r="M104" i="1" s="1"/>
  <c r="Z103" i="1"/>
  <c r="O103" i="1" s="1"/>
  <c r="Z102" i="1"/>
  <c r="M102" i="1" s="1"/>
  <c r="Z101" i="1"/>
  <c r="M101" i="1" s="1"/>
  <c r="Z100" i="1"/>
  <c r="N100" i="1" s="1"/>
  <c r="Z99" i="1"/>
  <c r="M99" i="1" s="1"/>
  <c r="U95" i="1"/>
  <c r="T95" i="1"/>
  <c r="S95" i="1"/>
  <c r="U91" i="1"/>
  <c r="T91" i="1"/>
  <c r="S91" i="1"/>
  <c r="U87" i="1"/>
  <c r="T87" i="1"/>
  <c r="S87" i="1"/>
  <c r="U83" i="1"/>
  <c r="T83" i="1"/>
  <c r="S83" i="1"/>
  <c r="U79" i="1"/>
  <c r="T79" i="1"/>
  <c r="S79" i="1"/>
  <c r="U75" i="1"/>
  <c r="T75" i="1"/>
  <c r="S75" i="1"/>
  <c r="U71" i="1"/>
  <c r="T71" i="1"/>
  <c r="S71" i="1"/>
  <c r="U63" i="1"/>
  <c r="T63" i="1"/>
  <c r="S63" i="1"/>
  <c r="U59" i="1"/>
  <c r="T59" i="1"/>
  <c r="S59" i="1"/>
  <c r="U55" i="1"/>
  <c r="T55" i="1"/>
  <c r="S55" i="1"/>
  <c r="U51" i="1"/>
  <c r="T51" i="1"/>
  <c r="S51" i="1"/>
  <c r="U47" i="1"/>
  <c r="T47" i="1"/>
  <c r="S47" i="1"/>
  <c r="U43" i="1"/>
  <c r="T43" i="1"/>
  <c r="S43" i="1"/>
  <c r="U39" i="1"/>
  <c r="T39" i="1"/>
  <c r="S39" i="1"/>
  <c r="U35" i="1"/>
  <c r="T35" i="1"/>
  <c r="S35" i="1"/>
  <c r="U31" i="1"/>
  <c r="T31" i="1"/>
  <c r="S31" i="1"/>
  <c r="U27" i="1"/>
  <c r="T27" i="1"/>
  <c r="S27" i="1"/>
  <c r="U23" i="1"/>
  <c r="T23" i="1"/>
  <c r="S23" i="1"/>
  <c r="U19" i="1"/>
  <c r="T19" i="1"/>
  <c r="S19" i="1"/>
  <c r="Z34" i="1"/>
  <c r="O34" i="1" s="1"/>
  <c r="Z33" i="1"/>
  <c r="N33" i="1" s="1"/>
  <c r="Z32" i="1"/>
  <c r="M32" i="1" s="1"/>
  <c r="Z31" i="1"/>
  <c r="M31" i="1" s="1"/>
  <c r="Z30" i="1"/>
  <c r="M30" i="1" s="1"/>
  <c r="Z29" i="1"/>
  <c r="M29" i="1" s="1"/>
  <c r="Z28" i="1"/>
  <c r="M28" i="1" s="1"/>
  <c r="Z27" i="1"/>
  <c r="M27" i="1" s="1"/>
  <c r="Z26" i="1"/>
  <c r="O26" i="1" s="1"/>
  <c r="Z25" i="1"/>
  <c r="M25" i="1" s="1"/>
  <c r="Z24" i="1"/>
  <c r="M24" i="1" s="1"/>
  <c r="Z23" i="1"/>
  <c r="M23" i="1" s="1"/>
  <c r="Z22" i="1"/>
  <c r="M22" i="1" s="1"/>
  <c r="Z21" i="1"/>
  <c r="M21" i="1" s="1"/>
  <c r="Z20" i="1"/>
  <c r="M20" i="1" s="1"/>
  <c r="Z19" i="1"/>
  <c r="M19" i="1" s="1"/>
  <c r="Z35" i="1"/>
  <c r="M35" i="1" s="1"/>
  <c r="Z36" i="1"/>
  <c r="M36" i="1" s="1"/>
  <c r="Z37" i="1"/>
  <c r="N37" i="1" s="1"/>
  <c r="Z38" i="1"/>
  <c r="M38" i="1" s="1"/>
  <c r="Z39" i="1"/>
  <c r="M39" i="1" s="1"/>
  <c r="Z40" i="1"/>
  <c r="M40" i="1" s="1"/>
  <c r="Z41" i="1"/>
  <c r="M41" i="1" s="1"/>
  <c r="Z42" i="1"/>
  <c r="O42" i="1" s="1"/>
  <c r="Z43" i="1"/>
  <c r="M43" i="1" s="1"/>
  <c r="Z44" i="1"/>
  <c r="M44" i="1" s="1"/>
  <c r="Z45" i="1"/>
  <c r="M45" i="1" s="1"/>
  <c r="Z46" i="1"/>
  <c r="N46" i="1" s="1"/>
  <c r="Z47" i="1"/>
  <c r="M47" i="1" s="1"/>
  <c r="Z48" i="1"/>
  <c r="M48" i="1" s="1"/>
  <c r="Z49" i="1"/>
  <c r="M49" i="1" s="1"/>
  <c r="Z50" i="1"/>
  <c r="M50" i="1" s="1"/>
  <c r="Z51" i="1"/>
  <c r="M51" i="1" s="1"/>
  <c r="Z52" i="1"/>
  <c r="M52" i="1" s="1"/>
  <c r="Z53" i="1"/>
  <c r="N53" i="1" s="1"/>
  <c r="Z54" i="1"/>
  <c r="M54" i="1" s="1"/>
  <c r="Z55" i="1"/>
  <c r="M55" i="1" s="1"/>
  <c r="Z56" i="1"/>
  <c r="M56" i="1" s="1"/>
  <c r="Z57" i="1"/>
  <c r="M57" i="1" s="1"/>
  <c r="Z58" i="1"/>
  <c r="N58" i="1" s="1"/>
  <c r="Z59" i="1"/>
  <c r="M59" i="1" s="1"/>
  <c r="Z60" i="1"/>
  <c r="M60" i="1" s="1"/>
  <c r="Z61" i="1"/>
  <c r="N61" i="1" s="1"/>
  <c r="Z62" i="1"/>
  <c r="M62" i="1" s="1"/>
  <c r="Z63" i="1"/>
  <c r="M63" i="1" s="1"/>
  <c r="Z64" i="1"/>
  <c r="M64" i="1" s="1"/>
  <c r="Z65" i="1"/>
  <c r="M65" i="1" s="1"/>
  <c r="Z66" i="1"/>
  <c r="M66" i="1" s="1"/>
  <c r="Z67" i="1"/>
  <c r="M67" i="1" s="1"/>
  <c r="Z68" i="1"/>
  <c r="M68" i="1" s="1"/>
  <c r="Z69" i="1"/>
  <c r="N69" i="1" s="1"/>
  <c r="Z70" i="1"/>
  <c r="M70" i="1" s="1"/>
  <c r="Z71" i="1"/>
  <c r="M71" i="1" s="1"/>
  <c r="Z72" i="1"/>
  <c r="M72" i="1" s="1"/>
  <c r="Z73" i="1"/>
  <c r="M73" i="1" s="1"/>
  <c r="Z74" i="1"/>
  <c r="M74" i="1" s="1"/>
  <c r="Z75" i="1"/>
  <c r="M75" i="1" s="1"/>
  <c r="Z76" i="1"/>
  <c r="M76" i="1" s="1"/>
  <c r="Z77" i="1"/>
  <c r="O77" i="1" s="1"/>
  <c r="Z78" i="1"/>
  <c r="M78" i="1" s="1"/>
  <c r="Z79" i="1"/>
  <c r="M79" i="1" s="1"/>
  <c r="Z80" i="1"/>
  <c r="M80" i="1" s="1"/>
  <c r="Z81" i="1"/>
  <c r="M81" i="1" s="1"/>
  <c r="Z82" i="1"/>
  <c r="M82" i="1" s="1"/>
  <c r="Z83" i="1"/>
  <c r="M83" i="1" s="1"/>
  <c r="Z84" i="1"/>
  <c r="M84" i="1" s="1"/>
  <c r="Z85" i="1"/>
  <c r="N85" i="1" s="1"/>
  <c r="Z86" i="1"/>
  <c r="M86" i="1" s="1"/>
  <c r="Z87" i="1"/>
  <c r="M87" i="1" s="1"/>
  <c r="Z88" i="1"/>
  <c r="M88" i="1" s="1"/>
  <c r="Z89" i="1"/>
  <c r="M89" i="1" s="1"/>
  <c r="Z90" i="1"/>
  <c r="M90" i="1" s="1"/>
  <c r="Z91" i="1"/>
  <c r="M91" i="1" s="1"/>
  <c r="Z92" i="1"/>
  <c r="M92" i="1" s="1"/>
  <c r="Z93" i="1"/>
  <c r="O93" i="1" s="1"/>
  <c r="Z94" i="1"/>
  <c r="M94" i="1" s="1"/>
  <c r="Z95" i="1"/>
  <c r="M95" i="1" s="1"/>
  <c r="Z96" i="1"/>
  <c r="M96" i="1" s="1"/>
  <c r="Z97" i="1"/>
  <c r="M97" i="1" s="1"/>
  <c r="Z98" i="1"/>
  <c r="M98" i="1" s="1"/>
  <c r="Z5" i="1"/>
  <c r="M5" i="1" s="1"/>
  <c r="Z6" i="1"/>
  <c r="M6" i="1" s="1"/>
  <c r="Z7" i="1"/>
  <c r="M7" i="1" s="1"/>
  <c r="Z8" i="1"/>
  <c r="M8" i="1" s="1"/>
  <c r="Z9" i="1"/>
  <c r="M9" i="1" s="1"/>
  <c r="Z10" i="1"/>
  <c r="M10" i="1" s="1"/>
  <c r="Z11" i="1"/>
  <c r="M11" i="1" s="1"/>
  <c r="Z12" i="1"/>
  <c r="M12" i="1" s="1"/>
  <c r="Z13" i="1"/>
  <c r="N13" i="1" s="1"/>
  <c r="Z14" i="1"/>
  <c r="M14" i="1" s="1"/>
  <c r="Z15" i="1"/>
  <c r="M15" i="1" s="1"/>
  <c r="Z16" i="1"/>
  <c r="M16" i="1" s="1"/>
  <c r="Z17" i="1"/>
  <c r="M17" i="1" s="1"/>
  <c r="Z18" i="1"/>
  <c r="M18" i="1" s="1"/>
  <c r="N1269" i="1" l="1"/>
  <c r="M840" i="1"/>
  <c r="P1179" i="1"/>
  <c r="R1191" i="1"/>
  <c r="P87" i="1"/>
  <c r="N1528" i="1"/>
  <c r="M1523" i="1"/>
  <c r="N818" i="1"/>
  <c r="O1506" i="1"/>
  <c r="N802" i="1"/>
  <c r="N1501" i="1"/>
  <c r="N473" i="1"/>
  <c r="N1344" i="1"/>
  <c r="N1491" i="1"/>
  <c r="O223" i="1"/>
  <c r="O1518" i="1"/>
  <c r="N854" i="1"/>
  <c r="M1327" i="1"/>
  <c r="O1338" i="1"/>
  <c r="M1528" i="1"/>
  <c r="N1506" i="1"/>
  <c r="O866" i="1"/>
  <c r="M834" i="1"/>
  <c r="N1338" i="1"/>
  <c r="M1328" i="1"/>
  <c r="N1533" i="1"/>
  <c r="O1523" i="1"/>
  <c r="N1490" i="1"/>
  <c r="O1533" i="1"/>
  <c r="M1491" i="1"/>
  <c r="M865" i="1"/>
  <c r="N826" i="1"/>
  <c r="O1538" i="1"/>
  <c r="O1501" i="1"/>
  <c r="O1485" i="1"/>
  <c r="N1538" i="1"/>
  <c r="N1323" i="1"/>
  <c r="N1474" i="1"/>
  <c r="M846" i="1"/>
  <c r="N1333" i="1"/>
  <c r="O1510" i="1"/>
  <c r="M1496" i="1"/>
  <c r="N1469" i="1"/>
  <c r="O1333" i="1"/>
  <c r="N1512" i="1"/>
  <c r="N842" i="1"/>
  <c r="N777" i="1"/>
  <c r="O1344" i="1"/>
  <c r="M1322" i="1"/>
  <c r="M1507" i="1"/>
  <c r="M1469" i="1"/>
  <c r="P1467" i="1" s="1"/>
  <c r="M1341" i="1"/>
  <c r="O1331" i="1"/>
  <c r="N1314" i="1"/>
  <c r="O1346" i="1"/>
  <c r="O864" i="1"/>
  <c r="O848" i="1"/>
  <c r="N816" i="1"/>
  <c r="N254" i="1"/>
  <c r="N864" i="1"/>
  <c r="N848" i="1"/>
  <c r="M816" i="1"/>
  <c r="M776" i="1"/>
  <c r="N1495" i="1"/>
  <c r="N832" i="1"/>
  <c r="N808" i="1"/>
  <c r="M832" i="1"/>
  <c r="M808" i="1"/>
  <c r="O856" i="1"/>
  <c r="O1468" i="1"/>
  <c r="N856" i="1"/>
  <c r="O840" i="1"/>
  <c r="N824" i="1"/>
  <c r="M800" i="1"/>
  <c r="M824" i="1"/>
  <c r="M792" i="1"/>
  <c r="M1340" i="1"/>
  <c r="M1486" i="1"/>
  <c r="O208" i="1"/>
  <c r="O817" i="1"/>
  <c r="M1295" i="1"/>
  <c r="N817" i="1"/>
  <c r="O793" i="1"/>
  <c r="N793" i="1"/>
  <c r="M280" i="1"/>
  <c r="O577" i="1"/>
  <c r="N809" i="1"/>
  <c r="N577" i="1"/>
  <c r="M809" i="1"/>
  <c r="O240" i="1"/>
  <c r="O777" i="1"/>
  <c r="O449" i="1"/>
  <c r="N1322" i="1"/>
  <c r="M1312" i="1"/>
  <c r="N1453" i="1"/>
  <c r="M278" i="1"/>
  <c r="M262" i="1"/>
  <c r="M847" i="1"/>
  <c r="M783" i="1"/>
  <c r="N831" i="1"/>
  <c r="M799" i="1"/>
  <c r="N1521" i="1"/>
  <c r="O1489" i="1"/>
  <c r="N815" i="1"/>
  <c r="N1267" i="1"/>
  <c r="N775" i="1"/>
  <c r="N1299" i="1"/>
  <c r="M1277" i="1"/>
  <c r="M1309" i="1"/>
  <c r="N1484" i="1"/>
  <c r="N1454" i="1"/>
  <c r="N791" i="1"/>
  <c r="M1526" i="1"/>
  <c r="O1317" i="1"/>
  <c r="O1262" i="1"/>
  <c r="N1317" i="1"/>
  <c r="N1253" i="1"/>
  <c r="M1488" i="1"/>
  <c r="O1280" i="1"/>
  <c r="O1525" i="1"/>
  <c r="O1339" i="1"/>
  <c r="O1290" i="1"/>
  <c r="N1280" i="1"/>
  <c r="N1525" i="1"/>
  <c r="N1493" i="1"/>
  <c r="N1339" i="1"/>
  <c r="O1312" i="1"/>
  <c r="N1290" i="1"/>
  <c r="O256" i="1"/>
  <c r="N240" i="1"/>
  <c r="M208" i="1"/>
  <c r="M473" i="1"/>
  <c r="P471" i="1" s="1"/>
  <c r="N449" i="1"/>
  <c r="N393" i="1"/>
  <c r="N1321" i="1"/>
  <c r="N1262" i="1"/>
  <c r="O1500" i="1"/>
  <c r="N1468" i="1"/>
  <c r="O272" i="1"/>
  <c r="N256" i="1"/>
  <c r="O465" i="1"/>
  <c r="O441" i="1"/>
  <c r="M1321" i="1"/>
  <c r="O1279" i="1"/>
  <c r="N1500" i="1"/>
  <c r="O288" i="1"/>
  <c r="N272" i="1"/>
  <c r="O232" i="1"/>
  <c r="O481" i="1"/>
  <c r="N465" i="1"/>
  <c r="N441" i="1"/>
  <c r="O1311" i="1"/>
  <c r="N1279" i="1"/>
  <c r="O1527" i="1"/>
  <c r="O1505" i="1"/>
  <c r="O1473" i="1"/>
  <c r="N1463" i="1"/>
  <c r="N288" i="1"/>
  <c r="N232" i="1"/>
  <c r="N481" i="1"/>
  <c r="N1527" i="1"/>
  <c r="N1505" i="1"/>
  <c r="N1473" i="1"/>
  <c r="O264" i="1"/>
  <c r="O248" i="1"/>
  <c r="O457" i="1"/>
  <c r="O425" i="1"/>
  <c r="O1495" i="1"/>
  <c r="O280" i="1"/>
  <c r="N264" i="1"/>
  <c r="N248" i="1"/>
  <c r="O224" i="1"/>
  <c r="N457" i="1"/>
  <c r="O417" i="1"/>
  <c r="M1316" i="1"/>
  <c r="N417" i="1"/>
  <c r="N1535" i="1"/>
  <c r="O1513" i="1"/>
  <c r="N1503" i="1"/>
  <c r="O1476" i="1"/>
  <c r="N1471" i="1"/>
  <c r="O1205" i="1"/>
  <c r="M1535" i="1"/>
  <c r="N1513" i="1"/>
  <c r="M1503" i="1"/>
  <c r="N1476" i="1"/>
  <c r="M1471" i="1"/>
  <c r="O1486" i="1"/>
  <c r="N789" i="1"/>
  <c r="O1454" i="1"/>
  <c r="O551" i="1"/>
  <c r="O1508" i="1"/>
  <c r="N551" i="1"/>
  <c r="N1518" i="1"/>
  <c r="N1508" i="1"/>
  <c r="M853" i="1"/>
  <c r="N813" i="1"/>
  <c r="O1463" i="1"/>
  <c r="O1444" i="1"/>
  <c r="M858" i="1"/>
  <c r="O850" i="1"/>
  <c r="O845" i="1"/>
  <c r="M826" i="1"/>
  <c r="M818" i="1"/>
  <c r="M813" i="1"/>
  <c r="P811" i="1" s="1"/>
  <c r="O805" i="1"/>
  <c r="N797" i="1"/>
  <c r="M789" i="1"/>
  <c r="N1346" i="1"/>
  <c r="O1336" i="1"/>
  <c r="N1331" i="1"/>
  <c r="O1282" i="1"/>
  <c r="O271" i="1"/>
  <c r="N850" i="1"/>
  <c r="N845" i="1"/>
  <c r="O810" i="1"/>
  <c r="N805" i="1"/>
  <c r="M797" i="1"/>
  <c r="O786" i="1"/>
  <c r="N1336" i="1"/>
  <c r="N1282" i="1"/>
  <c r="M1487" i="1"/>
  <c r="M1472" i="1"/>
  <c r="O54" i="1"/>
  <c r="O434" i="1"/>
  <c r="O837" i="1"/>
  <c r="N810" i="1"/>
  <c r="M794" i="1"/>
  <c r="O1309" i="1"/>
  <c r="O1277" i="1"/>
  <c r="O861" i="1"/>
  <c r="O842" i="1"/>
  <c r="N837" i="1"/>
  <c r="O829" i="1"/>
  <c r="O821" i="1"/>
  <c r="O802" i="1"/>
  <c r="N773" i="1"/>
  <c r="M1334" i="1"/>
  <c r="O1314" i="1"/>
  <c r="O1299" i="1"/>
  <c r="O1267" i="1"/>
  <c r="N1536" i="1"/>
  <c r="O1474" i="1"/>
  <c r="M1464" i="1"/>
  <c r="N861" i="1"/>
  <c r="N829" i="1"/>
  <c r="N821" i="1"/>
  <c r="N781" i="1"/>
  <c r="M773" i="1"/>
  <c r="N866" i="1"/>
  <c r="O853" i="1"/>
  <c r="O834" i="1"/>
  <c r="M781" i="1"/>
  <c r="P779" i="1" s="1"/>
  <c r="O1173" i="1"/>
  <c r="O1341" i="1"/>
  <c r="M1531" i="1"/>
  <c r="N1450" i="1"/>
  <c r="M778" i="1"/>
  <c r="N1324" i="1"/>
  <c r="O1514" i="1"/>
  <c r="N246" i="1"/>
  <c r="M434" i="1"/>
  <c r="O578" i="1"/>
  <c r="O562" i="1"/>
  <c r="O855" i="1"/>
  <c r="M831" i="1"/>
  <c r="M815" i="1"/>
  <c r="M791" i="1"/>
  <c r="M775" i="1"/>
  <c r="O1345" i="1"/>
  <c r="M1335" i="1"/>
  <c r="N1308" i="1"/>
  <c r="N1276" i="1"/>
  <c r="N270" i="1"/>
  <c r="M246" i="1"/>
  <c r="N230" i="1"/>
  <c r="N466" i="1"/>
  <c r="O426" i="1"/>
  <c r="N578" i="1"/>
  <c r="N562" i="1"/>
  <c r="O546" i="1"/>
  <c r="N855" i="1"/>
  <c r="O823" i="1"/>
  <c r="N1345" i="1"/>
  <c r="O1340" i="1"/>
  <c r="M1308" i="1"/>
  <c r="M1276" i="1"/>
  <c r="O1507" i="1"/>
  <c r="N278" i="1"/>
  <c r="M270" i="1"/>
  <c r="M230" i="1"/>
  <c r="M466" i="1"/>
  <c r="M426" i="1"/>
  <c r="N546" i="1"/>
  <c r="O839" i="1"/>
  <c r="N823" i="1"/>
  <c r="O1490" i="1"/>
  <c r="O554" i="1"/>
  <c r="N839" i="1"/>
  <c r="O807" i="1"/>
  <c r="R1535" i="1" s="1"/>
  <c r="N274" i="1"/>
  <c r="M254" i="1"/>
  <c r="N474" i="1"/>
  <c r="N554" i="1"/>
  <c r="O863" i="1"/>
  <c r="N807" i="1"/>
  <c r="N1281" i="1"/>
  <c r="O1517" i="1"/>
  <c r="M1512" i="1"/>
  <c r="P1511" i="1" s="1"/>
  <c r="N1485" i="1"/>
  <c r="O1475" i="1"/>
  <c r="M1453" i="1"/>
  <c r="N286" i="1"/>
  <c r="N238" i="1"/>
  <c r="M474" i="1"/>
  <c r="O570" i="1"/>
  <c r="N530" i="1"/>
  <c r="N863" i="1"/>
  <c r="O847" i="1"/>
  <c r="O799" i="1"/>
  <c r="O783" i="1"/>
  <c r="O1318" i="1"/>
  <c r="O1313" i="1"/>
  <c r="O1303" i="1"/>
  <c r="O1271" i="1"/>
  <c r="O1439" i="1"/>
  <c r="O1522" i="1"/>
  <c r="N1517" i="1"/>
  <c r="N1475" i="1"/>
  <c r="O1458" i="1"/>
  <c r="M286" i="1"/>
  <c r="N262" i="1"/>
  <c r="M530" i="1"/>
  <c r="O1335" i="1"/>
  <c r="N1313" i="1"/>
  <c r="N1303" i="1"/>
  <c r="N1271" i="1"/>
  <c r="M1413" i="1"/>
  <c r="N1522" i="1"/>
  <c r="N1458" i="1"/>
  <c r="M1448" i="1"/>
  <c r="M1373" i="1"/>
  <c r="M1480" i="1"/>
  <c r="N1190" i="1"/>
  <c r="N1181" i="1"/>
  <c r="O1058" i="1"/>
  <c r="M238" i="1"/>
  <c r="O825" i="1"/>
  <c r="N786" i="1"/>
  <c r="N1053" i="1"/>
  <c r="O1343" i="1"/>
  <c r="N1311" i="1"/>
  <c r="O1294" i="1"/>
  <c r="M1521" i="1"/>
  <c r="M559" i="1"/>
  <c r="P767" i="1" s="1"/>
  <c r="O519" i="1"/>
  <c r="R519" i="1" s="1"/>
  <c r="N825" i="1"/>
  <c r="N1154" i="1"/>
  <c r="N1343" i="1"/>
  <c r="O1326" i="1"/>
  <c r="N1294" i="1"/>
  <c r="O1284" i="1"/>
  <c r="O1252" i="1"/>
  <c r="O1520" i="1"/>
  <c r="M1470" i="1"/>
  <c r="N1455" i="1"/>
  <c r="O1447" i="1"/>
  <c r="N436" i="1"/>
  <c r="O413" i="1"/>
  <c r="O575" i="1"/>
  <c r="N519" i="1"/>
  <c r="O857" i="1"/>
  <c r="O849" i="1"/>
  <c r="O841" i="1"/>
  <c r="O833" i="1"/>
  <c r="O801" i="1"/>
  <c r="O785" i="1"/>
  <c r="O1117" i="1"/>
  <c r="N1326" i="1"/>
  <c r="N1284" i="1"/>
  <c r="N1252" i="1"/>
  <c r="M1534" i="1"/>
  <c r="O1530" i="1"/>
  <c r="N1520" i="1"/>
  <c r="O1516" i="1"/>
  <c r="N1498" i="1"/>
  <c r="O543" i="1"/>
  <c r="O865" i="1"/>
  <c r="N857" i="1"/>
  <c r="N849" i="1"/>
  <c r="N841" i="1"/>
  <c r="N833" i="1"/>
  <c r="N801" i="1"/>
  <c r="O794" i="1"/>
  <c r="N785" i="1"/>
  <c r="O778" i="1"/>
  <c r="O1316" i="1"/>
  <c r="N1442" i="1"/>
  <c r="N1530" i="1"/>
  <c r="O1526" i="1"/>
  <c r="O1515" i="1"/>
  <c r="O1502" i="1"/>
  <c r="M1444" i="1"/>
  <c r="N542" i="1"/>
  <c r="M1441" i="1"/>
  <c r="M1515" i="1"/>
  <c r="O1443" i="1"/>
  <c r="O558" i="1"/>
  <c r="O550" i="1"/>
  <c r="N518" i="1"/>
  <c r="N838" i="1"/>
  <c r="O830" i="1"/>
  <c r="O774" i="1"/>
  <c r="M1036" i="1"/>
  <c r="N1107" i="1"/>
  <c r="O1342" i="1"/>
  <c r="N1337" i="1"/>
  <c r="N1394" i="1"/>
  <c r="O1519" i="1"/>
  <c r="N1502" i="1"/>
  <c r="O1492" i="1"/>
  <c r="M1484" i="1"/>
  <c r="M1455" i="1"/>
  <c r="N558" i="1"/>
  <c r="N550" i="1"/>
  <c r="O534" i="1"/>
  <c r="O510" i="1"/>
  <c r="O770" i="1"/>
  <c r="O862" i="1"/>
  <c r="N830" i="1"/>
  <c r="O822" i="1"/>
  <c r="O782" i="1"/>
  <c r="N774" i="1"/>
  <c r="O1090" i="1"/>
  <c r="N1342" i="1"/>
  <c r="O1310" i="1"/>
  <c r="O1278" i="1"/>
  <c r="O1524" i="1"/>
  <c r="N1519" i="1"/>
  <c r="O1497" i="1"/>
  <c r="N1492" i="1"/>
  <c r="O566" i="1"/>
  <c r="N534" i="1"/>
  <c r="N510" i="1"/>
  <c r="O768" i="1"/>
  <c r="N862" i="1"/>
  <c r="N822" i="1"/>
  <c r="O814" i="1"/>
  <c r="O790" i="1"/>
  <c r="N782" i="1"/>
  <c r="M1154" i="1"/>
  <c r="N1205" i="1"/>
  <c r="O1196" i="1"/>
  <c r="N1310" i="1"/>
  <c r="N1278" i="1"/>
  <c r="N1258" i="1"/>
  <c r="N1438" i="1"/>
  <c r="M1349" i="1"/>
  <c r="O1529" i="1"/>
  <c r="N1524" i="1"/>
  <c r="N1516" i="1"/>
  <c r="N1497" i="1"/>
  <c r="N1489" i="1"/>
  <c r="O1479" i="1"/>
  <c r="O1460" i="1"/>
  <c r="N566" i="1"/>
  <c r="O502" i="1"/>
  <c r="M758" i="1"/>
  <c r="O854" i="1"/>
  <c r="N814" i="1"/>
  <c r="O806" i="1"/>
  <c r="O798" i="1"/>
  <c r="N790" i="1"/>
  <c r="N1151" i="1"/>
  <c r="M1155" i="1"/>
  <c r="M1292" i="1"/>
  <c r="O1268" i="1"/>
  <c r="O1255" i="1"/>
  <c r="M1433" i="1"/>
  <c r="N1529" i="1"/>
  <c r="N1479" i="1"/>
  <c r="N1460" i="1"/>
  <c r="O1457" i="1"/>
  <c r="N742" i="1"/>
  <c r="N806" i="1"/>
  <c r="N798" i="1"/>
  <c r="P859" i="1"/>
  <c r="O1140" i="1"/>
  <c r="O1332" i="1"/>
  <c r="O1300" i="1"/>
  <c r="N1268" i="1"/>
  <c r="O1263" i="1"/>
  <c r="O1431" i="1"/>
  <c r="O1511" i="1"/>
  <c r="N1457" i="1"/>
  <c r="O574" i="1"/>
  <c r="P703" i="1"/>
  <c r="O846" i="1"/>
  <c r="N1057" i="1"/>
  <c r="M1138" i="1"/>
  <c r="O1179" i="1"/>
  <c r="N1166" i="1"/>
  <c r="N1157" i="1"/>
  <c r="N1332" i="1"/>
  <c r="O1327" i="1"/>
  <c r="O1305" i="1"/>
  <c r="N1300" i="1"/>
  <c r="O1295" i="1"/>
  <c r="N1263" i="1"/>
  <c r="M1429" i="1"/>
  <c r="O1534" i="1"/>
  <c r="N1511" i="1"/>
  <c r="O1487" i="1"/>
  <c r="O1470" i="1"/>
  <c r="N1443" i="1"/>
  <c r="N574" i="1"/>
  <c r="O542" i="1"/>
  <c r="M1057" i="1"/>
  <c r="O1133" i="1"/>
  <c r="N1418" i="1"/>
  <c r="O1494" i="1"/>
  <c r="O1466" i="1"/>
  <c r="O1452" i="1"/>
  <c r="O750" i="1"/>
  <c r="O728" i="1"/>
  <c r="N1049" i="1"/>
  <c r="N1041" i="1"/>
  <c r="N1147" i="1"/>
  <c r="N1130" i="1"/>
  <c r="M1116" i="1"/>
  <c r="M1104" i="1"/>
  <c r="N1078" i="1"/>
  <c r="M1180" i="1"/>
  <c r="N1329" i="1"/>
  <c r="O1319" i="1"/>
  <c r="N1297" i="1"/>
  <c r="M1265" i="1"/>
  <c r="M1438" i="1"/>
  <c r="N1426" i="1"/>
  <c r="O1407" i="1"/>
  <c r="N1386" i="1"/>
  <c r="M1365" i="1"/>
  <c r="N1504" i="1"/>
  <c r="N1482" i="1"/>
  <c r="O766" i="1"/>
  <c r="N750" i="1"/>
  <c r="M722" i="1"/>
  <c r="M1049" i="1"/>
  <c r="O1039" i="1"/>
  <c r="M1147" i="1"/>
  <c r="O1136" i="1"/>
  <c r="M1130" i="1"/>
  <c r="O1120" i="1"/>
  <c r="O1114" i="1"/>
  <c r="M1101" i="1"/>
  <c r="O1075" i="1"/>
  <c r="M1329" i="1"/>
  <c r="N1319" i="1"/>
  <c r="M1297" i="1"/>
  <c r="O1287" i="1"/>
  <c r="M1437" i="1"/>
  <c r="O1424" i="1"/>
  <c r="M1405" i="1"/>
  <c r="N1509" i="1"/>
  <c r="M1504" i="1"/>
  <c r="M1482" i="1"/>
  <c r="N1445" i="1"/>
  <c r="O763" i="1"/>
  <c r="O748" i="1"/>
  <c r="O714" i="1"/>
  <c r="O1054" i="1"/>
  <c r="O1048" i="1"/>
  <c r="N1039" i="1"/>
  <c r="O1152" i="1"/>
  <c r="M1146" i="1"/>
  <c r="O1135" i="1"/>
  <c r="O1128" i="1"/>
  <c r="N1120" i="1"/>
  <c r="O1111" i="1"/>
  <c r="M1099" i="1"/>
  <c r="M1073" i="1"/>
  <c r="O1214" i="1"/>
  <c r="M1203" i="1"/>
  <c r="P1203" i="1" s="1"/>
  <c r="O1187" i="1"/>
  <c r="N1172" i="1"/>
  <c r="N1287" i="1"/>
  <c r="O1260" i="1"/>
  <c r="O1435" i="1"/>
  <c r="R435" i="1" s="1"/>
  <c r="O1423" i="1"/>
  <c r="N1402" i="1"/>
  <c r="M1381" i="1"/>
  <c r="P1379" i="1" s="1"/>
  <c r="O1359" i="1"/>
  <c r="M1509" i="1"/>
  <c r="P1507" i="1" s="1"/>
  <c r="M1445" i="1"/>
  <c r="O326" i="1"/>
  <c r="N762" i="1"/>
  <c r="M746" i="1"/>
  <c r="O702" i="1"/>
  <c r="N1054" i="1"/>
  <c r="M1048" i="1"/>
  <c r="N1152" i="1"/>
  <c r="O1144" i="1"/>
  <c r="N1135" i="1"/>
  <c r="N1128" i="1"/>
  <c r="O1119" i="1"/>
  <c r="M1110" i="1"/>
  <c r="O1094" i="1"/>
  <c r="O1227" i="1"/>
  <c r="N1214" i="1"/>
  <c r="O1334" i="1"/>
  <c r="O1292" i="1"/>
  <c r="N1260" i="1"/>
  <c r="N1435" i="1"/>
  <c r="M1421" i="1"/>
  <c r="O1399" i="1"/>
  <c r="N1378" i="1"/>
  <c r="N1354" i="1"/>
  <c r="O1531" i="1"/>
  <c r="O1472" i="1"/>
  <c r="N1452" i="1"/>
  <c r="N758" i="1"/>
  <c r="O744" i="1"/>
  <c r="M694" i="1"/>
  <c r="O1046" i="1"/>
  <c r="O1038" i="1"/>
  <c r="O1151" i="1"/>
  <c r="M1134" i="1"/>
  <c r="M1126" i="1"/>
  <c r="M1119" i="1"/>
  <c r="M1093" i="1"/>
  <c r="N1062" i="1"/>
  <c r="O1243" i="1"/>
  <c r="O1324" i="1"/>
  <c r="M1442" i="1"/>
  <c r="N1434" i="1"/>
  <c r="O1419" i="1"/>
  <c r="M1397" i="1"/>
  <c r="O1375" i="1"/>
  <c r="O1351" i="1"/>
  <c r="O1536" i="1"/>
  <c r="O683" i="1"/>
  <c r="M1044" i="1"/>
  <c r="O1125" i="1"/>
  <c r="M431" i="1"/>
  <c r="M402" i="1"/>
  <c r="N502" i="1"/>
  <c r="N770" i="1"/>
  <c r="O755" i="1"/>
  <c r="O736" i="1"/>
  <c r="P1011" i="1"/>
  <c r="N1058" i="1"/>
  <c r="M1053" i="1"/>
  <c r="O1043" i="1"/>
  <c r="O1035" i="1"/>
  <c r="M1150" i="1"/>
  <c r="N1139" i="1"/>
  <c r="M1133" i="1"/>
  <c r="M1125" i="1"/>
  <c r="N1117" i="1"/>
  <c r="M1107" i="1"/>
  <c r="P851" i="1" s="1"/>
  <c r="N1088" i="1"/>
  <c r="N1245" i="1"/>
  <c r="N1228" i="1"/>
  <c r="N1196" i="1"/>
  <c r="O1180" i="1"/>
  <c r="N1174" i="1"/>
  <c r="O1265" i="1"/>
  <c r="N1255" i="1"/>
  <c r="O1391" i="1"/>
  <c r="N1370" i="1"/>
  <c r="N1514" i="1"/>
  <c r="M1477" i="1"/>
  <c r="P1475" i="1" s="1"/>
  <c r="M1450" i="1"/>
  <c r="M495" i="1"/>
  <c r="O752" i="1"/>
  <c r="O734" i="1"/>
  <c r="M1052" i="1"/>
  <c r="N1043" i="1"/>
  <c r="N1035" i="1"/>
  <c r="M1149" i="1"/>
  <c r="N1138" i="1"/>
  <c r="N1131" i="1"/>
  <c r="O1124" i="1"/>
  <c r="N1116" i="1"/>
  <c r="N1105" i="1"/>
  <c r="O1083" i="1"/>
  <c r="N1236" i="1"/>
  <c r="M1171" i="1"/>
  <c r="N1410" i="1"/>
  <c r="M1389" i="1"/>
  <c r="O1367" i="1"/>
  <c r="P759" i="1"/>
  <c r="O267" i="1"/>
  <c r="O247" i="1"/>
  <c r="M444" i="1"/>
  <c r="P443" i="1" s="1"/>
  <c r="N420" i="1"/>
  <c r="O764" i="1"/>
  <c r="M754" i="1"/>
  <c r="N747" i="1"/>
  <c r="O739" i="1"/>
  <c r="R431" i="1" s="1"/>
  <c r="M732" i="1"/>
  <c r="M726" i="1"/>
  <c r="N718" i="1"/>
  <c r="N710" i="1"/>
  <c r="M700" i="1"/>
  <c r="N691" i="1"/>
  <c r="N678" i="1"/>
  <c r="M878" i="1"/>
  <c r="O878" i="1"/>
  <c r="N881" i="1"/>
  <c r="O881" i="1"/>
  <c r="M884" i="1"/>
  <c r="N884" i="1"/>
  <c r="O884" i="1"/>
  <c r="M887" i="1"/>
  <c r="N887" i="1"/>
  <c r="N917" i="1"/>
  <c r="O917" i="1"/>
  <c r="N933" i="1"/>
  <c r="O933" i="1"/>
  <c r="N941" i="1"/>
  <c r="O941" i="1"/>
  <c r="N965" i="1"/>
  <c r="O965" i="1"/>
  <c r="N1055" i="1"/>
  <c r="O1052" i="1"/>
  <c r="M1050" i="1"/>
  <c r="N1047" i="1"/>
  <c r="O1044" i="1"/>
  <c r="M1042" i="1"/>
  <c r="O1036" i="1"/>
  <c r="M1034" i="1"/>
  <c r="N1031" i="1"/>
  <c r="O1028" i="1"/>
  <c r="M1026" i="1"/>
  <c r="N1023" i="1"/>
  <c r="O1020" i="1"/>
  <c r="M1018" i="1"/>
  <c r="N1015" i="1"/>
  <c r="O1012" i="1"/>
  <c r="O1009" i="1"/>
  <c r="O1004" i="1"/>
  <c r="N999" i="1"/>
  <c r="M994" i="1"/>
  <c r="O988" i="1"/>
  <c r="N983" i="1"/>
  <c r="M978" i="1"/>
  <c r="O972" i="1"/>
  <c r="N967" i="1"/>
  <c r="M962" i="1"/>
  <c r="O956" i="1"/>
  <c r="N951" i="1"/>
  <c r="M946" i="1"/>
  <c r="O940" i="1"/>
  <c r="N935" i="1"/>
  <c r="M930" i="1"/>
  <c r="O924" i="1"/>
  <c r="N919" i="1"/>
  <c r="O911" i="1"/>
  <c r="M881" i="1"/>
  <c r="M1061" i="1"/>
  <c r="N1061" i="1"/>
  <c r="O1061" i="1"/>
  <c r="N283" i="1"/>
  <c r="Q283" i="1" s="1"/>
  <c r="O452" i="1"/>
  <c r="M764" i="1"/>
  <c r="O746" i="1"/>
  <c r="N739" i="1"/>
  <c r="O731" i="1"/>
  <c r="M724" i="1"/>
  <c r="M718" i="1"/>
  <c r="M710" i="1"/>
  <c r="O699" i="1"/>
  <c r="O686" i="1"/>
  <c r="M678" i="1"/>
  <c r="O882" i="1"/>
  <c r="M882" i="1"/>
  <c r="N885" i="1"/>
  <c r="O885" i="1"/>
  <c r="M888" i="1"/>
  <c r="N888" i="1"/>
  <c r="O888" i="1"/>
  <c r="M891" i="1"/>
  <c r="P855" i="1" s="1"/>
  <c r="N891" i="1"/>
  <c r="M918" i="1"/>
  <c r="O918" i="1"/>
  <c r="N949" i="1"/>
  <c r="O949" i="1"/>
  <c r="N957" i="1"/>
  <c r="O957" i="1"/>
  <c r="M1055" i="1"/>
  <c r="M1047" i="1"/>
  <c r="O1041" i="1"/>
  <c r="O1033" i="1"/>
  <c r="M1031" i="1"/>
  <c r="N1028" i="1"/>
  <c r="O1025" i="1"/>
  <c r="M1023" i="1"/>
  <c r="N1020" i="1"/>
  <c r="O1017" i="1"/>
  <c r="M1015" i="1"/>
  <c r="N1012" i="1"/>
  <c r="N1009" i="1"/>
  <c r="M1004" i="1"/>
  <c r="O998" i="1"/>
  <c r="N993" i="1"/>
  <c r="M988" i="1"/>
  <c r="O982" i="1"/>
  <c r="N977" i="1"/>
  <c r="M972" i="1"/>
  <c r="O966" i="1"/>
  <c r="N961" i="1"/>
  <c r="M956" i="1"/>
  <c r="O950" i="1"/>
  <c r="N945" i="1"/>
  <c r="M940" i="1"/>
  <c r="O934" i="1"/>
  <c r="N929" i="1"/>
  <c r="M924" i="1"/>
  <c r="N918" i="1"/>
  <c r="N911" i="1"/>
  <c r="M283" i="1"/>
  <c r="O255" i="1"/>
  <c r="O206" i="1"/>
  <c r="O476" i="1"/>
  <c r="O468" i="1"/>
  <c r="O460" i="1"/>
  <c r="N452" i="1"/>
  <c r="O428" i="1"/>
  <c r="O738" i="1"/>
  <c r="N731" i="1"/>
  <c r="O723" i="1"/>
  <c r="M716" i="1"/>
  <c r="M708" i="1"/>
  <c r="N699" i="1"/>
  <c r="N686" i="1"/>
  <c r="M867" i="1"/>
  <c r="N867" i="1"/>
  <c r="M886" i="1"/>
  <c r="O886" i="1"/>
  <c r="N889" i="1"/>
  <c r="O889" i="1"/>
  <c r="M892" i="1"/>
  <c r="N892" i="1"/>
  <c r="O892" i="1"/>
  <c r="M895" i="1"/>
  <c r="P711" i="1" s="1"/>
  <c r="N895" i="1"/>
  <c r="M1003" i="1"/>
  <c r="N1003" i="1"/>
  <c r="M1008" i="1"/>
  <c r="P1007" i="1" s="1"/>
  <c r="N1008" i="1"/>
  <c r="O1008" i="1"/>
  <c r="N1033" i="1"/>
  <c r="O1030" i="1"/>
  <c r="N1025" i="1"/>
  <c r="O1022" i="1"/>
  <c r="N1017" i="1"/>
  <c r="O1014" i="1"/>
  <c r="O1003" i="1"/>
  <c r="N998" i="1"/>
  <c r="M993" i="1"/>
  <c r="N982" i="1"/>
  <c r="M977" i="1"/>
  <c r="N966" i="1"/>
  <c r="M961" i="1"/>
  <c r="N950" i="1"/>
  <c r="M945" i="1"/>
  <c r="N934" i="1"/>
  <c r="M929" i="1"/>
  <c r="M917" i="1"/>
  <c r="M889" i="1"/>
  <c r="N878" i="1"/>
  <c r="O867" i="1"/>
  <c r="M1122" i="1"/>
  <c r="N1122" i="1"/>
  <c r="O1122" i="1"/>
  <c r="M1143" i="1"/>
  <c r="N1143" i="1"/>
  <c r="O1143" i="1"/>
  <c r="M1148" i="1"/>
  <c r="N1148" i="1"/>
  <c r="O1148" i="1"/>
  <c r="M1153" i="1"/>
  <c r="N1153" i="1"/>
  <c r="O1153" i="1"/>
  <c r="M204" i="1"/>
  <c r="N476" i="1"/>
  <c r="N468" i="1"/>
  <c r="N460" i="1"/>
  <c r="N428" i="1"/>
  <c r="M393" i="1"/>
  <c r="N763" i="1"/>
  <c r="O756" i="1"/>
  <c r="M738" i="1"/>
  <c r="O730" i="1"/>
  <c r="N723" i="1"/>
  <c r="O715" i="1"/>
  <c r="O707" i="1"/>
  <c r="O694" i="1"/>
  <c r="M868" i="1"/>
  <c r="N868" i="1"/>
  <c r="O868" i="1"/>
  <c r="O890" i="1"/>
  <c r="M890" i="1"/>
  <c r="N893" i="1"/>
  <c r="O893" i="1"/>
  <c r="M896" i="1"/>
  <c r="N896" i="1"/>
  <c r="O896" i="1"/>
  <c r="M899" i="1"/>
  <c r="N899" i="1"/>
  <c r="M903" i="1"/>
  <c r="N903" i="1"/>
  <c r="M995" i="1"/>
  <c r="N995" i="1"/>
  <c r="M1000" i="1"/>
  <c r="P999" i="1" s="1"/>
  <c r="N1000" i="1"/>
  <c r="O1000" i="1"/>
  <c r="O1051" i="1"/>
  <c r="N1046" i="1"/>
  <c r="N1038" i="1"/>
  <c r="N1030" i="1"/>
  <c r="O1027" i="1"/>
  <c r="N1022" i="1"/>
  <c r="O1019" i="1"/>
  <c r="N1014" i="1"/>
  <c r="O1011" i="1"/>
  <c r="O1007" i="1"/>
  <c r="N1002" i="1"/>
  <c r="O991" i="1"/>
  <c r="N986" i="1"/>
  <c r="O975" i="1"/>
  <c r="N970" i="1"/>
  <c r="M965" i="1"/>
  <c r="O959" i="1"/>
  <c r="N954" i="1"/>
  <c r="M949" i="1"/>
  <c r="O943" i="1"/>
  <c r="N938" i="1"/>
  <c r="M933" i="1"/>
  <c r="O927" i="1"/>
  <c r="N922" i="1"/>
  <c r="O887" i="1"/>
  <c r="M1071" i="1"/>
  <c r="N1071" i="1"/>
  <c r="O1071" i="1"/>
  <c r="N1076" i="1"/>
  <c r="O1076" i="1"/>
  <c r="M1076" i="1"/>
  <c r="O1081" i="1"/>
  <c r="N1081" i="1"/>
  <c r="M1086" i="1"/>
  <c r="O1086" i="1"/>
  <c r="N1103" i="1"/>
  <c r="M1103" i="1"/>
  <c r="O1103" i="1"/>
  <c r="O1108" i="1"/>
  <c r="M1108" i="1"/>
  <c r="M1113" i="1"/>
  <c r="N1113" i="1"/>
  <c r="O1113" i="1"/>
  <c r="M1118" i="1"/>
  <c r="N1118" i="1"/>
  <c r="O1118" i="1"/>
  <c r="M1163" i="1"/>
  <c r="O1163" i="1"/>
  <c r="O263" i="1"/>
  <c r="O436" i="1"/>
  <c r="M412" i="1"/>
  <c r="M572" i="1"/>
  <c r="O762" i="1"/>
  <c r="M756" i="1"/>
  <c r="O742" i="1"/>
  <c r="M730" i="1"/>
  <c r="P727" i="1" s="1"/>
  <c r="O722" i="1"/>
  <c r="N715" i="1"/>
  <c r="N707" i="1"/>
  <c r="M684" i="1"/>
  <c r="N869" i="1"/>
  <c r="O869" i="1"/>
  <c r="M871" i="1"/>
  <c r="N871" i="1"/>
  <c r="M894" i="1"/>
  <c r="O894" i="1"/>
  <c r="N897" i="1"/>
  <c r="O897" i="1"/>
  <c r="M900" i="1"/>
  <c r="N900" i="1"/>
  <c r="O900" i="1"/>
  <c r="M904" i="1"/>
  <c r="N904" i="1"/>
  <c r="O904" i="1"/>
  <c r="M907" i="1"/>
  <c r="P1019" i="1" s="1"/>
  <c r="N907" i="1"/>
  <c r="M987" i="1"/>
  <c r="N987" i="1"/>
  <c r="M992" i="1"/>
  <c r="N992" i="1"/>
  <c r="O992" i="1"/>
  <c r="N1005" i="1"/>
  <c r="O1005" i="1"/>
  <c r="O1056" i="1"/>
  <c r="N1051" i="1"/>
  <c r="O1040" i="1"/>
  <c r="O1032" i="1"/>
  <c r="N1027" i="1"/>
  <c r="O1024" i="1"/>
  <c r="N1019" i="1"/>
  <c r="O1016" i="1"/>
  <c r="N1011" i="1"/>
  <c r="N1007" i="1"/>
  <c r="M1002" i="1"/>
  <c r="O996" i="1"/>
  <c r="N991" i="1"/>
  <c r="M986" i="1"/>
  <c r="O980" i="1"/>
  <c r="N975" i="1"/>
  <c r="M970" i="1"/>
  <c r="O964" i="1"/>
  <c r="N959" i="1"/>
  <c r="M954" i="1"/>
  <c r="O948" i="1"/>
  <c r="N943" i="1"/>
  <c r="M938" i="1"/>
  <c r="O932" i="1"/>
  <c r="N927" i="1"/>
  <c r="M922" i="1"/>
  <c r="O907" i="1"/>
  <c r="M897" i="1"/>
  <c r="N886" i="1"/>
  <c r="N1086" i="1"/>
  <c r="M870" i="1"/>
  <c r="O870" i="1"/>
  <c r="M872" i="1"/>
  <c r="N872" i="1"/>
  <c r="O872" i="1"/>
  <c r="M875" i="1"/>
  <c r="N875" i="1"/>
  <c r="O898" i="1"/>
  <c r="M898" i="1"/>
  <c r="N901" i="1"/>
  <c r="O901" i="1"/>
  <c r="N905" i="1"/>
  <c r="O905" i="1"/>
  <c r="M908" i="1"/>
  <c r="N908" i="1"/>
  <c r="O908" i="1"/>
  <c r="M923" i="1"/>
  <c r="N923" i="1"/>
  <c r="M971" i="1"/>
  <c r="N971" i="1"/>
  <c r="M979" i="1"/>
  <c r="N979" i="1"/>
  <c r="M984" i="1"/>
  <c r="N984" i="1"/>
  <c r="O984" i="1"/>
  <c r="N997" i="1"/>
  <c r="O997" i="1"/>
  <c r="N1056" i="1"/>
  <c r="O1045" i="1"/>
  <c r="N1040" i="1"/>
  <c r="O1037" i="1"/>
  <c r="N1032" i="1"/>
  <c r="O1029" i="1"/>
  <c r="N1024" i="1"/>
  <c r="O1021" i="1"/>
  <c r="N1016" i="1"/>
  <c r="O1013" i="1"/>
  <c r="O1010" i="1"/>
  <c r="O1006" i="1"/>
  <c r="N1001" i="1"/>
  <c r="M996" i="1"/>
  <c r="O990" i="1"/>
  <c r="N985" i="1"/>
  <c r="M980" i="1"/>
  <c r="O974" i="1"/>
  <c r="N969" i="1"/>
  <c r="M964" i="1"/>
  <c r="O958" i="1"/>
  <c r="N953" i="1"/>
  <c r="M948" i="1"/>
  <c r="O942" i="1"/>
  <c r="N937" i="1"/>
  <c r="M932" i="1"/>
  <c r="O926" i="1"/>
  <c r="N921" i="1"/>
  <c r="N914" i="1"/>
  <c r="O895" i="1"/>
  <c r="M885" i="1"/>
  <c r="O287" i="1"/>
  <c r="O279" i="1"/>
  <c r="O239" i="1"/>
  <c r="O444" i="1"/>
  <c r="N404" i="1"/>
  <c r="N766" i="1"/>
  <c r="N755" i="1"/>
  <c r="M748" i="1"/>
  <c r="N734" i="1"/>
  <c r="O726" i="1"/>
  <c r="O720" i="1"/>
  <c r="O712" i="1"/>
  <c r="N702" i="1"/>
  <c r="M692" i="1"/>
  <c r="N683" i="1"/>
  <c r="N873" i="1"/>
  <c r="O873" i="1"/>
  <c r="M876" i="1"/>
  <c r="N876" i="1"/>
  <c r="O876" i="1"/>
  <c r="M879" i="1"/>
  <c r="N879" i="1"/>
  <c r="M902" i="1"/>
  <c r="O902" i="1"/>
  <c r="O906" i="1"/>
  <c r="M906" i="1"/>
  <c r="N909" i="1"/>
  <c r="O909" i="1"/>
  <c r="M912" i="1"/>
  <c r="N912" i="1"/>
  <c r="O912" i="1"/>
  <c r="M915" i="1"/>
  <c r="N915" i="1"/>
  <c r="M920" i="1"/>
  <c r="N920" i="1"/>
  <c r="O920" i="1"/>
  <c r="M928" i="1"/>
  <c r="N928" i="1"/>
  <c r="O928" i="1"/>
  <c r="M931" i="1"/>
  <c r="N931" i="1"/>
  <c r="M936" i="1"/>
  <c r="N936" i="1"/>
  <c r="O936" i="1"/>
  <c r="M939" i="1"/>
  <c r="N939" i="1"/>
  <c r="M963" i="1"/>
  <c r="N963" i="1"/>
  <c r="M968" i="1"/>
  <c r="N968" i="1"/>
  <c r="O968" i="1"/>
  <c r="M976" i="1"/>
  <c r="N976" i="1"/>
  <c r="O976" i="1"/>
  <c r="N989" i="1"/>
  <c r="O989" i="1"/>
  <c r="O1050" i="1"/>
  <c r="N1045" i="1"/>
  <c r="O1042" i="1"/>
  <c r="N1037" i="1"/>
  <c r="O1034" i="1"/>
  <c r="N1029" i="1"/>
  <c r="O1026" i="1"/>
  <c r="N1021" i="1"/>
  <c r="O1018" i="1"/>
  <c r="N1013" i="1"/>
  <c r="N1010" i="1"/>
  <c r="N1006" i="1"/>
  <c r="M1001" i="1"/>
  <c r="O995" i="1"/>
  <c r="N990" i="1"/>
  <c r="M985" i="1"/>
  <c r="O979" i="1"/>
  <c r="N974" i="1"/>
  <c r="M969" i="1"/>
  <c r="O963" i="1"/>
  <c r="N958" i="1"/>
  <c r="M953" i="1"/>
  <c r="N942" i="1"/>
  <c r="M937" i="1"/>
  <c r="O931" i="1"/>
  <c r="N926" i="1"/>
  <c r="M921" i="1"/>
  <c r="M914" i="1"/>
  <c r="M905" i="1"/>
  <c r="N894" i="1"/>
  <c r="M873" i="1"/>
  <c r="O1123" i="1"/>
  <c r="M1123" i="1"/>
  <c r="P1035" i="1" s="1"/>
  <c r="M1127" i="1"/>
  <c r="N1127" i="1"/>
  <c r="O1127" i="1"/>
  <c r="M1132" i="1"/>
  <c r="N1132" i="1"/>
  <c r="O1132" i="1"/>
  <c r="M1137" i="1"/>
  <c r="N1137" i="1"/>
  <c r="O1137" i="1"/>
  <c r="N1142" i="1"/>
  <c r="O1142" i="1"/>
  <c r="M1081" i="1"/>
  <c r="O420" i="1"/>
  <c r="M404" i="1"/>
  <c r="O760" i="1"/>
  <c r="O754" i="1"/>
  <c r="O747" i="1"/>
  <c r="M740" i="1"/>
  <c r="P739" i="1" s="1"/>
  <c r="O691" i="1"/>
  <c r="O874" i="1"/>
  <c r="M874" i="1"/>
  <c r="N877" i="1"/>
  <c r="O877" i="1"/>
  <c r="M880" i="1"/>
  <c r="N880" i="1"/>
  <c r="O880" i="1"/>
  <c r="M883" i="1"/>
  <c r="N883" i="1"/>
  <c r="M910" i="1"/>
  <c r="O910" i="1"/>
  <c r="N913" i="1"/>
  <c r="O913" i="1"/>
  <c r="M916" i="1"/>
  <c r="N916" i="1"/>
  <c r="N925" i="1"/>
  <c r="O925" i="1"/>
  <c r="M944" i="1"/>
  <c r="N944" i="1"/>
  <c r="O944" i="1"/>
  <c r="M947" i="1"/>
  <c r="N947" i="1"/>
  <c r="M952" i="1"/>
  <c r="N952" i="1"/>
  <c r="O952" i="1"/>
  <c r="M955" i="1"/>
  <c r="N955" i="1"/>
  <c r="M960" i="1"/>
  <c r="N960" i="1"/>
  <c r="O960" i="1"/>
  <c r="N973" i="1"/>
  <c r="O973" i="1"/>
  <c r="N981" i="1"/>
  <c r="O981" i="1"/>
  <c r="M1005" i="1"/>
  <c r="O999" i="1"/>
  <c r="N994" i="1"/>
  <c r="M989" i="1"/>
  <c r="O983" i="1"/>
  <c r="N978" i="1"/>
  <c r="M973" i="1"/>
  <c r="O967" i="1"/>
  <c r="N962" i="1"/>
  <c r="M957" i="1"/>
  <c r="O951" i="1"/>
  <c r="N946" i="1"/>
  <c r="M941" i="1"/>
  <c r="O935" i="1"/>
  <c r="N930" i="1"/>
  <c r="M925" i="1"/>
  <c r="O919" i="1"/>
  <c r="M913" i="1"/>
  <c r="O903" i="1"/>
  <c r="M893" i="1"/>
  <c r="N882" i="1"/>
  <c r="O871" i="1"/>
  <c r="O1065" i="1"/>
  <c r="M1065" i="1"/>
  <c r="N1065" i="1"/>
  <c r="M1070" i="1"/>
  <c r="O1070" i="1"/>
  <c r="M1087" i="1"/>
  <c r="N1087" i="1"/>
  <c r="O1087" i="1"/>
  <c r="N1092" i="1"/>
  <c r="O1092" i="1"/>
  <c r="M1092" i="1"/>
  <c r="O1097" i="1"/>
  <c r="M1097" i="1"/>
  <c r="N1097" i="1"/>
  <c r="O1102" i="1"/>
  <c r="M1102" i="1"/>
  <c r="M1067" i="1"/>
  <c r="N1067" i="1"/>
  <c r="M1072" i="1"/>
  <c r="O1072" i="1"/>
  <c r="M1082" i="1"/>
  <c r="O1082" i="1"/>
  <c r="O1149" i="1"/>
  <c r="N1144" i="1"/>
  <c r="O1141" i="1"/>
  <c r="M1139" i="1"/>
  <c r="N1136" i="1"/>
  <c r="M1131" i="1"/>
  <c r="N1114" i="1"/>
  <c r="M1111" i="1"/>
  <c r="P1111" i="1" s="1"/>
  <c r="M1105" i="1"/>
  <c r="O1098" i="1"/>
  <c r="N1094" i="1"/>
  <c r="N1090" i="1"/>
  <c r="O1085" i="1"/>
  <c r="M1075" i="1"/>
  <c r="M1238" i="1"/>
  <c r="N1238" i="1"/>
  <c r="M1229" i="1"/>
  <c r="N1229" i="1"/>
  <c r="M1189" i="1"/>
  <c r="N1189" i="1"/>
  <c r="O1189" i="1"/>
  <c r="M1059" i="1"/>
  <c r="N1059" i="1"/>
  <c r="M1063" i="1"/>
  <c r="N1063" i="1"/>
  <c r="O1063" i="1"/>
  <c r="N1068" i="1"/>
  <c r="O1068" i="1"/>
  <c r="M1095" i="1"/>
  <c r="N1095" i="1"/>
  <c r="N1100" i="1"/>
  <c r="O1100" i="1"/>
  <c r="O1146" i="1"/>
  <c r="N1141" i="1"/>
  <c r="O1110" i="1"/>
  <c r="O1104" i="1"/>
  <c r="O1101" i="1"/>
  <c r="N1098" i="1"/>
  <c r="O1093" i="1"/>
  <c r="N1089" i="1"/>
  <c r="M1085" i="1"/>
  <c r="M1068" i="1"/>
  <c r="M1220" i="1"/>
  <c r="N1220" i="1"/>
  <c r="N1060" i="1"/>
  <c r="O1060" i="1"/>
  <c r="M1060" i="1"/>
  <c r="M1064" i="1"/>
  <c r="N1064" i="1"/>
  <c r="O1064" i="1"/>
  <c r="N1069" i="1"/>
  <c r="O1069" i="1"/>
  <c r="M1074" i="1"/>
  <c r="O1074" i="1"/>
  <c r="M1089" i="1"/>
  <c r="O1078" i="1"/>
  <c r="N1073" i="1"/>
  <c r="O1067" i="1"/>
  <c r="M1211" i="1"/>
  <c r="O1211" i="1"/>
  <c r="M1383" i="1"/>
  <c r="N1383" i="1"/>
  <c r="M1388" i="1"/>
  <c r="N1388" i="1"/>
  <c r="O1388" i="1"/>
  <c r="M1393" i="1"/>
  <c r="N1393" i="1"/>
  <c r="O1393" i="1"/>
  <c r="M1398" i="1"/>
  <c r="N1398" i="1"/>
  <c r="O1398" i="1"/>
  <c r="M1415" i="1"/>
  <c r="P223" i="1" s="1"/>
  <c r="N1415" i="1"/>
  <c r="M1420" i="1"/>
  <c r="N1420" i="1"/>
  <c r="O1420" i="1"/>
  <c r="M1425" i="1"/>
  <c r="N1425" i="1"/>
  <c r="O1425" i="1"/>
  <c r="M1430" i="1"/>
  <c r="N1430" i="1"/>
  <c r="O1430" i="1"/>
  <c r="M1244" i="1"/>
  <c r="N1244" i="1"/>
  <c r="O1244" i="1"/>
  <c r="M1251" i="1"/>
  <c r="N1251" i="1"/>
  <c r="O1251" i="1"/>
  <c r="M1261" i="1"/>
  <c r="N1261" i="1"/>
  <c r="O1261" i="1"/>
  <c r="M1266" i="1"/>
  <c r="N1266" i="1"/>
  <c r="O1266" i="1"/>
  <c r="N1283" i="1"/>
  <c r="O1283" i="1"/>
  <c r="M1283" i="1"/>
  <c r="M1293" i="1"/>
  <c r="N1293" i="1"/>
  <c r="O1293" i="1"/>
  <c r="M1298" i="1"/>
  <c r="N1298" i="1"/>
  <c r="O1298" i="1"/>
  <c r="M1315" i="1"/>
  <c r="P1315" i="1" s="1"/>
  <c r="N1315" i="1"/>
  <c r="Q327" i="1" s="1"/>
  <c r="O1315" i="1"/>
  <c r="M1320" i="1"/>
  <c r="O1320" i="1"/>
  <c r="M1325" i="1"/>
  <c r="P1323" i="1" s="1"/>
  <c r="N1325" i="1"/>
  <c r="M1330" i="1"/>
  <c r="N1330" i="1"/>
  <c r="O1330" i="1"/>
  <c r="M1347" i="1"/>
  <c r="N1347" i="1"/>
  <c r="O1347" i="1"/>
  <c r="N1352" i="1"/>
  <c r="O1352" i="1"/>
  <c r="M1352" i="1"/>
  <c r="O1357" i="1"/>
  <c r="N1357" i="1"/>
  <c r="M1362" i="1"/>
  <c r="O1362" i="1"/>
  <c r="O1415" i="1"/>
  <c r="M1066" i="1"/>
  <c r="O1066" i="1"/>
  <c r="O1145" i="1"/>
  <c r="N1140" i="1"/>
  <c r="O1129" i="1"/>
  <c r="N1124" i="1"/>
  <c r="Q1123" i="1" s="1"/>
  <c r="O1121" i="1"/>
  <c r="O1115" i="1"/>
  <c r="O1112" i="1"/>
  <c r="O1109" i="1"/>
  <c r="O1106" i="1"/>
  <c r="M1100" i="1"/>
  <c r="N1096" i="1"/>
  <c r="M1088" i="1"/>
  <c r="M1083" i="1"/>
  <c r="P863" i="1" s="1"/>
  <c r="O1077" i="1"/>
  <c r="N1072" i="1"/>
  <c r="N1235" i="1"/>
  <c r="M1235" i="1"/>
  <c r="N1320" i="1"/>
  <c r="M1079" i="1"/>
  <c r="N1079" i="1"/>
  <c r="N1084" i="1"/>
  <c r="O1084" i="1"/>
  <c r="O1150" i="1"/>
  <c r="N1145" i="1"/>
  <c r="O1134" i="1"/>
  <c r="N1129" i="1"/>
  <c r="O1126" i="1"/>
  <c r="N1121" i="1"/>
  <c r="N1115" i="1"/>
  <c r="N1112" i="1"/>
  <c r="N1109" i="1"/>
  <c r="N1106" i="1"/>
  <c r="O1099" i="1"/>
  <c r="M1096" i="1"/>
  <c r="O1091" i="1"/>
  <c r="N1082" i="1"/>
  <c r="M1077" i="1"/>
  <c r="M1080" i="1"/>
  <c r="O1080" i="1"/>
  <c r="O1095" i="1"/>
  <c r="M1091" i="1"/>
  <c r="O1062" i="1"/>
  <c r="M1198" i="1"/>
  <c r="N1198" i="1"/>
  <c r="O1198" i="1"/>
  <c r="M1230" i="1"/>
  <c r="M1221" i="1"/>
  <c r="M1212" i="1"/>
  <c r="O1166" i="1"/>
  <c r="M1164" i="1"/>
  <c r="O1157" i="1"/>
  <c r="M1253" i="1"/>
  <c r="M1440" i="1"/>
  <c r="N1437" i="1"/>
  <c r="O1434" i="1"/>
  <c r="M1432" i="1"/>
  <c r="N1429" i="1"/>
  <c r="O1426" i="1"/>
  <c r="M1424" i="1"/>
  <c r="N1421" i="1"/>
  <c r="O1418" i="1"/>
  <c r="M1416" i="1"/>
  <c r="N1413" i="1"/>
  <c r="O1410" i="1"/>
  <c r="M1408" i="1"/>
  <c r="N1405" i="1"/>
  <c r="O1402" i="1"/>
  <c r="M1400" i="1"/>
  <c r="N1397" i="1"/>
  <c r="O1394" i="1"/>
  <c r="M1392" i="1"/>
  <c r="N1389" i="1"/>
  <c r="O1386" i="1"/>
  <c r="M1384" i="1"/>
  <c r="N1381" i="1"/>
  <c r="O1378" i="1"/>
  <c r="M1376" i="1"/>
  <c r="N1373" i="1"/>
  <c r="O1370" i="1"/>
  <c r="M1368" i="1"/>
  <c r="N1365" i="1"/>
  <c r="M1360" i="1"/>
  <c r="O1354" i="1"/>
  <c r="N1349" i="1"/>
  <c r="O1498" i="1"/>
  <c r="N1488" i="1"/>
  <c r="M1461" i="1"/>
  <c r="M1258" i="1"/>
  <c r="N1439" i="1"/>
  <c r="O1436" i="1"/>
  <c r="N1431" i="1"/>
  <c r="O1428" i="1"/>
  <c r="N1423" i="1"/>
  <c r="O1412" i="1"/>
  <c r="N1407" i="1"/>
  <c r="O1404" i="1"/>
  <c r="N1399" i="1"/>
  <c r="O1396" i="1"/>
  <c r="N1391" i="1"/>
  <c r="O1380" i="1"/>
  <c r="N1375" i="1"/>
  <c r="O1372" i="1"/>
  <c r="N1367" i="1"/>
  <c r="O1364" i="1"/>
  <c r="N1359" i="1"/>
  <c r="O1356" i="1"/>
  <c r="N1351" i="1"/>
  <c r="O1348" i="1"/>
  <c r="M1493" i="1"/>
  <c r="N1466" i="1"/>
  <c r="O1441" i="1"/>
  <c r="N1436" i="1"/>
  <c r="O1433" i="1"/>
  <c r="N1428" i="1"/>
  <c r="O1417" i="1"/>
  <c r="N1412" i="1"/>
  <c r="O1409" i="1"/>
  <c r="N1404" i="1"/>
  <c r="O1401" i="1"/>
  <c r="N1396" i="1"/>
  <c r="O1385" i="1"/>
  <c r="N1380" i="1"/>
  <c r="O1377" i="1"/>
  <c r="N1372" i="1"/>
  <c r="O1369" i="1"/>
  <c r="N1364" i="1"/>
  <c r="O1361" i="1"/>
  <c r="N1356" i="1"/>
  <c r="O1353" i="1"/>
  <c r="N1348" i="1"/>
  <c r="O1246" i="1"/>
  <c r="O1237" i="1"/>
  <c r="O1228" i="1"/>
  <c r="N1222" i="1"/>
  <c r="N1213" i="1"/>
  <c r="N1204" i="1"/>
  <c r="M1187" i="1"/>
  <c r="N1165" i="1"/>
  <c r="N1156" i="1"/>
  <c r="P1279" i="1"/>
  <c r="O1422" i="1"/>
  <c r="N1417" i="1"/>
  <c r="O1414" i="1"/>
  <c r="N1409" i="1"/>
  <c r="O1406" i="1"/>
  <c r="N1401" i="1"/>
  <c r="O1390" i="1"/>
  <c r="N1385" i="1"/>
  <c r="O1382" i="1"/>
  <c r="N1377" i="1"/>
  <c r="O1374" i="1"/>
  <c r="N1369" i="1"/>
  <c r="O1366" i="1"/>
  <c r="N1361" i="1"/>
  <c r="O1358" i="1"/>
  <c r="N1353" i="1"/>
  <c r="O1350" i="1"/>
  <c r="N1246" i="1"/>
  <c r="N1237" i="1"/>
  <c r="O1182" i="1"/>
  <c r="O1427" i="1"/>
  <c r="N1422" i="1"/>
  <c r="N1414" i="1"/>
  <c r="O1411" i="1"/>
  <c r="N1406" i="1"/>
  <c r="O1403" i="1"/>
  <c r="O1395" i="1"/>
  <c r="N1390" i="1"/>
  <c r="O1387" i="1"/>
  <c r="N1382" i="1"/>
  <c r="O1379" i="1"/>
  <c r="N1374" i="1"/>
  <c r="O1371" i="1"/>
  <c r="N1366" i="1"/>
  <c r="O1363" i="1"/>
  <c r="N1358" i="1"/>
  <c r="O1355" i="1"/>
  <c r="N1350" i="1"/>
  <c r="O1456" i="1"/>
  <c r="O1230" i="1"/>
  <c r="O1221" i="1"/>
  <c r="O1212" i="1"/>
  <c r="N1206" i="1"/>
  <c r="N1197" i="1"/>
  <c r="N1188" i="1"/>
  <c r="N1182" i="1"/>
  <c r="N1173" i="1"/>
  <c r="O1171" i="1"/>
  <c r="O1164" i="1"/>
  <c r="N1158" i="1"/>
  <c r="O1440" i="1"/>
  <c r="O1432" i="1"/>
  <c r="N1427" i="1"/>
  <c r="N1419" i="1"/>
  <c r="O1416" i="1"/>
  <c r="N1411" i="1"/>
  <c r="O1408" i="1"/>
  <c r="N1403" i="1"/>
  <c r="O1400" i="1"/>
  <c r="N1395" i="1"/>
  <c r="O1392" i="1"/>
  <c r="N1387" i="1"/>
  <c r="O1384" i="1"/>
  <c r="N1379" i="1"/>
  <c r="O1376" i="1"/>
  <c r="N1371" i="1"/>
  <c r="O1368" i="1"/>
  <c r="N1363" i="1"/>
  <c r="O1360" i="1"/>
  <c r="N1355" i="1"/>
  <c r="N1456" i="1"/>
  <c r="M1219" i="1"/>
  <c r="P651" i="1" s="1"/>
  <c r="O1195" i="1"/>
  <c r="N1461" i="1"/>
  <c r="N1447" i="1"/>
  <c r="O1481" i="1"/>
  <c r="O1465" i="1"/>
  <c r="O1449" i="1"/>
  <c r="N1481" i="1"/>
  <c r="O1478" i="1"/>
  <c r="N1465" i="1"/>
  <c r="O1462" i="1"/>
  <c r="N1449" i="1"/>
  <c r="O1446" i="1"/>
  <c r="N1510" i="1"/>
  <c r="O1499" i="1"/>
  <c r="N1494" i="1"/>
  <c r="O1483" i="1"/>
  <c r="N1478" i="1"/>
  <c r="O1467" i="1"/>
  <c r="N1462" i="1"/>
  <c r="O1451" i="1"/>
  <c r="N1446" i="1"/>
  <c r="N1499" i="1"/>
  <c r="O1496" i="1"/>
  <c r="N1483" i="1"/>
  <c r="O1480" i="1"/>
  <c r="N1467" i="1"/>
  <c r="O1464" i="1"/>
  <c r="N1451" i="1"/>
  <c r="O1448" i="1"/>
  <c r="M1304" i="1"/>
  <c r="M1288" i="1"/>
  <c r="P1287" i="1" s="1"/>
  <c r="M1272" i="1"/>
  <c r="M1256" i="1"/>
  <c r="O1289" i="1"/>
  <c r="O1273" i="1"/>
  <c r="O1257" i="1"/>
  <c r="N1305" i="1"/>
  <c r="O1302" i="1"/>
  <c r="N1289" i="1"/>
  <c r="O1286" i="1"/>
  <c r="N1273" i="1"/>
  <c r="O1270" i="1"/>
  <c r="N1257" i="1"/>
  <c r="O1254" i="1"/>
  <c r="N1318" i="1"/>
  <c r="O1307" i="1"/>
  <c r="N1302" i="1"/>
  <c r="O1291" i="1"/>
  <c r="N1286" i="1"/>
  <c r="O1275" i="1"/>
  <c r="N1270" i="1"/>
  <c r="O1259" i="1"/>
  <c r="N1254" i="1"/>
  <c r="N1307" i="1"/>
  <c r="O1304" i="1"/>
  <c r="N1291" i="1"/>
  <c r="O1288" i="1"/>
  <c r="N1275" i="1"/>
  <c r="O1272" i="1"/>
  <c r="N1259" i="1"/>
  <c r="O1256" i="1"/>
  <c r="N1223" i="1"/>
  <c r="O1225" i="1"/>
  <c r="M1223" i="1"/>
  <c r="P1223" i="1" s="1"/>
  <c r="O1218" i="1"/>
  <c r="O1209" i="1"/>
  <c r="O1202" i="1"/>
  <c r="N1250" i="1"/>
  <c r="N1248" i="1"/>
  <c r="N1243" i="1"/>
  <c r="N1241" i="1"/>
  <c r="N1234" i="1"/>
  <c r="N1232" i="1"/>
  <c r="N1227" i="1"/>
  <c r="N1225" i="1"/>
  <c r="N1218" i="1"/>
  <c r="N1216" i="1"/>
  <c r="N1211" i="1"/>
  <c r="N1209" i="1"/>
  <c r="N1202" i="1"/>
  <c r="N1200" i="1"/>
  <c r="N1195" i="1"/>
  <c r="N1193" i="1"/>
  <c r="N1186" i="1"/>
  <c r="N1184" i="1"/>
  <c r="N1179" i="1"/>
  <c r="N1177" i="1"/>
  <c r="N1170" i="1"/>
  <c r="N1168" i="1"/>
  <c r="N1163" i="1"/>
  <c r="N1161" i="1"/>
  <c r="M1159" i="1"/>
  <c r="M1250" i="1"/>
  <c r="M1248" i="1"/>
  <c r="O1247" i="1"/>
  <c r="R639" i="1" s="1"/>
  <c r="O1245" i="1"/>
  <c r="M1241" i="1"/>
  <c r="O1238" i="1"/>
  <c r="O1236" i="1"/>
  <c r="M1234" i="1"/>
  <c r="M1232" i="1"/>
  <c r="O1231" i="1"/>
  <c r="O1229" i="1"/>
  <c r="O1222" i="1"/>
  <c r="O1220" i="1"/>
  <c r="M1216" i="1"/>
  <c r="O1215" i="1"/>
  <c r="O1213" i="1"/>
  <c r="O1206" i="1"/>
  <c r="O1204" i="1"/>
  <c r="M1200" i="1"/>
  <c r="P1199" i="1" s="1"/>
  <c r="O1199" i="1"/>
  <c r="O1197" i="1"/>
  <c r="M1193" i="1"/>
  <c r="O1190" i="1"/>
  <c r="O1188" i="1"/>
  <c r="M1186" i="1"/>
  <c r="M1184" i="1"/>
  <c r="O1183" i="1"/>
  <c r="O1181" i="1"/>
  <c r="M1177" i="1"/>
  <c r="O1174" i="1"/>
  <c r="O1172" i="1"/>
  <c r="M1170" i="1"/>
  <c r="M1168" i="1"/>
  <c r="O1167" i="1"/>
  <c r="O1165" i="1"/>
  <c r="M1161" i="1"/>
  <c r="O1158" i="1"/>
  <c r="O1156" i="1"/>
  <c r="N1191" i="1"/>
  <c r="M1191" i="1"/>
  <c r="N1247" i="1"/>
  <c r="N1231" i="1"/>
  <c r="N1215" i="1"/>
  <c r="N1199" i="1"/>
  <c r="N1183" i="1"/>
  <c r="N1167" i="1"/>
  <c r="Q1083" i="1" s="1"/>
  <c r="M1239" i="1"/>
  <c r="O1249" i="1"/>
  <c r="O1242" i="1"/>
  <c r="O1240" i="1"/>
  <c r="O1235" i="1"/>
  <c r="O1233" i="1"/>
  <c r="O1226" i="1"/>
  <c r="O1224" i="1"/>
  <c r="O1219" i="1"/>
  <c r="O1217" i="1"/>
  <c r="O1210" i="1"/>
  <c r="O1208" i="1"/>
  <c r="O1203" i="1"/>
  <c r="O1201" i="1"/>
  <c r="O1194" i="1"/>
  <c r="O1192" i="1"/>
  <c r="O1185" i="1"/>
  <c r="O1178" i="1"/>
  <c r="O1176" i="1"/>
  <c r="O1169" i="1"/>
  <c r="O1162" i="1"/>
  <c r="O1160" i="1"/>
  <c r="O1155" i="1"/>
  <c r="M1207" i="1"/>
  <c r="N1249" i="1"/>
  <c r="N1242" i="1"/>
  <c r="N1240" i="1"/>
  <c r="N1233" i="1"/>
  <c r="N1226" i="1"/>
  <c r="N1224" i="1"/>
  <c r="N1217" i="1"/>
  <c r="N1210" i="1"/>
  <c r="N1208" i="1"/>
  <c r="N1201" i="1"/>
  <c r="N1194" i="1"/>
  <c r="N1192" i="1"/>
  <c r="N1185" i="1"/>
  <c r="N1178" i="1"/>
  <c r="N1176" i="1"/>
  <c r="N1169" i="1"/>
  <c r="N1162" i="1"/>
  <c r="N1160" i="1"/>
  <c r="N1239" i="1"/>
  <c r="N1207" i="1"/>
  <c r="N1175" i="1"/>
  <c r="N1159" i="1"/>
  <c r="M1175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O859" i="1"/>
  <c r="O851" i="1"/>
  <c r="O843" i="1"/>
  <c r="O835" i="1"/>
  <c r="O827" i="1"/>
  <c r="O819" i="1"/>
  <c r="O811" i="1"/>
  <c r="O803" i="1"/>
  <c r="O795" i="1"/>
  <c r="O787" i="1"/>
  <c r="R787" i="1" s="1"/>
  <c r="O779" i="1"/>
  <c r="O771" i="1"/>
  <c r="N859" i="1"/>
  <c r="N851" i="1"/>
  <c r="N843" i="1"/>
  <c r="N835" i="1"/>
  <c r="N827" i="1"/>
  <c r="N819" i="1"/>
  <c r="N811" i="1"/>
  <c r="N803" i="1"/>
  <c r="O800" i="1"/>
  <c r="N795" i="1"/>
  <c r="O792" i="1"/>
  <c r="N787" i="1"/>
  <c r="O784" i="1"/>
  <c r="N779" i="1"/>
  <c r="O776" i="1"/>
  <c r="N771" i="1"/>
  <c r="O704" i="1"/>
  <c r="O696" i="1"/>
  <c r="O688" i="1"/>
  <c r="O680" i="1"/>
  <c r="N675" i="1"/>
  <c r="O234" i="1"/>
  <c r="O217" i="1"/>
  <c r="N387" i="1"/>
  <c r="N575" i="1"/>
  <c r="O569" i="1"/>
  <c r="O555" i="1"/>
  <c r="O487" i="1"/>
  <c r="M4" i="1"/>
  <c r="N768" i="1"/>
  <c r="O765" i="1"/>
  <c r="N760" i="1"/>
  <c r="O757" i="1"/>
  <c r="N752" i="1"/>
  <c r="O749" i="1"/>
  <c r="N744" i="1"/>
  <c r="O741" i="1"/>
  <c r="N736" i="1"/>
  <c r="O733" i="1"/>
  <c r="N728" i="1"/>
  <c r="O725" i="1"/>
  <c r="N720" i="1"/>
  <c r="O717" i="1"/>
  <c r="N712" i="1"/>
  <c r="O709" i="1"/>
  <c r="N704" i="1"/>
  <c r="O701" i="1"/>
  <c r="N696" i="1"/>
  <c r="O693" i="1"/>
  <c r="N688" i="1"/>
  <c r="O685" i="1"/>
  <c r="N680" i="1"/>
  <c r="O677" i="1"/>
  <c r="M675" i="1"/>
  <c r="O49" i="1"/>
  <c r="N211" i="1"/>
  <c r="N569" i="1"/>
  <c r="O527" i="1"/>
  <c r="R527" i="1" s="1"/>
  <c r="M511" i="1"/>
  <c r="O5" i="1"/>
  <c r="M3" i="1"/>
  <c r="N765" i="1"/>
  <c r="N757" i="1"/>
  <c r="N749" i="1"/>
  <c r="N741" i="1"/>
  <c r="N733" i="1"/>
  <c r="N725" i="1"/>
  <c r="N717" i="1"/>
  <c r="N709" i="1"/>
  <c r="O706" i="1"/>
  <c r="N701" i="1"/>
  <c r="O698" i="1"/>
  <c r="N693" i="1"/>
  <c r="O690" i="1"/>
  <c r="N685" i="1"/>
  <c r="O682" i="1"/>
  <c r="N677" i="1"/>
  <c r="O48" i="1"/>
  <c r="O567" i="1"/>
  <c r="O561" i="1"/>
  <c r="N527" i="1"/>
  <c r="N4" i="1"/>
  <c r="O767" i="1"/>
  <c r="O759" i="1"/>
  <c r="O751" i="1"/>
  <c r="O743" i="1"/>
  <c r="O735" i="1"/>
  <c r="O727" i="1"/>
  <c r="O719" i="1"/>
  <c r="N714" i="1"/>
  <c r="O711" i="1"/>
  <c r="N706" i="1"/>
  <c r="O703" i="1"/>
  <c r="N698" i="1"/>
  <c r="O695" i="1"/>
  <c r="N690" i="1"/>
  <c r="O687" i="1"/>
  <c r="N682" i="1"/>
  <c r="O679" i="1"/>
  <c r="R815" i="1" s="1"/>
  <c r="O20" i="1"/>
  <c r="M250" i="1"/>
  <c r="N567" i="1"/>
  <c r="N561" i="1"/>
  <c r="N535" i="1"/>
  <c r="N3" i="1"/>
  <c r="N767" i="1"/>
  <c r="N759" i="1"/>
  <c r="N751" i="1"/>
  <c r="N743" i="1"/>
  <c r="Q1531" i="1" s="1"/>
  <c r="O740" i="1"/>
  <c r="N735" i="1"/>
  <c r="O732" i="1"/>
  <c r="N727" i="1"/>
  <c r="O724" i="1"/>
  <c r="N719" i="1"/>
  <c r="O716" i="1"/>
  <c r="N711" i="1"/>
  <c r="O708" i="1"/>
  <c r="N703" i="1"/>
  <c r="O700" i="1"/>
  <c r="N695" i="1"/>
  <c r="O692" i="1"/>
  <c r="N687" i="1"/>
  <c r="O684" i="1"/>
  <c r="N679" i="1"/>
  <c r="O676" i="1"/>
  <c r="O64" i="1"/>
  <c r="M259" i="1"/>
  <c r="O456" i="1"/>
  <c r="R455" i="1" s="1"/>
  <c r="N559" i="1"/>
  <c r="O553" i="1"/>
  <c r="M535" i="1"/>
  <c r="N524" i="1"/>
  <c r="M503" i="1"/>
  <c r="P1267" i="1" s="1"/>
  <c r="O769" i="1"/>
  <c r="O761" i="1"/>
  <c r="O753" i="1"/>
  <c r="O745" i="1"/>
  <c r="O737" i="1"/>
  <c r="O729" i="1"/>
  <c r="O721" i="1"/>
  <c r="O713" i="1"/>
  <c r="O705" i="1"/>
  <c r="O697" i="1"/>
  <c r="O689" i="1"/>
  <c r="O681" i="1"/>
  <c r="N676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217" i="1"/>
  <c r="O469" i="1"/>
  <c r="N413" i="1"/>
  <c r="O571" i="1"/>
  <c r="M555" i="1"/>
  <c r="P555" i="1" s="1"/>
  <c r="M523" i="1"/>
  <c r="M469" i="1"/>
  <c r="M571" i="1"/>
  <c r="M531" i="1"/>
  <c r="P531" i="1" s="1"/>
  <c r="O630" i="1"/>
  <c r="M211" i="1"/>
  <c r="P787" i="1" s="1"/>
  <c r="N463" i="1"/>
  <c r="O446" i="1"/>
  <c r="O437" i="1"/>
  <c r="O429" i="1"/>
  <c r="O627" i="1"/>
  <c r="M289" i="1"/>
  <c r="O243" i="1"/>
  <c r="O227" i="1"/>
  <c r="N209" i="1"/>
  <c r="O453" i="1"/>
  <c r="N445" i="1"/>
  <c r="N437" i="1"/>
  <c r="N429" i="1"/>
  <c r="N406" i="1"/>
  <c r="M547" i="1"/>
  <c r="P547" i="1" s="1"/>
  <c r="M539" i="1"/>
  <c r="M281" i="1"/>
  <c r="M273" i="1"/>
  <c r="M265" i="1"/>
  <c r="P263" i="1" s="1"/>
  <c r="M257" i="1"/>
  <c r="M249" i="1"/>
  <c r="N243" i="1"/>
  <c r="N453" i="1"/>
  <c r="O405" i="1"/>
  <c r="O563" i="1"/>
  <c r="O622" i="1"/>
  <c r="M241" i="1"/>
  <c r="M233" i="1"/>
  <c r="N405" i="1"/>
  <c r="M563" i="1"/>
  <c r="P563" i="1" s="1"/>
  <c r="O517" i="1"/>
  <c r="N219" i="1"/>
  <c r="O477" i="1"/>
  <c r="M515" i="1"/>
  <c r="P515" i="1" s="1"/>
  <c r="O614" i="1"/>
  <c r="M274" i="1"/>
  <c r="O258" i="1"/>
  <c r="N234" i="1"/>
  <c r="M463" i="1"/>
  <c r="M524" i="1"/>
  <c r="O492" i="1"/>
  <c r="P667" i="1"/>
  <c r="O282" i="1"/>
  <c r="N267" i="1"/>
  <c r="N258" i="1"/>
  <c r="N227" i="1"/>
  <c r="O218" i="1"/>
  <c r="O210" i="1"/>
  <c r="M203" i="1"/>
  <c r="O471" i="1"/>
  <c r="N456" i="1"/>
  <c r="N423" i="1"/>
  <c r="N416" i="1"/>
  <c r="O408" i="1"/>
  <c r="O540" i="1"/>
  <c r="O516" i="1"/>
  <c r="N492" i="1"/>
  <c r="O629" i="1"/>
  <c r="O621" i="1"/>
  <c r="O613" i="1"/>
  <c r="N282" i="1"/>
  <c r="O251" i="1"/>
  <c r="O242" i="1"/>
  <c r="N218" i="1"/>
  <c r="N210" i="1"/>
  <c r="O202" i="1"/>
  <c r="N471" i="1"/>
  <c r="N455" i="1"/>
  <c r="N447" i="1"/>
  <c r="M423" i="1"/>
  <c r="P423" i="1" s="1"/>
  <c r="M416" i="1"/>
  <c r="N407" i="1"/>
  <c r="O401" i="1"/>
  <c r="N391" i="1"/>
  <c r="N540" i="1"/>
  <c r="N516" i="1"/>
  <c r="O508" i="1"/>
  <c r="O500" i="1"/>
  <c r="O628" i="1"/>
  <c r="O620" i="1"/>
  <c r="O612" i="1"/>
  <c r="O85" i="1"/>
  <c r="O275" i="1"/>
  <c r="O266" i="1"/>
  <c r="N251" i="1"/>
  <c r="N242" i="1"/>
  <c r="O226" i="1"/>
  <c r="N202" i="1"/>
  <c r="M447" i="1"/>
  <c r="M415" i="1"/>
  <c r="M407" i="1"/>
  <c r="N401" i="1"/>
  <c r="O557" i="1"/>
  <c r="O532" i="1"/>
  <c r="N508" i="1"/>
  <c r="N500" i="1"/>
  <c r="O619" i="1"/>
  <c r="O611" i="1"/>
  <c r="N275" i="1"/>
  <c r="N266" i="1"/>
  <c r="O235" i="1"/>
  <c r="N226" i="1"/>
  <c r="N439" i="1"/>
  <c r="O564" i="1"/>
  <c r="O556" i="1"/>
  <c r="O548" i="1"/>
  <c r="N532" i="1"/>
  <c r="O526" i="1"/>
  <c r="N487" i="1"/>
  <c r="O626" i="1"/>
  <c r="O618" i="1"/>
  <c r="O259" i="1"/>
  <c r="O250" i="1"/>
  <c r="N235" i="1"/>
  <c r="O199" i="1"/>
  <c r="N479" i="1"/>
  <c r="M439" i="1"/>
  <c r="M399" i="1"/>
  <c r="O572" i="1"/>
  <c r="N564" i="1"/>
  <c r="N556" i="1"/>
  <c r="N548" i="1"/>
  <c r="N543" i="1"/>
  <c r="N526" i="1"/>
  <c r="O511" i="1"/>
  <c r="O503" i="1"/>
  <c r="O495" i="1"/>
  <c r="O625" i="1"/>
  <c r="O617" i="1"/>
  <c r="O24" i="1"/>
  <c r="P139" i="1"/>
  <c r="P171" i="1"/>
  <c r="O116" i="1"/>
  <c r="N212" i="1"/>
  <c r="O290" i="1"/>
  <c r="M479" i="1"/>
  <c r="N431" i="1"/>
  <c r="N419" i="1"/>
  <c r="O412" i="1"/>
  <c r="N552" i="1"/>
  <c r="O518" i="1"/>
  <c r="O624" i="1"/>
  <c r="O616" i="1"/>
  <c r="O80" i="1"/>
  <c r="N143" i="1"/>
  <c r="N203" i="1"/>
  <c r="N349" i="1"/>
  <c r="O459" i="1"/>
  <c r="N576" i="1"/>
  <c r="N496" i="1"/>
  <c r="M143" i="1"/>
  <c r="P1495" i="1" s="1"/>
  <c r="P291" i="1"/>
  <c r="O313" i="1"/>
  <c r="N328" i="1"/>
  <c r="N459" i="1"/>
  <c r="O443" i="1"/>
  <c r="M576" i="1"/>
  <c r="N568" i="1"/>
  <c r="N560" i="1"/>
  <c r="N544" i="1"/>
  <c r="O63" i="1"/>
  <c r="N135" i="1"/>
  <c r="O305" i="1"/>
  <c r="M387" i="1"/>
  <c r="P387" i="1" s="1"/>
  <c r="O419" i="1"/>
  <c r="M560" i="1"/>
  <c r="M544" i="1"/>
  <c r="N528" i="1"/>
  <c r="N103" i="1"/>
  <c r="M320" i="1"/>
  <c r="N435" i="1"/>
  <c r="Q435" i="1" s="1"/>
  <c r="O494" i="1"/>
  <c r="O486" i="1"/>
  <c r="O180" i="1"/>
  <c r="O221" i="1"/>
  <c r="N380" i="1"/>
  <c r="M435" i="1"/>
  <c r="P435" i="1" s="1"/>
  <c r="N536" i="1"/>
  <c r="M493" i="1"/>
  <c r="N486" i="1"/>
  <c r="N175" i="1"/>
  <c r="M206" i="1"/>
  <c r="O195" i="1"/>
  <c r="O369" i="1"/>
  <c r="M475" i="1"/>
  <c r="N451" i="1"/>
  <c r="N411" i="1"/>
  <c r="M536" i="1"/>
  <c r="N167" i="1"/>
  <c r="M361" i="1"/>
  <c r="M451" i="1"/>
  <c r="P451" i="1" s="1"/>
  <c r="M411" i="1"/>
  <c r="P411" i="1" s="1"/>
  <c r="M504" i="1"/>
  <c r="N18" i="1"/>
  <c r="M299" i="1"/>
  <c r="M339" i="1"/>
  <c r="N111" i="1"/>
  <c r="O231" i="1"/>
  <c r="N223" i="1"/>
  <c r="M212" i="1"/>
  <c r="O196" i="1"/>
  <c r="P275" i="1"/>
  <c r="N313" i="1"/>
  <c r="N305" i="1"/>
  <c r="O297" i="1"/>
  <c r="N326" i="1"/>
  <c r="O317" i="1"/>
  <c r="O377" i="1"/>
  <c r="M369" i="1"/>
  <c r="M360" i="1"/>
  <c r="M349" i="1"/>
  <c r="O337" i="1"/>
  <c r="M328" i="1"/>
  <c r="O478" i="1"/>
  <c r="N446" i="1"/>
  <c r="O414" i="1"/>
  <c r="M406" i="1"/>
  <c r="O396" i="1"/>
  <c r="O390" i="1"/>
  <c r="O573" i="1"/>
  <c r="N557" i="1"/>
  <c r="N517" i="1"/>
  <c r="O501" i="1"/>
  <c r="O82" i="1"/>
  <c r="O81" i="1"/>
  <c r="O108" i="1"/>
  <c r="M175" i="1"/>
  <c r="O140" i="1"/>
  <c r="M111" i="1"/>
  <c r="N196" i="1"/>
  <c r="N297" i="1"/>
  <c r="O323" i="1"/>
  <c r="N317" i="1"/>
  <c r="M377" i="1"/>
  <c r="N368" i="1"/>
  <c r="N359" i="1"/>
  <c r="O345" i="1"/>
  <c r="M337" i="1"/>
  <c r="N478" i="1"/>
  <c r="O470" i="1"/>
  <c r="O454" i="1"/>
  <c r="N414" i="1"/>
  <c r="N396" i="1"/>
  <c r="O389" i="1"/>
  <c r="N573" i="1"/>
  <c r="M507" i="1"/>
  <c r="N501" i="1"/>
  <c r="O220" i="1"/>
  <c r="O312" i="1"/>
  <c r="O304" i="1"/>
  <c r="O321" i="1"/>
  <c r="O385" i="1"/>
  <c r="O376" i="1"/>
  <c r="M368" i="1"/>
  <c r="M345" i="1"/>
  <c r="O336" i="1"/>
  <c r="N470" i="1"/>
  <c r="O462" i="1"/>
  <c r="N454" i="1"/>
  <c r="P427" i="1"/>
  <c r="O422" i="1"/>
  <c r="N399" i="1"/>
  <c r="N389" i="1"/>
  <c r="O549" i="1"/>
  <c r="O525" i="1"/>
  <c r="N485" i="1"/>
  <c r="O79" i="1"/>
  <c r="N82" i="1"/>
  <c r="M194" i="1"/>
  <c r="M167" i="1"/>
  <c r="P1299" i="1" s="1"/>
  <c r="M130" i="1"/>
  <c r="O284" i="1"/>
  <c r="O276" i="1"/>
  <c r="O268" i="1"/>
  <c r="O260" i="1"/>
  <c r="O252" i="1"/>
  <c r="O244" i="1"/>
  <c r="O236" i="1"/>
  <c r="O228" i="1"/>
  <c r="N220" i="1"/>
  <c r="O215" i="1"/>
  <c r="N312" i="1"/>
  <c r="N304" i="1"/>
  <c r="M296" i="1"/>
  <c r="N321" i="1"/>
  <c r="M385" i="1"/>
  <c r="P383" i="1" s="1"/>
  <c r="N376" i="1"/>
  <c r="M367" i="1"/>
  <c r="P575" i="1" s="1"/>
  <c r="M353" i="1"/>
  <c r="O344" i="1"/>
  <c r="O335" i="1"/>
  <c r="N462" i="1"/>
  <c r="O430" i="1"/>
  <c r="N422" i="1"/>
  <c r="M395" i="1"/>
  <c r="N388" i="1"/>
  <c r="O565" i="1"/>
  <c r="N549" i="1"/>
  <c r="O533" i="1"/>
  <c r="N525" i="1"/>
  <c r="O509" i="1"/>
  <c r="M491" i="1"/>
  <c r="M485" i="1"/>
  <c r="O97" i="1"/>
  <c r="O71" i="1"/>
  <c r="O47" i="1"/>
  <c r="N70" i="1"/>
  <c r="N191" i="1"/>
  <c r="O156" i="1"/>
  <c r="N127" i="1"/>
  <c r="N284" i="1"/>
  <c r="N276" i="1"/>
  <c r="N268" i="1"/>
  <c r="N260" i="1"/>
  <c r="N252" i="1"/>
  <c r="N244" i="1"/>
  <c r="N236" i="1"/>
  <c r="N228" i="1"/>
  <c r="N215" i="1"/>
  <c r="M311" i="1"/>
  <c r="P311" i="1" s="1"/>
  <c r="N295" i="1"/>
  <c r="N384" i="1"/>
  <c r="N366" i="1"/>
  <c r="O352" i="1"/>
  <c r="M344" i="1"/>
  <c r="M335" i="1"/>
  <c r="O438" i="1"/>
  <c r="N430" i="1"/>
  <c r="O398" i="1"/>
  <c r="N565" i="1"/>
  <c r="O541" i="1"/>
  <c r="N533" i="1"/>
  <c r="N509" i="1"/>
  <c r="N494" i="1"/>
  <c r="O483" i="1"/>
  <c r="O96" i="1"/>
  <c r="O66" i="1"/>
  <c r="M191" i="1"/>
  <c r="N151" i="1"/>
  <c r="M127" i="1"/>
  <c r="N224" i="1"/>
  <c r="O204" i="1"/>
  <c r="N200" i="1"/>
  <c r="O310" i="1"/>
  <c r="M302" i="1"/>
  <c r="O292" i="1"/>
  <c r="O320" i="1"/>
  <c r="O383" i="1"/>
  <c r="O373" i="1"/>
  <c r="N363" i="1"/>
  <c r="N352" i="1"/>
  <c r="N342" i="1"/>
  <c r="O331" i="1"/>
  <c r="N438" i="1"/>
  <c r="N398" i="1"/>
  <c r="N541" i="1"/>
  <c r="O493" i="1"/>
  <c r="O95" i="1"/>
  <c r="O65" i="1"/>
  <c r="M46" i="1"/>
  <c r="P43" i="1" s="1"/>
  <c r="M183" i="1"/>
  <c r="M151" i="1"/>
  <c r="M119" i="1"/>
  <c r="O209" i="1"/>
  <c r="M200" i="1"/>
  <c r="M308" i="1"/>
  <c r="O301" i="1"/>
  <c r="N292" i="1"/>
  <c r="O380" i="1"/>
  <c r="N373" i="1"/>
  <c r="O361" i="1"/>
  <c r="M342" i="1"/>
  <c r="O329" i="1"/>
  <c r="M499" i="1"/>
  <c r="O314" i="1"/>
  <c r="O193" i="1"/>
  <c r="M178" i="1"/>
  <c r="O285" i="1"/>
  <c r="O277" i="1"/>
  <c r="O269" i="1"/>
  <c r="O261" i="1"/>
  <c r="O253" i="1"/>
  <c r="O245" i="1"/>
  <c r="O237" i="1"/>
  <c r="O229" i="1"/>
  <c r="M221" i="1"/>
  <c r="O205" i="1"/>
  <c r="M332" i="1"/>
  <c r="N332" i="1"/>
  <c r="M356" i="1"/>
  <c r="O356" i="1"/>
  <c r="N310" i="1"/>
  <c r="N307" i="1"/>
  <c r="N301" i="1"/>
  <c r="M298" i="1"/>
  <c r="M295" i="1"/>
  <c r="M323" i="1"/>
  <c r="O386" i="1"/>
  <c r="N383" i="1"/>
  <c r="O379" i="1"/>
  <c r="M366" i="1"/>
  <c r="N362" i="1"/>
  <c r="M359" i="1"/>
  <c r="P95" i="1" s="1"/>
  <c r="N355" i="1"/>
  <c r="O348" i="1"/>
  <c r="O341" i="1"/>
  <c r="M338" i="1"/>
  <c r="N334" i="1"/>
  <c r="M331" i="1"/>
  <c r="P163" i="1" s="1"/>
  <c r="O480" i="1"/>
  <c r="N448" i="1"/>
  <c r="N408" i="1"/>
  <c r="M409" i="1"/>
  <c r="N409" i="1"/>
  <c r="N433" i="1"/>
  <c r="O433" i="1"/>
  <c r="O355" i="1"/>
  <c r="O153" i="1"/>
  <c r="M58" i="1"/>
  <c r="N285" i="1"/>
  <c r="N277" i="1"/>
  <c r="N269" i="1"/>
  <c r="N261" i="1"/>
  <c r="N253" i="1"/>
  <c r="N245" i="1"/>
  <c r="N237" i="1"/>
  <c r="N229" i="1"/>
  <c r="O214" i="1"/>
  <c r="N205" i="1"/>
  <c r="N199" i="1"/>
  <c r="M307" i="1"/>
  <c r="P595" i="1" s="1"/>
  <c r="O300" i="1"/>
  <c r="O294" i="1"/>
  <c r="O291" i="1"/>
  <c r="O325" i="1"/>
  <c r="O322" i="1"/>
  <c r="O319" i="1"/>
  <c r="N316" i="1"/>
  <c r="N386" i="1"/>
  <c r="N379" i="1"/>
  <c r="O372" i="1"/>
  <c r="N365" i="1"/>
  <c r="M362" i="1"/>
  <c r="N358" i="1"/>
  <c r="O351" i="1"/>
  <c r="N348" i="1"/>
  <c r="M341" i="1"/>
  <c r="M334" i="1"/>
  <c r="O330" i="1"/>
  <c r="N480" i="1"/>
  <c r="M448" i="1"/>
  <c r="O440" i="1"/>
  <c r="N394" i="1"/>
  <c r="M394" i="1"/>
  <c r="N418" i="1"/>
  <c r="M418" i="1"/>
  <c r="O418" i="1"/>
  <c r="N442" i="1"/>
  <c r="O442" i="1"/>
  <c r="N458" i="1"/>
  <c r="M458" i="1"/>
  <c r="O482" i="1"/>
  <c r="N482" i="1"/>
  <c r="O129" i="1"/>
  <c r="N314" i="1"/>
  <c r="M363" i="1"/>
  <c r="N424" i="1"/>
  <c r="O424" i="1"/>
  <c r="M106" i="1"/>
  <c r="M214" i="1"/>
  <c r="O350" i="1"/>
  <c r="N350" i="1"/>
  <c r="O309" i="1"/>
  <c r="O306" i="1"/>
  <c r="N303" i="1"/>
  <c r="Q303" i="1" s="1"/>
  <c r="N300" i="1"/>
  <c r="N294" i="1"/>
  <c r="N291" i="1"/>
  <c r="N325" i="1"/>
  <c r="N322" i="1"/>
  <c r="M319" i="1"/>
  <c r="M316" i="1"/>
  <c r="P315" i="1" s="1"/>
  <c r="N382" i="1"/>
  <c r="O375" i="1"/>
  <c r="N372" i="1"/>
  <c r="M365" i="1"/>
  <c r="M358" i="1"/>
  <c r="O354" i="1"/>
  <c r="N351" i="1"/>
  <c r="O347" i="1"/>
  <c r="O340" i="1"/>
  <c r="O333" i="1"/>
  <c r="N330" i="1"/>
  <c r="N440" i="1"/>
  <c r="O392" i="1"/>
  <c r="R391" i="1" s="1"/>
  <c r="M403" i="1"/>
  <c r="N403" i="1"/>
  <c r="N427" i="1"/>
  <c r="O427" i="1"/>
  <c r="N467" i="1"/>
  <c r="Q467" i="1" s="1"/>
  <c r="O467" i="1"/>
  <c r="M400" i="1"/>
  <c r="N400" i="1"/>
  <c r="M464" i="1"/>
  <c r="N464" i="1"/>
  <c r="O464" i="1"/>
  <c r="R463" i="1" s="1"/>
  <c r="O90" i="1"/>
  <c r="O41" i="1"/>
  <c r="N57" i="1"/>
  <c r="O105" i="1"/>
  <c r="M162" i="1"/>
  <c r="O137" i="1"/>
  <c r="O148" i="1"/>
  <c r="N279" i="1"/>
  <c r="N263" i="1"/>
  <c r="N231" i="1"/>
  <c r="N309" i="1"/>
  <c r="M306" i="1"/>
  <c r="M303" i="1"/>
  <c r="O318" i="1"/>
  <c r="O315" i="1"/>
  <c r="M382" i="1"/>
  <c r="O378" i="1"/>
  <c r="N375" i="1"/>
  <c r="N371" i="1"/>
  <c r="O364" i="1"/>
  <c r="O357" i="1"/>
  <c r="N354" i="1"/>
  <c r="M347" i="1"/>
  <c r="O343" i="1"/>
  <c r="N340" i="1"/>
  <c r="N333" i="1"/>
  <c r="O432" i="1"/>
  <c r="N392" i="1"/>
  <c r="N370" i="1"/>
  <c r="O84" i="1"/>
  <c r="M154" i="1"/>
  <c r="M370" i="1"/>
  <c r="O338" i="1"/>
  <c r="M114" i="1"/>
  <c r="O164" i="1"/>
  <c r="N255" i="1"/>
  <c r="N247" i="1"/>
  <c r="O216" i="1"/>
  <c r="O213" i="1"/>
  <c r="O207" i="1"/>
  <c r="O201" i="1"/>
  <c r="O73" i="1"/>
  <c r="O39" i="1"/>
  <c r="N97" i="1"/>
  <c r="N30" i="1"/>
  <c r="M103" i="1"/>
  <c r="O185" i="1"/>
  <c r="O172" i="1"/>
  <c r="N159" i="1"/>
  <c r="M146" i="1"/>
  <c r="M135" i="1"/>
  <c r="P135" i="1" s="1"/>
  <c r="O121" i="1"/>
  <c r="O289" i="1"/>
  <c r="M287" i="1"/>
  <c r="P379" i="1" s="1"/>
  <c r="O281" i="1"/>
  <c r="O273" i="1"/>
  <c r="M271" i="1"/>
  <c r="P1043" i="1" s="1"/>
  <c r="O265" i="1"/>
  <c r="O257" i="1"/>
  <c r="O249" i="1"/>
  <c r="O241" i="1"/>
  <c r="M239" i="1"/>
  <c r="O233" i="1"/>
  <c r="O225" i="1"/>
  <c r="O222" i="1"/>
  <c r="N216" i="1"/>
  <c r="N213" i="1"/>
  <c r="N207" i="1"/>
  <c r="N201" i="1"/>
  <c r="O197" i="1"/>
  <c r="O308" i="1"/>
  <c r="O302" i="1"/>
  <c r="O299" i="1"/>
  <c r="O296" i="1"/>
  <c r="O293" i="1"/>
  <c r="O327" i="1"/>
  <c r="N324" i="1"/>
  <c r="N318" i="1"/>
  <c r="N315" i="1"/>
  <c r="O381" i="1"/>
  <c r="N378" i="1"/>
  <c r="N374" i="1"/>
  <c r="M371" i="1"/>
  <c r="O367" i="1"/>
  <c r="N364" i="1"/>
  <c r="O360" i="1"/>
  <c r="N357" i="1"/>
  <c r="M350" i="1"/>
  <c r="O346" i="1"/>
  <c r="N343" i="1"/>
  <c r="O339" i="1"/>
  <c r="N336" i="1"/>
  <c r="Q335" i="1" s="1"/>
  <c r="M482" i="1"/>
  <c r="O475" i="1"/>
  <c r="O472" i="1"/>
  <c r="O450" i="1"/>
  <c r="N443" i="1"/>
  <c r="N432" i="1"/>
  <c r="N425" i="1"/>
  <c r="O410" i="1"/>
  <c r="O403" i="1"/>
  <c r="O395" i="1"/>
  <c r="M397" i="1"/>
  <c r="N397" i="1"/>
  <c r="M421" i="1"/>
  <c r="P419" i="1" s="1"/>
  <c r="N421" i="1"/>
  <c r="O421" i="1"/>
  <c r="O169" i="1"/>
  <c r="M346" i="1"/>
  <c r="O198" i="1"/>
  <c r="M198" i="1"/>
  <c r="O298" i="1"/>
  <c r="O177" i="1"/>
  <c r="M138" i="1"/>
  <c r="O113" i="1"/>
  <c r="O188" i="1"/>
  <c r="O124" i="1"/>
  <c r="O89" i="1"/>
  <c r="O57" i="1"/>
  <c r="O40" i="1"/>
  <c r="M186" i="1"/>
  <c r="O161" i="1"/>
  <c r="M122" i="1"/>
  <c r="N198" i="1"/>
  <c r="O88" i="1"/>
  <c r="O56" i="1"/>
  <c r="O87" i="1"/>
  <c r="O72" i="1"/>
  <c r="O55" i="1"/>
  <c r="O30" i="1"/>
  <c r="N94" i="1"/>
  <c r="O100" i="1"/>
  <c r="N183" i="1"/>
  <c r="M170" i="1"/>
  <c r="M159" i="1"/>
  <c r="O145" i="1"/>
  <c r="O132" i="1"/>
  <c r="N119" i="1"/>
  <c r="N225" i="1"/>
  <c r="M222" i="1"/>
  <c r="M219" i="1"/>
  <c r="M197" i="1"/>
  <c r="N311" i="1"/>
  <c r="N293" i="1"/>
  <c r="M327" i="1"/>
  <c r="P215" i="1" s="1"/>
  <c r="M324" i="1"/>
  <c r="O384" i="1"/>
  <c r="N381" i="1"/>
  <c r="M374" i="1"/>
  <c r="O332" i="1"/>
  <c r="N472" i="1"/>
  <c r="M450" i="1"/>
  <c r="M442" i="1"/>
  <c r="M410" i="1"/>
  <c r="O402" i="1"/>
  <c r="M490" i="1"/>
  <c r="N490" i="1"/>
  <c r="O490" i="1"/>
  <c r="M498" i="1"/>
  <c r="N498" i="1"/>
  <c r="O498" i="1"/>
  <c r="M506" i="1"/>
  <c r="N506" i="1"/>
  <c r="O506" i="1"/>
  <c r="M514" i="1"/>
  <c r="N514" i="1"/>
  <c r="N538" i="1"/>
  <c r="O538" i="1"/>
  <c r="O514" i="1"/>
  <c r="O353" i="1"/>
  <c r="M329" i="1"/>
  <c r="O461" i="1"/>
  <c r="M455" i="1"/>
  <c r="P827" i="1" s="1"/>
  <c r="N415" i="1"/>
  <c r="M391" i="1"/>
  <c r="P603" i="1" s="1"/>
  <c r="M461" i="1"/>
  <c r="O445" i="1"/>
  <c r="O522" i="1"/>
  <c r="M528" i="1"/>
  <c r="N520" i="1"/>
  <c r="M520" i="1"/>
  <c r="N512" i="1"/>
  <c r="M512" i="1"/>
  <c r="N504" i="1"/>
  <c r="M488" i="1"/>
  <c r="O488" i="1"/>
  <c r="P643" i="1"/>
  <c r="M568" i="1"/>
  <c r="P567" i="1" s="1"/>
  <c r="M552" i="1"/>
  <c r="M496" i="1"/>
  <c r="N488" i="1"/>
  <c r="M489" i="1"/>
  <c r="N489" i="1"/>
  <c r="O489" i="1"/>
  <c r="M497" i="1"/>
  <c r="N497" i="1"/>
  <c r="O497" i="1"/>
  <c r="M505" i="1"/>
  <c r="N505" i="1"/>
  <c r="O505" i="1"/>
  <c r="M513" i="1"/>
  <c r="N513" i="1"/>
  <c r="O513" i="1"/>
  <c r="M521" i="1"/>
  <c r="N521" i="1"/>
  <c r="O521" i="1"/>
  <c r="M529" i="1"/>
  <c r="N529" i="1"/>
  <c r="O529" i="1"/>
  <c r="M537" i="1"/>
  <c r="N537" i="1"/>
  <c r="O537" i="1"/>
  <c r="M545" i="1"/>
  <c r="N545" i="1"/>
  <c r="N547" i="1"/>
  <c r="N539" i="1"/>
  <c r="N531" i="1"/>
  <c r="N523" i="1"/>
  <c r="N515" i="1"/>
  <c r="N507" i="1"/>
  <c r="N499" i="1"/>
  <c r="N491" i="1"/>
  <c r="M674" i="1"/>
  <c r="N671" i="1"/>
  <c r="O668" i="1"/>
  <c r="M666" i="1"/>
  <c r="N663" i="1"/>
  <c r="O660" i="1"/>
  <c r="M658" i="1"/>
  <c r="N655" i="1"/>
  <c r="O652" i="1"/>
  <c r="M650" i="1"/>
  <c r="N647" i="1"/>
  <c r="O644" i="1"/>
  <c r="M642" i="1"/>
  <c r="N639" i="1"/>
  <c r="O636" i="1"/>
  <c r="M634" i="1"/>
  <c r="N631" i="1"/>
  <c r="M626" i="1"/>
  <c r="N623" i="1"/>
  <c r="M618" i="1"/>
  <c r="N615" i="1"/>
  <c r="M610" i="1"/>
  <c r="N607" i="1"/>
  <c r="O604" i="1"/>
  <c r="M602" i="1"/>
  <c r="N599" i="1"/>
  <c r="O596" i="1"/>
  <c r="M594" i="1"/>
  <c r="N591" i="1"/>
  <c r="O588" i="1"/>
  <c r="M586" i="1"/>
  <c r="N583" i="1"/>
  <c r="O580" i="1"/>
  <c r="O673" i="1"/>
  <c r="M671" i="1"/>
  <c r="N668" i="1"/>
  <c r="O665" i="1"/>
  <c r="M663" i="1"/>
  <c r="P1447" i="1" s="1"/>
  <c r="N660" i="1"/>
  <c r="O657" i="1"/>
  <c r="M655" i="1"/>
  <c r="P687" i="1" s="1"/>
  <c r="N652" i="1"/>
  <c r="O649" i="1"/>
  <c r="M647" i="1"/>
  <c r="N644" i="1"/>
  <c r="O641" i="1"/>
  <c r="M639" i="1"/>
  <c r="P639" i="1" s="1"/>
  <c r="N636" i="1"/>
  <c r="O633" i="1"/>
  <c r="M631" i="1"/>
  <c r="N628" i="1"/>
  <c r="M623" i="1"/>
  <c r="N620" i="1"/>
  <c r="M615" i="1"/>
  <c r="P1027" i="1" s="1"/>
  <c r="N612" i="1"/>
  <c r="O609" i="1"/>
  <c r="M607" i="1"/>
  <c r="N604" i="1"/>
  <c r="O601" i="1"/>
  <c r="M599" i="1"/>
  <c r="P695" i="1" s="1"/>
  <c r="N596" i="1"/>
  <c r="O593" i="1"/>
  <c r="M591" i="1"/>
  <c r="N588" i="1"/>
  <c r="O585" i="1"/>
  <c r="M583" i="1"/>
  <c r="N580" i="1"/>
  <c r="N673" i="1"/>
  <c r="O670" i="1"/>
  <c r="N665" i="1"/>
  <c r="O662" i="1"/>
  <c r="N657" i="1"/>
  <c r="O654" i="1"/>
  <c r="N649" i="1"/>
  <c r="O646" i="1"/>
  <c r="N641" i="1"/>
  <c r="O638" i="1"/>
  <c r="N633" i="1"/>
  <c r="N625" i="1"/>
  <c r="N617" i="1"/>
  <c r="N609" i="1"/>
  <c r="O606" i="1"/>
  <c r="N601" i="1"/>
  <c r="O598" i="1"/>
  <c r="N593" i="1"/>
  <c r="O590" i="1"/>
  <c r="N585" i="1"/>
  <c r="O582" i="1"/>
  <c r="N670" i="1"/>
  <c r="O667" i="1"/>
  <c r="N662" i="1"/>
  <c r="O659" i="1"/>
  <c r="N654" i="1"/>
  <c r="O651" i="1"/>
  <c r="N646" i="1"/>
  <c r="O643" i="1"/>
  <c r="N638" i="1"/>
  <c r="O635" i="1"/>
  <c r="N630" i="1"/>
  <c r="N622" i="1"/>
  <c r="N614" i="1"/>
  <c r="N606" i="1"/>
  <c r="O603" i="1"/>
  <c r="R603" i="1" s="1"/>
  <c r="N598" i="1"/>
  <c r="O595" i="1"/>
  <c r="N590" i="1"/>
  <c r="O587" i="1"/>
  <c r="N582" i="1"/>
  <c r="O579" i="1"/>
  <c r="O672" i="1"/>
  <c r="N667" i="1"/>
  <c r="O664" i="1"/>
  <c r="N659" i="1"/>
  <c r="O656" i="1"/>
  <c r="N651" i="1"/>
  <c r="O648" i="1"/>
  <c r="N643" i="1"/>
  <c r="O640" i="1"/>
  <c r="N635" i="1"/>
  <c r="O632" i="1"/>
  <c r="N627" i="1"/>
  <c r="N619" i="1"/>
  <c r="N611" i="1"/>
  <c r="O608" i="1"/>
  <c r="N603" i="1"/>
  <c r="O600" i="1"/>
  <c r="N595" i="1"/>
  <c r="Q595" i="1" s="1"/>
  <c r="O592" i="1"/>
  <c r="N587" i="1"/>
  <c r="O584" i="1"/>
  <c r="N579" i="1"/>
  <c r="N672" i="1"/>
  <c r="O669" i="1"/>
  <c r="N664" i="1"/>
  <c r="O661" i="1"/>
  <c r="N656" i="1"/>
  <c r="O653" i="1"/>
  <c r="N648" i="1"/>
  <c r="O645" i="1"/>
  <c r="N640" i="1"/>
  <c r="O637" i="1"/>
  <c r="N632" i="1"/>
  <c r="N624" i="1"/>
  <c r="N616" i="1"/>
  <c r="N608" i="1"/>
  <c r="O605" i="1"/>
  <c r="N600" i="1"/>
  <c r="O597" i="1"/>
  <c r="N592" i="1"/>
  <c r="O589" i="1"/>
  <c r="N584" i="1"/>
  <c r="O581" i="1"/>
  <c r="O674" i="1"/>
  <c r="N669" i="1"/>
  <c r="O666" i="1"/>
  <c r="N661" i="1"/>
  <c r="O658" i="1"/>
  <c r="N653" i="1"/>
  <c r="O650" i="1"/>
  <c r="N645" i="1"/>
  <c r="O642" i="1"/>
  <c r="N637" i="1"/>
  <c r="O634" i="1"/>
  <c r="N629" i="1"/>
  <c r="N621" i="1"/>
  <c r="N613" i="1"/>
  <c r="O610" i="1"/>
  <c r="N605" i="1"/>
  <c r="O602" i="1"/>
  <c r="N597" i="1"/>
  <c r="O594" i="1"/>
  <c r="N589" i="1"/>
  <c r="O586" i="1"/>
  <c r="N581" i="1"/>
  <c r="P587" i="1"/>
  <c r="P579" i="1"/>
  <c r="P627" i="1"/>
  <c r="P635" i="1"/>
  <c r="O484" i="1"/>
  <c r="N484" i="1"/>
  <c r="N483" i="1"/>
  <c r="N390" i="1"/>
  <c r="O388" i="1"/>
  <c r="N195" i="1"/>
  <c r="N42" i="1"/>
  <c r="N172" i="1"/>
  <c r="N164" i="1"/>
  <c r="N140" i="1"/>
  <c r="O50" i="1"/>
  <c r="O38" i="1"/>
  <c r="N81" i="1"/>
  <c r="N66" i="1"/>
  <c r="N54" i="1"/>
  <c r="M42" i="1"/>
  <c r="N29" i="1"/>
  <c r="N17" i="1"/>
  <c r="M108" i="1"/>
  <c r="P107" i="1" s="1"/>
  <c r="N105" i="1"/>
  <c r="O102" i="1"/>
  <c r="M100" i="1"/>
  <c r="N193" i="1"/>
  <c r="O190" i="1"/>
  <c r="M188" i="1"/>
  <c r="P187" i="1" s="1"/>
  <c r="N185" i="1"/>
  <c r="O182" i="1"/>
  <c r="M180" i="1"/>
  <c r="P179" i="1" s="1"/>
  <c r="N177" i="1"/>
  <c r="O174" i="1"/>
  <c r="N169" i="1"/>
  <c r="O166" i="1"/>
  <c r="N161" i="1"/>
  <c r="O158" i="1"/>
  <c r="M156" i="1"/>
  <c r="P155" i="1" s="1"/>
  <c r="N153" i="1"/>
  <c r="O150" i="1"/>
  <c r="M148" i="1"/>
  <c r="P147" i="1" s="1"/>
  <c r="N145" i="1"/>
  <c r="O142" i="1"/>
  <c r="N137" i="1"/>
  <c r="O134" i="1"/>
  <c r="M132" i="1"/>
  <c r="P131" i="1" s="1"/>
  <c r="N129" i="1"/>
  <c r="O126" i="1"/>
  <c r="M124" i="1"/>
  <c r="P123" i="1" s="1"/>
  <c r="N121" i="1"/>
  <c r="O118" i="1"/>
  <c r="M116" i="1"/>
  <c r="P115" i="1" s="1"/>
  <c r="N113" i="1"/>
  <c r="O110" i="1"/>
  <c r="O35" i="1"/>
  <c r="N90" i="1"/>
  <c r="N78" i="1"/>
  <c r="N41" i="1"/>
  <c r="N26" i="1"/>
  <c r="N14" i="1"/>
  <c r="O107" i="1"/>
  <c r="N102" i="1"/>
  <c r="O99" i="1"/>
  <c r="R531" i="1" s="1"/>
  <c r="N190" i="1"/>
  <c r="O187" i="1"/>
  <c r="N182" i="1"/>
  <c r="O179" i="1"/>
  <c r="N174" i="1"/>
  <c r="O171" i="1"/>
  <c r="N166" i="1"/>
  <c r="O163" i="1"/>
  <c r="N158" i="1"/>
  <c r="O155" i="1"/>
  <c r="N150" i="1"/>
  <c r="O147" i="1"/>
  <c r="N142" i="1"/>
  <c r="O139" i="1"/>
  <c r="R439" i="1" s="1"/>
  <c r="N134" i="1"/>
  <c r="O131" i="1"/>
  <c r="N126" i="1"/>
  <c r="O123" i="1"/>
  <c r="N118" i="1"/>
  <c r="O115" i="1"/>
  <c r="N110" i="1"/>
  <c r="O98" i="1"/>
  <c r="O86" i="1"/>
  <c r="O74" i="1"/>
  <c r="O62" i="1"/>
  <c r="O31" i="1"/>
  <c r="N65" i="1"/>
  <c r="N50" i="1"/>
  <c r="N38" i="1"/>
  <c r="M26" i="1"/>
  <c r="N10" i="1"/>
  <c r="N107" i="1"/>
  <c r="O104" i="1"/>
  <c r="N99" i="1"/>
  <c r="O192" i="1"/>
  <c r="N187" i="1"/>
  <c r="O184" i="1"/>
  <c r="N179" i="1"/>
  <c r="O176" i="1"/>
  <c r="N171" i="1"/>
  <c r="O168" i="1"/>
  <c r="N163" i="1"/>
  <c r="O160" i="1"/>
  <c r="N155" i="1"/>
  <c r="O152" i="1"/>
  <c r="N147" i="1"/>
  <c r="O144" i="1"/>
  <c r="N139" i="1"/>
  <c r="O136" i="1"/>
  <c r="N131" i="1"/>
  <c r="O128" i="1"/>
  <c r="N123" i="1"/>
  <c r="O120" i="1"/>
  <c r="N115" i="1"/>
  <c r="O112" i="1"/>
  <c r="N89" i="1"/>
  <c r="N74" i="1"/>
  <c r="N62" i="1"/>
  <c r="N22" i="1"/>
  <c r="N104" i="1"/>
  <c r="O101" i="1"/>
  <c r="N192" i="1"/>
  <c r="O189" i="1"/>
  <c r="N184" i="1"/>
  <c r="O181" i="1"/>
  <c r="N176" i="1"/>
  <c r="O173" i="1"/>
  <c r="N168" i="1"/>
  <c r="O165" i="1"/>
  <c r="N160" i="1"/>
  <c r="O157" i="1"/>
  <c r="N152" i="1"/>
  <c r="O149" i="1"/>
  <c r="N144" i="1"/>
  <c r="O141" i="1"/>
  <c r="N136" i="1"/>
  <c r="O133" i="1"/>
  <c r="N128" i="1"/>
  <c r="O125" i="1"/>
  <c r="N120" i="1"/>
  <c r="O117" i="1"/>
  <c r="N112" i="1"/>
  <c r="O109" i="1"/>
  <c r="N98" i="1"/>
  <c r="N86" i="1"/>
  <c r="N49" i="1"/>
  <c r="N34" i="1"/>
  <c r="N9" i="1"/>
  <c r="O106" i="1"/>
  <c r="N101" i="1"/>
  <c r="O194" i="1"/>
  <c r="N189" i="1"/>
  <c r="O186" i="1"/>
  <c r="N181" i="1"/>
  <c r="O178" i="1"/>
  <c r="N173" i="1"/>
  <c r="O170" i="1"/>
  <c r="N165" i="1"/>
  <c r="O162" i="1"/>
  <c r="N157" i="1"/>
  <c r="O154" i="1"/>
  <c r="N149" i="1"/>
  <c r="O146" i="1"/>
  <c r="N141" i="1"/>
  <c r="O138" i="1"/>
  <c r="N133" i="1"/>
  <c r="O130" i="1"/>
  <c r="N125" i="1"/>
  <c r="O122" i="1"/>
  <c r="N117" i="1"/>
  <c r="O114" i="1"/>
  <c r="N109" i="1"/>
  <c r="O58" i="1"/>
  <c r="O83" i="1"/>
  <c r="O23" i="1"/>
  <c r="N73" i="1"/>
  <c r="M34" i="1"/>
  <c r="N21" i="1"/>
  <c r="N6" i="1"/>
  <c r="O45" i="1"/>
  <c r="N25" i="1"/>
  <c r="N45" i="1"/>
  <c r="N5" i="1"/>
  <c r="O61" i="1"/>
  <c r="O53" i="1"/>
  <c r="M93" i="1"/>
  <c r="P91" i="1" s="1"/>
  <c r="M85" i="1"/>
  <c r="M77" i="1"/>
  <c r="P75" i="1" s="1"/>
  <c r="M69" i="1"/>
  <c r="M61" i="1"/>
  <c r="P59" i="1" s="1"/>
  <c r="M53" i="1"/>
  <c r="M37" i="1"/>
  <c r="P35" i="1" s="1"/>
  <c r="M33" i="1"/>
  <c r="M13" i="1"/>
  <c r="O44" i="1"/>
  <c r="N77" i="1"/>
  <c r="O69" i="1"/>
  <c r="O60" i="1"/>
  <c r="O51" i="1"/>
  <c r="O32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O92" i="1"/>
  <c r="N93" i="1"/>
  <c r="O68" i="1"/>
  <c r="O59" i="1"/>
  <c r="O37" i="1"/>
  <c r="N95" i="1"/>
  <c r="N91" i="1"/>
  <c r="N87" i="1"/>
  <c r="N83" i="1"/>
  <c r="N79" i="1"/>
  <c r="N75" i="1"/>
  <c r="N71" i="1"/>
  <c r="N67" i="1"/>
  <c r="Q67" i="1" s="1"/>
  <c r="N63" i="1"/>
  <c r="N59" i="1"/>
  <c r="Q59" i="1" s="1"/>
  <c r="N55" i="1"/>
  <c r="N51" i="1"/>
  <c r="N47" i="1"/>
  <c r="N43" i="1"/>
  <c r="N39" i="1"/>
  <c r="Q39" i="1" s="1"/>
  <c r="N35" i="1"/>
  <c r="N31" i="1"/>
  <c r="N27" i="1"/>
  <c r="N23" i="1"/>
  <c r="N19" i="1"/>
  <c r="N15" i="1"/>
  <c r="N11" i="1"/>
  <c r="N7" i="1"/>
  <c r="P47" i="1"/>
  <c r="P79" i="1"/>
  <c r="P63" i="1"/>
  <c r="P27" i="1"/>
  <c r="P71" i="1"/>
  <c r="O94" i="1"/>
  <c r="O91" i="1"/>
  <c r="O52" i="1"/>
  <c r="O46" i="1"/>
  <c r="O43" i="1"/>
  <c r="O76" i="1"/>
  <c r="O70" i="1"/>
  <c r="O67" i="1"/>
  <c r="O36" i="1"/>
  <c r="O78" i="1"/>
  <c r="O75" i="1"/>
  <c r="O21" i="1"/>
  <c r="P19" i="1"/>
  <c r="O22" i="1"/>
  <c r="O28" i="1"/>
  <c r="O33" i="1"/>
  <c r="O27" i="1"/>
  <c r="O29" i="1"/>
  <c r="O25" i="1"/>
  <c r="O19" i="1"/>
  <c r="O11" i="1"/>
  <c r="R631" i="1" s="1"/>
  <c r="O12" i="1"/>
  <c r="O18" i="1"/>
  <c r="O17" i="1"/>
  <c r="O9" i="1"/>
  <c r="O16" i="1"/>
  <c r="O8" i="1"/>
  <c r="O15" i="1"/>
  <c r="O14" i="1"/>
  <c r="O6" i="1"/>
  <c r="O13" i="1"/>
  <c r="O7" i="1"/>
  <c r="U15" i="1"/>
  <c r="T15" i="1"/>
  <c r="S15" i="1"/>
  <c r="U11" i="1"/>
  <c r="T11" i="1"/>
  <c r="S11" i="1"/>
  <c r="U7" i="1"/>
  <c r="T7" i="1"/>
  <c r="S7" i="1"/>
  <c r="Q507" i="1" l="1"/>
  <c r="R719" i="1"/>
  <c r="P815" i="1"/>
  <c r="Q603" i="1"/>
  <c r="Q643" i="1"/>
  <c r="Q663" i="1"/>
  <c r="R499" i="1"/>
  <c r="R467" i="1"/>
  <c r="P335" i="1"/>
  <c r="Q399" i="1"/>
  <c r="Q211" i="1"/>
  <c r="Q387" i="1"/>
  <c r="P31" i="1"/>
  <c r="R1071" i="1"/>
  <c r="Q3" i="1"/>
  <c r="Q75" i="1"/>
  <c r="R831" i="1"/>
  <c r="Q395" i="1"/>
  <c r="P719" i="1"/>
  <c r="P1191" i="1"/>
  <c r="P807" i="1"/>
  <c r="P987" i="1"/>
  <c r="R459" i="1"/>
  <c r="Q423" i="1"/>
  <c r="P1527" i="1"/>
  <c r="R663" i="1"/>
  <c r="Q323" i="1"/>
  <c r="Q671" i="1"/>
  <c r="R447" i="1"/>
  <c r="Q563" i="1"/>
  <c r="R1447" i="1"/>
  <c r="Q1007" i="1"/>
  <c r="R67" i="1"/>
  <c r="Q155" i="1"/>
  <c r="Q619" i="1"/>
  <c r="P631" i="1"/>
  <c r="Q539" i="1"/>
  <c r="P551" i="1"/>
  <c r="Q659" i="1"/>
  <c r="R595" i="1"/>
  <c r="Q315" i="1"/>
  <c r="P939" i="1"/>
  <c r="Q331" i="1"/>
  <c r="R1083" i="1"/>
  <c r="Q1043" i="1"/>
  <c r="R1035" i="1"/>
  <c r="P195" i="1"/>
  <c r="R987" i="1"/>
  <c r="P67" i="1"/>
  <c r="R515" i="1"/>
  <c r="Q163" i="1"/>
  <c r="R507" i="1"/>
  <c r="Q379" i="1"/>
  <c r="Q307" i="1"/>
  <c r="P183" i="1"/>
  <c r="R563" i="1"/>
  <c r="Q555" i="1"/>
  <c r="P23" i="1"/>
  <c r="P683" i="1"/>
  <c r="P527" i="1"/>
  <c r="R939" i="1"/>
  <c r="Q1471" i="1"/>
  <c r="P1339" i="1"/>
  <c r="P659" i="1"/>
  <c r="P1255" i="1"/>
  <c r="Q631" i="1"/>
  <c r="Q311" i="1"/>
  <c r="P159" i="1"/>
  <c r="Q403" i="1"/>
  <c r="P439" i="1"/>
  <c r="R843" i="1"/>
  <c r="Q1179" i="1"/>
  <c r="R1483" i="1"/>
  <c r="P1407" i="1"/>
  <c r="P1351" i="1"/>
  <c r="Q1099" i="1"/>
  <c r="R903" i="1"/>
  <c r="P611" i="1"/>
  <c r="R1043" i="1"/>
  <c r="P1119" i="1"/>
  <c r="Q1523" i="1"/>
  <c r="R823" i="1"/>
  <c r="P791" i="1"/>
  <c r="P1463" i="1"/>
  <c r="Q831" i="1"/>
  <c r="Q91" i="1"/>
  <c r="Q131" i="1"/>
  <c r="R155" i="1"/>
  <c r="P99" i="1"/>
  <c r="P151" i="1"/>
  <c r="P339" i="1"/>
  <c r="P675" i="1"/>
  <c r="R851" i="1"/>
  <c r="P1367" i="1"/>
  <c r="R1095" i="1"/>
  <c r="Q1095" i="1"/>
  <c r="R999" i="1"/>
  <c r="P747" i="1"/>
  <c r="Q707" i="1"/>
  <c r="P1039" i="1"/>
  <c r="P751" i="1"/>
  <c r="Q1255" i="1"/>
  <c r="P431" i="1"/>
  <c r="P743" i="1"/>
  <c r="P1363" i="1"/>
  <c r="P1155" i="1"/>
  <c r="Q783" i="1"/>
  <c r="Q519" i="1"/>
  <c r="P235" i="1"/>
  <c r="P227" i="1"/>
  <c r="P243" i="1"/>
  <c r="Q1503" i="1"/>
  <c r="P207" i="1"/>
  <c r="P783" i="1"/>
  <c r="P619" i="1"/>
  <c r="P1303" i="1"/>
  <c r="P467" i="1"/>
  <c r="P1311" i="1"/>
  <c r="Q635" i="1"/>
  <c r="Q499" i="1"/>
  <c r="P303" i="1"/>
  <c r="P351" i="1"/>
  <c r="P375" i="1"/>
  <c r="Q459" i="1"/>
  <c r="R795" i="1"/>
  <c r="R1251" i="1"/>
  <c r="P1355" i="1"/>
  <c r="P1455" i="1"/>
  <c r="P1459" i="1"/>
  <c r="P1095" i="1"/>
  <c r="Q683" i="1"/>
  <c r="Q1071" i="1"/>
  <c r="Q903" i="1"/>
  <c r="P715" i="1"/>
  <c r="P699" i="1"/>
  <c r="R1179" i="1"/>
  <c r="R575" i="1"/>
  <c r="P1519" i="1"/>
  <c r="P1411" i="1"/>
  <c r="P267" i="1"/>
  <c r="P831" i="1"/>
  <c r="P795" i="1"/>
  <c r="Q775" i="1"/>
  <c r="P847" i="1"/>
  <c r="P483" i="1"/>
  <c r="P459" i="1"/>
  <c r="Q171" i="1"/>
  <c r="R651" i="1"/>
  <c r="P663" i="1"/>
  <c r="Q639" i="1"/>
  <c r="R363" i="1"/>
  <c r="P367" i="1"/>
  <c r="Q203" i="1"/>
  <c r="P839" i="1"/>
  <c r="Q1191" i="1"/>
  <c r="P1499" i="1"/>
  <c r="P1139" i="1"/>
  <c r="Q939" i="1"/>
  <c r="P1071" i="1"/>
  <c r="R1007" i="1"/>
  <c r="P903" i="1"/>
  <c r="Q1047" i="1"/>
  <c r="R1471" i="1"/>
  <c r="P1403" i="1"/>
  <c r="Q799" i="1"/>
  <c r="R863" i="1"/>
  <c r="P771" i="1"/>
  <c r="R1267" i="1"/>
  <c r="Q551" i="1"/>
  <c r="P1503" i="1"/>
  <c r="Q1535" i="1"/>
  <c r="Q1267" i="1"/>
  <c r="P1295" i="1"/>
  <c r="P843" i="1"/>
  <c r="P519" i="1"/>
  <c r="Q483" i="1"/>
  <c r="Q615" i="1"/>
  <c r="Q515" i="1"/>
  <c r="Q371" i="1"/>
  <c r="R483" i="1"/>
  <c r="P475" i="1"/>
  <c r="Q431" i="1"/>
  <c r="R619" i="1"/>
  <c r="Q719" i="1"/>
  <c r="R555" i="1"/>
  <c r="Q843" i="1"/>
  <c r="P1207" i="1"/>
  <c r="P1215" i="1"/>
  <c r="P1375" i="1"/>
  <c r="P1083" i="1"/>
  <c r="P1243" i="1"/>
  <c r="P1067" i="1"/>
  <c r="Q899" i="1"/>
  <c r="Q475" i="1"/>
  <c r="Q731" i="1"/>
  <c r="Q999" i="1"/>
  <c r="R683" i="1"/>
  <c r="P819" i="1"/>
  <c r="Q1311" i="1"/>
  <c r="P1451" i="1"/>
  <c r="R1507" i="1"/>
  <c r="Q815" i="1"/>
  <c r="P255" i="1"/>
  <c r="R1503" i="1"/>
  <c r="Q179" i="1"/>
  <c r="R659" i="1"/>
  <c r="Q343" i="1"/>
  <c r="Q231" i="1"/>
  <c r="P499" i="1"/>
  <c r="Q363" i="1"/>
  <c r="P539" i="1"/>
  <c r="Q851" i="1"/>
  <c r="P1175" i="1"/>
  <c r="Q1447" i="1"/>
  <c r="P1399" i="1"/>
  <c r="R1315" i="1"/>
  <c r="P735" i="1"/>
  <c r="Q1143" i="1"/>
  <c r="P283" i="1"/>
  <c r="P763" i="1"/>
  <c r="P1171" i="1"/>
  <c r="P1435" i="1"/>
  <c r="P803" i="1"/>
  <c r="P1335" i="1"/>
  <c r="R551" i="1"/>
  <c r="P1535" i="1"/>
  <c r="P1523" i="1"/>
  <c r="P231" i="1"/>
  <c r="R423" i="1"/>
  <c r="P83" i="1"/>
  <c r="Q15" i="1"/>
  <c r="Q651" i="1"/>
  <c r="Q623" i="1"/>
  <c r="Q531" i="1"/>
  <c r="P55" i="1"/>
  <c r="Q355" i="1"/>
  <c r="P199" i="1"/>
  <c r="P507" i="1"/>
  <c r="Q439" i="1"/>
  <c r="Q527" i="1"/>
  <c r="Q575" i="1"/>
  <c r="P1271" i="1"/>
  <c r="P1195" i="1"/>
  <c r="Q1315" i="1"/>
  <c r="P1283" i="1"/>
  <c r="P1259" i="1"/>
  <c r="Q987" i="1"/>
  <c r="P731" i="1"/>
  <c r="Q1035" i="1"/>
  <c r="P1515" i="1"/>
  <c r="P1371" i="1"/>
  <c r="Q863" i="1"/>
  <c r="P251" i="1"/>
  <c r="P1331" i="1"/>
  <c r="Q287" i="1"/>
  <c r="P1487" i="1"/>
  <c r="P39" i="1"/>
  <c r="P51" i="1"/>
  <c r="Q1439" i="1"/>
  <c r="Q447" i="1"/>
  <c r="P1291" i="1"/>
  <c r="P823" i="1"/>
  <c r="R415" i="1"/>
  <c r="Q1507" i="1"/>
  <c r="P755" i="1"/>
  <c r="P1443" i="1"/>
  <c r="R543" i="1"/>
  <c r="R771" i="1"/>
  <c r="P279" i="1"/>
  <c r="Q1451" i="1"/>
  <c r="Q1327" i="1"/>
  <c r="Q839" i="1"/>
  <c r="P1275" i="1"/>
  <c r="P1491" i="1"/>
  <c r="R1271" i="1"/>
  <c r="P1439" i="1"/>
  <c r="P559" i="1"/>
  <c r="P707" i="1"/>
  <c r="Q1331" i="1"/>
  <c r="Q847" i="1"/>
  <c r="P1307" i="1"/>
  <c r="R1435" i="1"/>
  <c r="R1087" i="1"/>
  <c r="R783" i="1"/>
  <c r="Q1519" i="1"/>
  <c r="Q1407" i="1"/>
  <c r="P1347" i="1"/>
  <c r="R1451" i="1"/>
  <c r="P1427" i="1"/>
  <c r="P571" i="1"/>
  <c r="R1307" i="1"/>
  <c r="R1131" i="1"/>
  <c r="P1163" i="1"/>
  <c r="Q1339" i="1"/>
  <c r="P799" i="1"/>
  <c r="P1327" i="1"/>
  <c r="Q807" i="1"/>
  <c r="Q855" i="1"/>
  <c r="P775" i="1"/>
  <c r="R1135" i="1"/>
  <c r="Q823" i="1"/>
  <c r="P1483" i="1"/>
  <c r="P1479" i="1"/>
  <c r="Q1511" i="1"/>
  <c r="Q791" i="1"/>
  <c r="P1219" i="1"/>
  <c r="P1471" i="1"/>
  <c r="Q271" i="1"/>
  <c r="Q1291" i="1"/>
  <c r="R1319" i="1"/>
  <c r="R807" i="1"/>
  <c r="R1299" i="1"/>
  <c r="R271" i="1"/>
  <c r="R1467" i="1"/>
  <c r="Q239" i="1"/>
  <c r="R791" i="1"/>
  <c r="R811" i="1"/>
  <c r="Q1303" i="1"/>
  <c r="Q1475" i="1"/>
  <c r="Q1495" i="1"/>
  <c r="R1523" i="1"/>
  <c r="Q1527" i="1"/>
  <c r="Q1467" i="1"/>
  <c r="Q691" i="1"/>
  <c r="R819" i="1"/>
  <c r="Q1227" i="1"/>
  <c r="P1531" i="1"/>
  <c r="Q255" i="1"/>
  <c r="R523" i="1"/>
  <c r="P259" i="1"/>
  <c r="R559" i="1"/>
  <c r="Q747" i="1"/>
  <c r="Q1487" i="1"/>
  <c r="P1431" i="1"/>
  <c r="Q247" i="1"/>
  <c r="Q699" i="1"/>
  <c r="Q1275" i="1"/>
  <c r="Q1499" i="1"/>
  <c r="R1499" i="1"/>
  <c r="Q1435" i="1"/>
  <c r="R855" i="1"/>
  <c r="R1459" i="1"/>
  <c r="R763" i="1"/>
  <c r="R779" i="1"/>
  <c r="Q1271" i="1"/>
  <c r="P1015" i="1"/>
  <c r="P943" i="1"/>
  <c r="R1487" i="1"/>
  <c r="Q1251" i="1"/>
  <c r="P1087" i="1"/>
  <c r="P919" i="1"/>
  <c r="R847" i="1"/>
  <c r="R839" i="1"/>
  <c r="Q1151" i="1"/>
  <c r="P1319" i="1"/>
  <c r="P1123" i="1"/>
  <c r="Q1135" i="1"/>
  <c r="Q1263" i="1"/>
  <c r="R1339" i="1"/>
  <c r="R1323" i="1"/>
  <c r="R1331" i="1"/>
  <c r="Q1335" i="1"/>
  <c r="Q1059" i="1"/>
  <c r="Q1147" i="1"/>
  <c r="Q1279" i="1"/>
  <c r="Q1459" i="1"/>
  <c r="R1115" i="1"/>
  <c r="Q1187" i="1"/>
  <c r="Q1131" i="1"/>
  <c r="Q1031" i="1"/>
  <c r="P1147" i="1"/>
  <c r="Q1091" i="1"/>
  <c r="P1055" i="1"/>
  <c r="Q755" i="1"/>
  <c r="Q263" i="1"/>
  <c r="Q819" i="1"/>
  <c r="R1275" i="1"/>
  <c r="R1279" i="1"/>
  <c r="R859" i="1"/>
  <c r="R983" i="1"/>
  <c r="R1491" i="1"/>
  <c r="R263" i="1"/>
  <c r="Q723" i="1"/>
  <c r="Q1319" i="1"/>
  <c r="R1335" i="1"/>
  <c r="R1111" i="1"/>
  <c r="P1063" i="1"/>
  <c r="P395" i="1"/>
  <c r="P319" i="1"/>
  <c r="R803" i="1"/>
  <c r="R1291" i="1"/>
  <c r="Q1483" i="1"/>
  <c r="R1475" i="1"/>
  <c r="Q1171" i="1"/>
  <c r="Q1299" i="1"/>
  <c r="Q1287" i="1"/>
  <c r="Q1491" i="1"/>
  <c r="R1047" i="1"/>
  <c r="R1055" i="1"/>
  <c r="R1443" i="1"/>
  <c r="Q739" i="1"/>
  <c r="Q1103" i="1"/>
  <c r="Q1235" i="1"/>
  <c r="Q1323" i="1"/>
  <c r="Q1295" i="1"/>
  <c r="Q995" i="1"/>
  <c r="Q1515" i="1"/>
  <c r="Q1219" i="1"/>
  <c r="Q1431" i="1"/>
  <c r="R1347" i="1"/>
  <c r="R1419" i="1"/>
  <c r="R1079" i="1"/>
  <c r="P1135" i="1"/>
  <c r="R1123" i="1"/>
  <c r="Q1023" i="1"/>
  <c r="P1103" i="1"/>
  <c r="Q1075" i="1"/>
  <c r="P1419" i="1"/>
  <c r="P1143" i="1"/>
  <c r="R1527" i="1"/>
  <c r="P1151" i="1"/>
  <c r="R1519" i="1"/>
  <c r="R1515" i="1"/>
  <c r="R1511" i="1"/>
  <c r="R1287" i="1"/>
  <c r="R1395" i="1"/>
  <c r="P287" i="1"/>
  <c r="P1423" i="1"/>
  <c r="P971" i="1"/>
  <c r="R411" i="1"/>
  <c r="P1383" i="1"/>
  <c r="Q1119" i="1"/>
  <c r="Q1039" i="1"/>
  <c r="R1531" i="1"/>
  <c r="Q763" i="1"/>
  <c r="R775" i="1"/>
  <c r="Q1283" i="1"/>
  <c r="Q1443" i="1"/>
  <c r="R1327" i="1"/>
  <c r="Q1163" i="1"/>
  <c r="P167" i="1"/>
  <c r="Q715" i="1"/>
  <c r="R1303" i="1"/>
  <c r="R1455" i="1"/>
  <c r="P1415" i="1"/>
  <c r="Q867" i="1"/>
  <c r="Q1463" i="1"/>
  <c r="R1311" i="1"/>
  <c r="R1387" i="1"/>
  <c r="R1075" i="1"/>
  <c r="R799" i="1"/>
  <c r="Q1479" i="1"/>
  <c r="Q1375" i="1"/>
  <c r="Q1423" i="1"/>
  <c r="Q1115" i="1"/>
  <c r="R1359" i="1"/>
  <c r="Q927" i="1"/>
  <c r="P1079" i="1"/>
  <c r="P1131" i="1"/>
  <c r="R1023" i="1"/>
  <c r="Q1351" i="1"/>
  <c r="Q1383" i="1"/>
  <c r="R875" i="1"/>
  <c r="P1227" i="1"/>
  <c r="R1099" i="1"/>
  <c r="R367" i="1"/>
  <c r="P119" i="1"/>
  <c r="Q1359" i="1"/>
  <c r="Q1399" i="1"/>
  <c r="R1295" i="1"/>
  <c r="Q1107" i="1"/>
  <c r="Q1259" i="1"/>
  <c r="R1263" i="1"/>
  <c r="R1399" i="1"/>
  <c r="R1103" i="1"/>
  <c r="R1067" i="1"/>
  <c r="Q1067" i="1"/>
  <c r="R1091" i="1"/>
  <c r="P1387" i="1"/>
  <c r="P1127" i="1"/>
  <c r="P1167" i="1"/>
  <c r="P1263" i="1"/>
  <c r="Q215" i="1"/>
  <c r="P143" i="1"/>
  <c r="R1415" i="1"/>
  <c r="R1139" i="1"/>
  <c r="R1127" i="1"/>
  <c r="P975" i="1"/>
  <c r="Q1387" i="1"/>
  <c r="Q1415" i="1"/>
  <c r="R1031" i="1"/>
  <c r="P1107" i="1"/>
  <c r="R1119" i="1"/>
  <c r="R1151" i="1"/>
  <c r="R223" i="1"/>
  <c r="Q279" i="1"/>
  <c r="R303" i="1"/>
  <c r="R1195" i="1"/>
  <c r="P1391" i="1"/>
  <c r="Q1155" i="1"/>
  <c r="R1391" i="1"/>
  <c r="P1059" i="1"/>
  <c r="R951" i="1"/>
  <c r="Q1051" i="1"/>
  <c r="R891" i="1"/>
  <c r="Q1139" i="1"/>
  <c r="P403" i="1"/>
  <c r="R1227" i="1"/>
  <c r="R1063" i="1"/>
  <c r="R1351" i="1"/>
  <c r="P1051" i="1"/>
  <c r="Q607" i="1"/>
  <c r="P455" i="1"/>
  <c r="P3" i="1"/>
  <c r="Q1211" i="1"/>
  <c r="R1259" i="1"/>
  <c r="R1255" i="1"/>
  <c r="Q1403" i="1"/>
  <c r="Q1367" i="1"/>
  <c r="P1251" i="1"/>
  <c r="P1395" i="1"/>
  <c r="Q959" i="1"/>
  <c r="P1003" i="1"/>
  <c r="R1015" i="1"/>
  <c r="Q1055" i="1"/>
  <c r="R691" i="1"/>
  <c r="R747" i="1"/>
  <c r="R1211" i="1"/>
  <c r="R1143" i="1"/>
  <c r="P979" i="1"/>
  <c r="P723" i="1"/>
  <c r="Q295" i="1"/>
  <c r="Q571" i="1"/>
  <c r="R403" i="1"/>
  <c r="R239" i="1"/>
  <c r="Q219" i="1"/>
  <c r="R755" i="1"/>
  <c r="Q859" i="1"/>
  <c r="Q1195" i="1"/>
  <c r="Q1203" i="1"/>
  <c r="R1375" i="1"/>
  <c r="R1371" i="1"/>
  <c r="R1411" i="1"/>
  <c r="R695" i="1"/>
  <c r="R567" i="1"/>
  <c r="Q803" i="1"/>
  <c r="R1283" i="1"/>
  <c r="Q1419" i="1"/>
  <c r="P931" i="1"/>
  <c r="P535" i="1"/>
  <c r="R255" i="1"/>
  <c r="P415" i="1"/>
  <c r="R707" i="1"/>
  <c r="R739" i="1"/>
  <c r="Q811" i="1"/>
  <c r="R1243" i="1"/>
  <c r="P1075" i="1"/>
  <c r="R967" i="1"/>
  <c r="Q875" i="1"/>
  <c r="R1163" i="1"/>
  <c r="Q1307" i="1"/>
  <c r="R1479" i="1"/>
  <c r="Q1391" i="1"/>
  <c r="P1211" i="1"/>
  <c r="P955" i="1"/>
  <c r="R995" i="1"/>
  <c r="P691" i="1"/>
  <c r="P1031" i="1"/>
  <c r="R955" i="1"/>
  <c r="P1047" i="1"/>
  <c r="P583" i="1"/>
  <c r="R539" i="1"/>
  <c r="Q827" i="1"/>
  <c r="Q1243" i="1"/>
  <c r="Q1455" i="1"/>
  <c r="R1355" i="1"/>
  <c r="R1431" i="1"/>
  <c r="R871" i="1"/>
  <c r="P911" i="1"/>
  <c r="R915" i="1"/>
  <c r="R867" i="1"/>
  <c r="R247" i="1"/>
  <c r="Q479" i="1"/>
  <c r="Q787" i="1"/>
  <c r="R1403" i="1"/>
  <c r="P1359" i="1"/>
  <c r="R1423" i="1"/>
  <c r="R1147" i="1"/>
  <c r="P947" i="1"/>
  <c r="R947" i="1"/>
  <c r="R959" i="1"/>
  <c r="R1011" i="1"/>
  <c r="R1495" i="1"/>
  <c r="Q1363" i="1"/>
  <c r="R1383" i="1"/>
  <c r="Q1427" i="1"/>
  <c r="Q1111" i="1"/>
  <c r="P1091" i="1"/>
  <c r="R919" i="1"/>
  <c r="P959" i="1"/>
  <c r="Q1019" i="1"/>
  <c r="P991" i="1"/>
  <c r="R899" i="1"/>
  <c r="Q895" i="1"/>
  <c r="Q703" i="1"/>
  <c r="Q559" i="1"/>
  <c r="R735" i="1"/>
  <c r="R1439" i="1"/>
  <c r="P967" i="1"/>
  <c r="R927" i="1"/>
  <c r="P1023" i="1"/>
  <c r="R971" i="1"/>
  <c r="R743" i="1"/>
  <c r="Q1079" i="1"/>
  <c r="R1107" i="1"/>
  <c r="Q1015" i="1"/>
  <c r="R935" i="1"/>
  <c r="Q979" i="1"/>
  <c r="R883" i="1"/>
  <c r="R715" i="1"/>
  <c r="R1463" i="1"/>
  <c r="R1367" i="1"/>
  <c r="R1407" i="1"/>
  <c r="Q1087" i="1"/>
  <c r="Q879" i="1"/>
  <c r="Q923" i="1"/>
  <c r="P883" i="1"/>
  <c r="R963" i="1"/>
  <c r="P1115" i="1"/>
  <c r="P995" i="1"/>
  <c r="Q947" i="1"/>
  <c r="P463" i="1"/>
  <c r="Q567" i="1"/>
  <c r="P1187" i="1"/>
  <c r="P1235" i="1"/>
  <c r="R879" i="1"/>
  <c r="P927" i="1"/>
  <c r="Q1355" i="1"/>
  <c r="P935" i="1"/>
  <c r="Q871" i="1"/>
  <c r="R887" i="1"/>
  <c r="R1051" i="1"/>
  <c r="Q451" i="1"/>
  <c r="R1427" i="1"/>
  <c r="P871" i="1"/>
  <c r="Q919" i="1"/>
  <c r="P963" i="1"/>
  <c r="P899" i="1"/>
  <c r="Q883" i="1"/>
  <c r="Q931" i="1"/>
  <c r="Q195" i="1"/>
  <c r="P203" i="1"/>
  <c r="P247" i="1"/>
  <c r="Q1411" i="1"/>
  <c r="Q1027" i="1"/>
  <c r="P915" i="1"/>
  <c r="R907" i="1"/>
  <c r="R1039" i="1"/>
  <c r="Q967" i="1"/>
  <c r="R1019" i="1"/>
  <c r="Q1371" i="1"/>
  <c r="Q1063" i="1"/>
  <c r="P1099" i="1"/>
  <c r="Q975" i="1"/>
  <c r="R895" i="1"/>
  <c r="P923" i="1"/>
  <c r="R975" i="1"/>
  <c r="P895" i="1"/>
  <c r="R1059" i="1"/>
  <c r="Q275" i="1"/>
  <c r="Q759" i="1"/>
  <c r="R1379" i="1"/>
  <c r="R1363" i="1"/>
  <c r="Q1395" i="1"/>
  <c r="Q935" i="1"/>
  <c r="Q983" i="1"/>
  <c r="R1027" i="1"/>
  <c r="P867" i="1"/>
  <c r="Q911" i="1"/>
  <c r="P891" i="1"/>
  <c r="Q963" i="1"/>
  <c r="R87" i="1"/>
  <c r="R723" i="1"/>
  <c r="Q767" i="1"/>
  <c r="Q1347" i="1"/>
  <c r="Q943" i="1"/>
  <c r="Q971" i="1"/>
  <c r="P951" i="1"/>
  <c r="Q1127" i="1"/>
  <c r="P879" i="1"/>
  <c r="P983" i="1"/>
  <c r="P907" i="1"/>
  <c r="R943" i="1"/>
  <c r="R991" i="1"/>
  <c r="Q955" i="1"/>
  <c r="Q915" i="1"/>
  <c r="Q1379" i="1"/>
  <c r="Q991" i="1"/>
  <c r="Q1011" i="1"/>
  <c r="R923" i="1"/>
  <c r="P875" i="1"/>
  <c r="Q1003" i="1"/>
  <c r="Q891" i="1"/>
  <c r="R1003" i="1"/>
  <c r="Q887" i="1"/>
  <c r="R699" i="1"/>
  <c r="R731" i="1"/>
  <c r="R1239" i="1"/>
  <c r="R931" i="1"/>
  <c r="R979" i="1"/>
  <c r="Q907" i="1"/>
  <c r="Q951" i="1"/>
  <c r="R911" i="1"/>
  <c r="P887" i="1"/>
  <c r="R1159" i="1"/>
  <c r="P1231" i="1"/>
  <c r="P1183" i="1"/>
  <c r="P1239" i="1"/>
  <c r="P1247" i="1"/>
  <c r="Q1239" i="1"/>
  <c r="Q1183" i="1"/>
  <c r="R1223" i="1"/>
  <c r="R1219" i="1"/>
  <c r="R1175" i="1"/>
  <c r="R1215" i="1"/>
  <c r="R1207" i="1"/>
  <c r="R1171" i="1"/>
  <c r="Q1167" i="1"/>
  <c r="R1155" i="1"/>
  <c r="Q1199" i="1"/>
  <c r="Q1159" i="1"/>
  <c r="Q1175" i="1"/>
  <c r="R1203" i="1"/>
  <c r="R1235" i="1"/>
  <c r="Q1215" i="1"/>
  <c r="R1183" i="1"/>
  <c r="R1247" i="1"/>
  <c r="R1199" i="1"/>
  <c r="Q1207" i="1"/>
  <c r="Q1231" i="1"/>
  <c r="R1167" i="1"/>
  <c r="R1231" i="1"/>
  <c r="Q1223" i="1"/>
  <c r="Q1247" i="1"/>
  <c r="R1187" i="1"/>
  <c r="P1159" i="1"/>
  <c r="Q779" i="1"/>
  <c r="Q795" i="1"/>
  <c r="R827" i="1"/>
  <c r="Q771" i="1"/>
  <c r="Q687" i="1"/>
  <c r="Q695" i="1"/>
  <c r="Q727" i="1"/>
  <c r="Q735" i="1"/>
  <c r="Q711" i="1"/>
  <c r="Q743" i="1"/>
  <c r="Q751" i="1"/>
  <c r="R703" i="1"/>
  <c r="R751" i="1"/>
  <c r="R759" i="1"/>
  <c r="R675" i="1"/>
  <c r="R711" i="1"/>
  <c r="R767" i="1"/>
  <c r="R687" i="1"/>
  <c r="R727" i="1"/>
  <c r="P391" i="1"/>
  <c r="R79" i="1"/>
  <c r="P523" i="1"/>
  <c r="Q523" i="1"/>
  <c r="Q675" i="1"/>
  <c r="Q415" i="1"/>
  <c r="R491" i="1"/>
  <c r="R571" i="1"/>
  <c r="Q463" i="1"/>
  <c r="R451" i="1"/>
  <c r="R7" i="1"/>
  <c r="P479" i="1"/>
  <c r="R287" i="1"/>
  <c r="R387" i="1"/>
  <c r="R399" i="1"/>
  <c r="Q207" i="1"/>
  <c r="Q319" i="1"/>
  <c r="Q51" i="1"/>
  <c r="Q151" i="1"/>
  <c r="Q491" i="1"/>
  <c r="P543" i="1"/>
  <c r="R419" i="1"/>
  <c r="Q391" i="1"/>
  <c r="P399" i="1"/>
  <c r="R371" i="1"/>
  <c r="R283" i="1"/>
  <c r="R63" i="1"/>
  <c r="R547" i="1"/>
  <c r="R611" i="1"/>
  <c r="Q543" i="1"/>
  <c r="Q419" i="1"/>
  <c r="R267" i="1"/>
  <c r="Q547" i="1"/>
  <c r="Q443" i="1"/>
  <c r="R219" i="1"/>
  <c r="P271" i="1"/>
  <c r="P111" i="1"/>
  <c r="R275" i="1"/>
  <c r="R615" i="1"/>
  <c r="R47" i="1"/>
  <c r="Q471" i="1"/>
  <c r="R199" i="1"/>
  <c r="P211" i="1"/>
  <c r="R331" i="1"/>
  <c r="R471" i="1"/>
  <c r="R279" i="1"/>
  <c r="R207" i="1"/>
  <c r="P299" i="1"/>
  <c r="R339" i="1"/>
  <c r="R195" i="1"/>
  <c r="R475" i="1"/>
  <c r="R359" i="1"/>
  <c r="P239" i="1"/>
  <c r="R215" i="1"/>
  <c r="Q427" i="1"/>
  <c r="Q455" i="1"/>
  <c r="Q267" i="1"/>
  <c r="R311" i="1"/>
  <c r="Q535" i="1"/>
  <c r="Q351" i="1"/>
  <c r="R259" i="1"/>
  <c r="Q227" i="1"/>
  <c r="P623" i="1"/>
  <c r="R295" i="1"/>
  <c r="R323" i="1"/>
  <c r="Q143" i="1"/>
  <c r="Q579" i="1"/>
  <c r="Q611" i="1"/>
  <c r="R623" i="1"/>
  <c r="R335" i="1"/>
  <c r="Q511" i="1"/>
  <c r="Q299" i="1"/>
  <c r="Q191" i="1"/>
  <c r="R95" i="1"/>
  <c r="R139" i="1"/>
  <c r="Q383" i="1"/>
  <c r="Q87" i="1"/>
  <c r="P615" i="1"/>
  <c r="R443" i="1"/>
  <c r="R407" i="1"/>
  <c r="R327" i="1"/>
  <c r="R319" i="1"/>
  <c r="P355" i="1"/>
  <c r="R251" i="1"/>
  <c r="Q167" i="1"/>
  <c r="R535" i="1"/>
  <c r="Q495" i="1"/>
  <c r="P487" i="1"/>
  <c r="Q235" i="1"/>
  <c r="Q223" i="1"/>
  <c r="Q591" i="1"/>
  <c r="Q655" i="1"/>
  <c r="R655" i="1"/>
  <c r="R607" i="1"/>
  <c r="Q599" i="1"/>
  <c r="R511" i="1"/>
  <c r="P495" i="1"/>
  <c r="R231" i="1"/>
  <c r="Q339" i="1"/>
  <c r="P591" i="1"/>
  <c r="P655" i="1"/>
  <c r="R579" i="1"/>
  <c r="P219" i="1"/>
  <c r="R395" i="1"/>
  <c r="R55" i="1"/>
  <c r="Q583" i="1"/>
  <c r="Q647" i="1"/>
  <c r="Q487" i="1"/>
  <c r="R315" i="1"/>
  <c r="R427" i="1"/>
  <c r="R227" i="1"/>
  <c r="R71" i="1"/>
  <c r="Q347" i="1"/>
  <c r="R243" i="1"/>
  <c r="P491" i="1"/>
  <c r="R235" i="1"/>
  <c r="P343" i="1"/>
  <c r="Q411" i="1"/>
  <c r="Q367" i="1"/>
  <c r="P175" i="1"/>
  <c r="R635" i="1"/>
  <c r="R599" i="1"/>
  <c r="R583" i="1"/>
  <c r="R627" i="1"/>
  <c r="R591" i="1"/>
  <c r="Q199" i="1"/>
  <c r="Q627" i="1"/>
  <c r="R211" i="1"/>
  <c r="P407" i="1"/>
  <c r="Q23" i="1"/>
  <c r="Q127" i="1"/>
  <c r="R171" i="1"/>
  <c r="R107" i="1"/>
  <c r="R503" i="1"/>
  <c r="Q503" i="1"/>
  <c r="P503" i="1"/>
  <c r="Q119" i="1"/>
  <c r="P371" i="1"/>
  <c r="R39" i="1"/>
  <c r="Q407" i="1"/>
  <c r="P127" i="1"/>
  <c r="R671" i="1"/>
  <c r="P599" i="1"/>
  <c r="P511" i="1"/>
  <c r="P327" i="1"/>
  <c r="P295" i="1"/>
  <c r="Q27" i="1"/>
  <c r="Q103" i="1"/>
  <c r="R115" i="1"/>
  <c r="R147" i="1"/>
  <c r="R179" i="1"/>
  <c r="P447" i="1"/>
  <c r="P347" i="1"/>
  <c r="Q243" i="1"/>
  <c r="P359" i="1"/>
  <c r="R203" i="1"/>
  <c r="P191" i="1"/>
  <c r="R495" i="1"/>
  <c r="R375" i="1"/>
  <c r="Q251" i="1"/>
  <c r="R479" i="1"/>
  <c r="Q359" i="1"/>
  <c r="Q175" i="1"/>
  <c r="R123" i="1"/>
  <c r="Q587" i="1"/>
  <c r="R587" i="1"/>
  <c r="P607" i="1"/>
  <c r="R647" i="1"/>
  <c r="P671" i="1"/>
  <c r="R487" i="1"/>
  <c r="R307" i="1"/>
  <c r="P307" i="1"/>
  <c r="Q259" i="1"/>
  <c r="R151" i="1"/>
  <c r="P323" i="1"/>
  <c r="Q187" i="1"/>
  <c r="R159" i="1"/>
  <c r="R299" i="1"/>
  <c r="Q159" i="1"/>
  <c r="Q291" i="1"/>
  <c r="R187" i="1"/>
  <c r="R667" i="1"/>
  <c r="R351" i="1"/>
  <c r="R355" i="1"/>
  <c r="R103" i="1"/>
  <c r="Q375" i="1"/>
  <c r="Q115" i="1"/>
  <c r="R119" i="1"/>
  <c r="Q123" i="1"/>
  <c r="R191" i="1"/>
  <c r="R83" i="1"/>
  <c r="Q99" i="1"/>
  <c r="R23" i="1"/>
  <c r="R135" i="1"/>
  <c r="R167" i="1"/>
  <c r="Q183" i="1"/>
  <c r="Q47" i="1"/>
  <c r="Q79" i="1"/>
  <c r="Q139" i="1"/>
  <c r="Q107" i="1"/>
  <c r="R131" i="1"/>
  <c r="R163" i="1"/>
  <c r="R99" i="1"/>
  <c r="R643" i="1"/>
  <c r="P103" i="1"/>
  <c r="P331" i="1"/>
  <c r="Q147" i="1"/>
  <c r="R183" i="1"/>
  <c r="Q135" i="1"/>
  <c r="R127" i="1"/>
  <c r="Q111" i="1"/>
  <c r="Q55" i="1"/>
  <c r="Q83" i="1"/>
  <c r="Q95" i="1"/>
  <c r="R111" i="1"/>
  <c r="R143" i="1"/>
  <c r="R175" i="1"/>
  <c r="P647" i="1"/>
  <c r="Q667" i="1"/>
  <c r="R383" i="1"/>
  <c r="R343" i="1"/>
  <c r="R347" i="1"/>
  <c r="P363" i="1"/>
  <c r="R291" i="1"/>
  <c r="R379" i="1"/>
  <c r="R31" i="1"/>
  <c r="Q31" i="1"/>
  <c r="Q63" i="1"/>
  <c r="Q71" i="1"/>
  <c r="Q35" i="1"/>
  <c r="Q43" i="1"/>
  <c r="R59" i="1"/>
  <c r="R35" i="1"/>
  <c r="R51" i="1"/>
  <c r="R43" i="1"/>
  <c r="Q11" i="1"/>
  <c r="R75" i="1"/>
  <c r="R91" i="1"/>
  <c r="Q19" i="1"/>
  <c r="R19" i="1"/>
  <c r="R15" i="1"/>
  <c r="P15" i="1"/>
  <c r="R11" i="1"/>
  <c r="P11" i="1"/>
  <c r="Q7" i="1"/>
  <c r="P7" i="1"/>
</calcChain>
</file>

<file path=xl/sharedStrings.xml><?xml version="1.0" encoding="utf-8"?>
<sst xmlns="http://schemas.openxmlformats.org/spreadsheetml/2006/main" count="4661" uniqueCount="49">
  <si>
    <t>DSAMP</t>
  </si>
  <si>
    <t>CHAMBER</t>
  </si>
  <si>
    <t>TIME POINT</t>
  </si>
  <si>
    <t xml:space="preserve">field temp </t>
  </si>
  <si>
    <t>chamber vol</t>
  </si>
  <si>
    <t>ppm</t>
  </si>
  <si>
    <t>CO2</t>
  </si>
  <si>
    <t>N2O</t>
  </si>
  <si>
    <t>CH4</t>
  </si>
  <si>
    <t>umol/L</t>
  </si>
  <si>
    <t>chamber area</t>
  </si>
  <si>
    <t>C</t>
  </si>
  <si>
    <t>L</t>
  </si>
  <si>
    <t>m2</t>
  </si>
  <si>
    <t>F-N2O</t>
  </si>
  <si>
    <t>F-CH4</t>
  </si>
  <si>
    <t>F-CO2</t>
  </si>
  <si>
    <t>F-R2</t>
  </si>
  <si>
    <t>time</t>
  </si>
  <si>
    <t>sec</t>
  </si>
  <si>
    <t>nmol m-2 s-1</t>
  </si>
  <si>
    <t>micromol m-2 s-1</t>
  </si>
  <si>
    <t>TIME</t>
  </si>
  <si>
    <t>FLAG</t>
  </si>
  <si>
    <t>CAM</t>
  </si>
  <si>
    <t>PLOT</t>
  </si>
  <si>
    <t>ELEVATION</t>
  </si>
  <si>
    <t>ATM.PRESSURE</t>
  </si>
  <si>
    <t>atm</t>
  </si>
  <si>
    <t>m</t>
  </si>
  <si>
    <t>TYPE</t>
  </si>
  <si>
    <t>conventional</t>
  </si>
  <si>
    <t>biodynamic</t>
  </si>
  <si>
    <t>dry</t>
  </si>
  <si>
    <t>TRMT</t>
  </si>
  <si>
    <t>wet</t>
  </si>
  <si>
    <t>mineral</t>
  </si>
  <si>
    <t>Height1</t>
  </si>
  <si>
    <t>Height2</t>
  </si>
  <si>
    <t>Height3</t>
  </si>
  <si>
    <t>Height4</t>
  </si>
  <si>
    <t>Diameter:</t>
  </si>
  <si>
    <t>Radius:</t>
  </si>
  <si>
    <t>Average [cm]</t>
  </si>
  <si>
    <t>Average [m]</t>
  </si>
  <si>
    <t>[cm]</t>
  </si>
  <si>
    <t>[m]</t>
  </si>
  <si>
    <t>Volume [m3]</t>
  </si>
  <si>
    <t>Volume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</si>
</sst>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[$-F400]h:mm:ss\ AM/PM"/>
    <numFmt numFmtId="168" formatCode="0.0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65" fontId="3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2" xfId="0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168" fontId="0" fillId="0" borderId="0" xfId="0" applyNumberFormat="1"/>
    <xf numFmtId="164" fontId="0" fillId="3" borderId="0" xfId="0" applyNumberFormat="1" applyFill="1"/>
    <xf numFmtId="2" fontId="0" fillId="3" borderId="0" xfId="0" applyNumberFormat="1" applyFill="1"/>
    <xf numFmtId="0" fontId="0" fillId="0" borderId="4" xfId="0" applyBorder="1"/>
    <xf numFmtId="166" fontId="0" fillId="0" borderId="0" xfId="0" applyNumberFormat="1"/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flux calc_4timepoints_2_8.xls" xfId="1" xr:uid="{00000000-0005-0000-0000-00000B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538"/>
  <sheetViews>
    <sheetView tabSelected="1" zoomScaleNormal="100" zoomScalePageLayoutView="93" workbookViewId="0">
      <selection activeCell="I8" sqref="I8"/>
    </sheetView>
  </sheetViews>
  <sheetFormatPr baseColWidth="10" defaultRowHeight="16" x14ac:dyDescent="0.2"/>
  <cols>
    <col min="1" max="1" width="10.83203125" style="1"/>
    <col min="2" max="2" width="10.83203125" style="25"/>
    <col min="3" max="3" width="10.83203125" style="4"/>
    <col min="4" max="5" width="10.83203125" style="2" customWidth="1"/>
    <col min="6" max="6" width="10.83203125" style="21" customWidth="1"/>
    <col min="7" max="7" width="10.83203125" style="22" customWidth="1"/>
    <col min="8" max="8" width="10.83203125" style="3" customWidth="1"/>
    <col min="9" max="9" width="10.83203125" style="15" customWidth="1"/>
    <col min="10" max="11" width="10.83203125" style="18" customWidth="1"/>
    <col min="12" max="12" width="10.83203125" style="9" customWidth="1"/>
    <col min="13" max="14" width="11.5" customWidth="1"/>
    <col min="15" max="17" width="10.83203125" customWidth="1"/>
    <col min="18" max="20" width="10.83203125" style="11" customWidth="1"/>
    <col min="22" max="22" width="12" style="2" bestFit="1" customWidth="1"/>
    <col min="23" max="23" width="12" bestFit="1" customWidth="1"/>
    <col min="24" max="24" width="10.83203125" style="2"/>
  </cols>
  <sheetData>
    <row r="1" spans="1:26" x14ac:dyDescent="0.2">
      <c r="A1" s="1" t="s">
        <v>0</v>
      </c>
      <c r="B1" s="25" t="s">
        <v>22</v>
      </c>
      <c r="C1" s="4" t="s">
        <v>25</v>
      </c>
      <c r="D1" s="2" t="s">
        <v>1</v>
      </c>
      <c r="E1" s="2" t="s">
        <v>2</v>
      </c>
      <c r="F1" s="21" t="s">
        <v>18</v>
      </c>
      <c r="G1" s="20" t="s">
        <v>3</v>
      </c>
      <c r="H1" s="24" t="s">
        <v>4</v>
      </c>
      <c r="I1" s="12" t="s">
        <v>10</v>
      </c>
      <c r="J1" s="17" t="s">
        <v>7</v>
      </c>
      <c r="K1" s="17" t="s">
        <v>8</v>
      </c>
      <c r="L1" s="19" t="s">
        <v>6</v>
      </c>
      <c r="M1" s="5" t="s">
        <v>7</v>
      </c>
      <c r="N1" s="5" t="s">
        <v>8</v>
      </c>
      <c r="O1" s="5" t="s">
        <v>6</v>
      </c>
      <c r="P1" s="5" t="s">
        <v>14</v>
      </c>
      <c r="Q1" s="5" t="s">
        <v>15</v>
      </c>
      <c r="R1" s="5" t="s">
        <v>16</v>
      </c>
      <c r="S1" s="8" t="s">
        <v>17</v>
      </c>
      <c r="T1" s="8" t="s">
        <v>17</v>
      </c>
      <c r="U1" s="8" t="s">
        <v>17</v>
      </c>
      <c r="V1" s="28" t="s">
        <v>23</v>
      </c>
      <c r="W1" s="28" t="s">
        <v>34</v>
      </c>
      <c r="X1" s="8" t="s">
        <v>30</v>
      </c>
      <c r="Y1" s="28" t="s">
        <v>26</v>
      </c>
      <c r="Z1" s="28" t="s">
        <v>27</v>
      </c>
    </row>
    <row r="2" spans="1:26" s="4" customFormat="1" x14ac:dyDescent="0.2">
      <c r="A2" s="27"/>
      <c r="B2" s="26"/>
      <c r="F2" s="9" t="s">
        <v>19</v>
      </c>
      <c r="G2" s="20" t="s">
        <v>11</v>
      </c>
      <c r="H2" s="23" t="s">
        <v>12</v>
      </c>
      <c r="I2" s="13" t="s">
        <v>13</v>
      </c>
      <c r="J2" s="36" t="s">
        <v>5</v>
      </c>
      <c r="K2" s="36" t="s">
        <v>5</v>
      </c>
      <c r="L2" s="37" t="s">
        <v>5</v>
      </c>
      <c r="M2" s="7" t="s">
        <v>9</v>
      </c>
      <c r="N2" s="7" t="s">
        <v>9</v>
      </c>
      <c r="O2" s="7" t="s">
        <v>9</v>
      </c>
      <c r="P2" s="4" t="s">
        <v>20</v>
      </c>
      <c r="Q2" s="4" t="s">
        <v>20</v>
      </c>
      <c r="R2" s="4" t="s">
        <v>21</v>
      </c>
      <c r="S2" s="6"/>
      <c r="T2" s="6"/>
      <c r="U2" s="6"/>
      <c r="Y2" s="4" t="s">
        <v>29</v>
      </c>
      <c r="Z2" s="4" t="s">
        <v>28</v>
      </c>
    </row>
    <row r="3" spans="1:26" x14ac:dyDescent="0.2">
      <c r="A3" s="1">
        <v>44656</v>
      </c>
      <c r="B3" s="25">
        <v>0.45833333333333331</v>
      </c>
      <c r="C3" s="4">
        <v>1</v>
      </c>
      <c r="D3" s="2">
        <v>1</v>
      </c>
      <c r="E3" s="2">
        <v>1</v>
      </c>
      <c r="F3" s="21">
        <v>0</v>
      </c>
      <c r="G3" s="22">
        <v>7.9</v>
      </c>
      <c r="H3" s="3">
        <v>16.399999999999999</v>
      </c>
      <c r="I3" s="14">
        <v>7.0699999999999999E-2</v>
      </c>
      <c r="J3" s="30">
        <v>0.36717642864356098</v>
      </c>
      <c r="K3" s="30">
        <v>2.0880627368810298</v>
      </c>
      <c r="L3" s="30">
        <v>416.81602269621698</v>
      </c>
      <c r="M3">
        <f t="shared" ref="M3:M66" si="0">$Z3*J3/(0.08206*(273.15+$G3))</f>
        <v>1.5346607917793272E-2</v>
      </c>
      <c r="N3">
        <f t="shared" ref="N3:N66" si="1">$Z3*K3/(0.08206*(273.15+$G3))</f>
        <v>8.7273249671958361E-2</v>
      </c>
      <c r="O3">
        <f>$Z3*L3/(0.08206*(273.15+$G3))</f>
        <v>17.421358167799262</v>
      </c>
      <c r="P3" s="10">
        <f>SLOPE(M3:M6,$F3:$F6)*($H3/$I3)*1000</f>
        <v>5.8194410472286151</v>
      </c>
      <c r="Q3" s="10">
        <f>SLOPE(N3:N6,$F3:$F6)*($H3/$I3)*1000</f>
        <v>-3.7343687649679769E-2</v>
      </c>
      <c r="R3" s="10">
        <f>SLOPE(O3:O6,$F3:$F6)*($H3/$I3)</f>
        <v>1.2810947141015043</v>
      </c>
      <c r="S3" s="11">
        <f>RSQ(J3:J6,$F3:$F6)</f>
        <v>0.96019101543567165</v>
      </c>
      <c r="T3" s="11">
        <f>RSQ(K3:K6,$F3:$F6)</f>
        <v>3.1712473572947548E-2</v>
      </c>
      <c r="U3" s="11">
        <f>RSQ(L3:L6,$F3:$F6)</f>
        <v>0.99655055753056276</v>
      </c>
      <c r="V3" t="s">
        <v>24</v>
      </c>
      <c r="W3" s="4" t="s">
        <v>36</v>
      </c>
      <c r="X3" s="4" t="s">
        <v>35</v>
      </c>
      <c r="Y3" s="2">
        <v>306</v>
      </c>
      <c r="Z3">
        <f t="shared" ref="Z3:Z66" si="2">(101.325*EXP(-0.00012*Y3))*1000/101325</f>
        <v>0.9639460024465818</v>
      </c>
    </row>
    <row r="4" spans="1:26" x14ac:dyDescent="0.2">
      <c r="A4" s="1">
        <v>44656</v>
      </c>
      <c r="B4" s="25">
        <v>0.45833333333333331</v>
      </c>
      <c r="C4" s="4">
        <v>1</v>
      </c>
      <c r="D4" s="2">
        <v>1</v>
      </c>
      <c r="E4" s="2">
        <v>2</v>
      </c>
      <c r="F4" s="21">
        <v>1200</v>
      </c>
      <c r="G4" s="22">
        <v>7.9</v>
      </c>
      <c r="I4" s="14"/>
      <c r="J4" s="29">
        <v>0.67029675003488698</v>
      </c>
      <c r="K4" s="29">
        <v>2.0788185992049999</v>
      </c>
      <c r="L4" s="29">
        <v>547.41036686144105</v>
      </c>
      <c r="M4">
        <f t="shared" si="0"/>
        <v>2.801590899872948E-2</v>
      </c>
      <c r="N4">
        <f t="shared" si="1"/>
        <v>8.6886879128031502E-2</v>
      </c>
      <c r="O4">
        <f>$Z4*L4/(0.08206*(273.15+$G4))</f>
        <v>22.879715621704936</v>
      </c>
      <c r="R4"/>
      <c r="S4"/>
      <c r="U4" s="11"/>
      <c r="V4" t="s">
        <v>24</v>
      </c>
      <c r="W4" s="4" t="s">
        <v>36</v>
      </c>
      <c r="X4" s="4" t="s">
        <v>35</v>
      </c>
      <c r="Y4" s="2">
        <v>306</v>
      </c>
      <c r="Z4">
        <f t="shared" si="2"/>
        <v>0.9639460024465818</v>
      </c>
    </row>
    <row r="5" spans="1:26" x14ac:dyDescent="0.2">
      <c r="A5" s="1">
        <v>44656</v>
      </c>
      <c r="B5" s="25">
        <v>0.45833333333333331</v>
      </c>
      <c r="C5" s="4">
        <v>1</v>
      </c>
      <c r="D5" s="2">
        <v>1</v>
      </c>
      <c r="E5" s="2">
        <v>3</v>
      </c>
      <c r="F5" s="21">
        <v>2400</v>
      </c>
      <c r="G5" s="22">
        <v>7.9</v>
      </c>
      <c r="J5" s="29">
        <v>1.5644324479056699</v>
      </c>
      <c r="K5" s="29">
        <v>2.1342834252611498</v>
      </c>
      <c r="L5" s="29">
        <v>723.86564464283401</v>
      </c>
      <c r="M5">
        <f t="shared" si="0"/>
        <v>6.5387452785506839E-2</v>
      </c>
      <c r="N5">
        <f t="shared" si="1"/>
        <v>8.9205102391591379E-2</v>
      </c>
      <c r="O5">
        <f t="shared" ref="O5:O66" si="3">$Z5*L5/(0.08206*(273.15+$G5))</f>
        <v>30.254889385283143</v>
      </c>
      <c r="R5"/>
      <c r="U5" s="11"/>
      <c r="V5" t="s">
        <v>24</v>
      </c>
      <c r="W5" s="4" t="s">
        <v>36</v>
      </c>
      <c r="X5" s="4" t="s">
        <v>35</v>
      </c>
      <c r="Y5" s="2">
        <v>306</v>
      </c>
      <c r="Z5">
        <f t="shared" si="2"/>
        <v>0.9639460024465818</v>
      </c>
    </row>
    <row r="6" spans="1:26" x14ac:dyDescent="0.2">
      <c r="A6" s="1">
        <v>44656</v>
      </c>
      <c r="B6" s="25">
        <v>0.45833333333333331</v>
      </c>
      <c r="C6" s="4">
        <v>1</v>
      </c>
      <c r="D6" s="2">
        <v>1</v>
      </c>
      <c r="E6" s="2">
        <v>4</v>
      </c>
      <c r="F6" s="21">
        <v>3600</v>
      </c>
      <c r="G6" s="22">
        <v>7.9</v>
      </c>
      <c r="I6" s="14"/>
      <c r="J6" s="30">
        <v>2.4700596895114799</v>
      </c>
      <c r="K6" s="30">
        <v>2.05416756540227</v>
      </c>
      <c r="L6" s="30">
        <v>886.539217344907</v>
      </c>
      <c r="M6">
        <f t="shared" si="0"/>
        <v>0.10323930032359833</v>
      </c>
      <c r="N6">
        <f t="shared" si="1"/>
        <v>8.5856557677560591E-2</v>
      </c>
      <c r="O6">
        <f t="shared" si="3"/>
        <v>37.054039178389381</v>
      </c>
      <c r="R6"/>
      <c r="U6" s="11"/>
      <c r="V6" t="s">
        <v>24</v>
      </c>
      <c r="W6" s="4" t="s">
        <v>36</v>
      </c>
      <c r="X6" s="4" t="s">
        <v>35</v>
      </c>
      <c r="Y6" s="2">
        <v>306</v>
      </c>
      <c r="Z6">
        <f t="shared" si="2"/>
        <v>0.9639460024465818</v>
      </c>
    </row>
    <row r="7" spans="1:26" x14ac:dyDescent="0.2">
      <c r="A7" s="1">
        <v>44656</v>
      </c>
      <c r="B7" s="25">
        <v>0.45833333333333331</v>
      </c>
      <c r="C7" s="4">
        <v>2</v>
      </c>
      <c r="D7" s="2">
        <v>2</v>
      </c>
      <c r="E7" s="2">
        <v>1</v>
      </c>
      <c r="F7" s="21">
        <v>0</v>
      </c>
      <c r="G7" s="22">
        <v>8.1999999999999993</v>
      </c>
      <c r="H7" s="3">
        <v>16.75</v>
      </c>
      <c r="I7" s="14">
        <v>7.0699999999999999E-2</v>
      </c>
      <c r="J7" s="29">
        <v>0.35777631505747698</v>
      </c>
      <c r="K7" s="29">
        <v>2.08189997843035</v>
      </c>
      <c r="L7" s="29">
        <v>428.64564490311199</v>
      </c>
      <c r="M7">
        <f t="shared" si="0"/>
        <v>1.4937773198054997E-2</v>
      </c>
      <c r="N7">
        <f t="shared" si="1"/>
        <v>8.6922885585179369E-2</v>
      </c>
      <c r="O7">
        <f t="shared" si="3"/>
        <v>17.896688954572237</v>
      </c>
      <c r="P7" s="10">
        <f>SLOPE(M7:M10,$F7:$F10)*($H7/$I7)*1000</f>
        <v>0.32923949354373661</v>
      </c>
      <c r="Q7" s="10">
        <f>SLOPE(N7:N10,$F7:$F10)*($H7/$I7)*1000</f>
        <v>-0.29209990559601168</v>
      </c>
      <c r="R7" s="10">
        <f>SLOPE(O7:O10,$F7:$F10)*($H7/$I7)</f>
        <v>3.0362684352363973</v>
      </c>
      <c r="S7" s="11">
        <f>RSQ(J7:J10,$F7:$F10)</f>
        <v>0.96843764961183287</v>
      </c>
      <c r="T7" s="11">
        <f>RSQ(K7:K10,$F7:$F10)</f>
        <v>0.59963727046025206</v>
      </c>
      <c r="U7" s="11">
        <f>RSQ(L7:L10,$F7:$F10)</f>
        <v>0.99828969406744639</v>
      </c>
      <c r="V7" t="s">
        <v>24</v>
      </c>
      <c r="W7" s="4" t="s">
        <v>36</v>
      </c>
      <c r="X7" s="4" t="s">
        <v>33</v>
      </c>
      <c r="Y7" s="2">
        <v>306</v>
      </c>
      <c r="Z7">
        <f t="shared" si="2"/>
        <v>0.9639460024465818</v>
      </c>
    </row>
    <row r="8" spans="1:26" x14ac:dyDescent="0.2">
      <c r="A8" s="1">
        <v>44656</v>
      </c>
      <c r="B8" s="25">
        <v>0.45833333333333331</v>
      </c>
      <c r="C8" s="4">
        <v>2</v>
      </c>
      <c r="D8" s="2">
        <v>2</v>
      </c>
      <c r="E8" s="2">
        <v>2</v>
      </c>
      <c r="F8" s="21">
        <v>1200</v>
      </c>
      <c r="G8" s="22">
        <v>8.1999999999999993</v>
      </c>
      <c r="I8" s="14"/>
      <c r="J8" s="30">
        <v>0.37983673428040798</v>
      </c>
      <c r="K8" s="30">
        <v>2.1281206668104602</v>
      </c>
      <c r="L8" s="30">
        <v>778.56300672817895</v>
      </c>
      <c r="M8">
        <f t="shared" si="0"/>
        <v>1.5858833439153449E-2</v>
      </c>
      <c r="N8">
        <f t="shared" si="1"/>
        <v>8.8852678394323661E-2</v>
      </c>
      <c r="O8">
        <f t="shared" si="3"/>
        <v>32.506337410940517</v>
      </c>
      <c r="R8"/>
      <c r="U8" s="11"/>
      <c r="V8" t="s">
        <v>24</v>
      </c>
      <c r="W8" s="4" t="s">
        <v>36</v>
      </c>
      <c r="X8" s="4" t="s">
        <v>33</v>
      </c>
      <c r="Y8" s="2">
        <v>306</v>
      </c>
      <c r="Z8">
        <f t="shared" si="2"/>
        <v>0.9639460024465818</v>
      </c>
    </row>
    <row r="9" spans="1:26" x14ac:dyDescent="0.2">
      <c r="A9" s="1">
        <v>44656</v>
      </c>
      <c r="B9" s="25">
        <v>0.45833333333333331</v>
      </c>
      <c r="C9" s="4">
        <v>2</v>
      </c>
      <c r="D9" s="2">
        <v>2</v>
      </c>
      <c r="E9" s="2">
        <v>3</v>
      </c>
      <c r="F9" s="21">
        <v>2400</v>
      </c>
      <c r="G9" s="22">
        <v>8.1999999999999993</v>
      </c>
      <c r="I9" s="14"/>
      <c r="J9" s="29">
        <v>0.42262484757146002</v>
      </c>
      <c r="K9" s="29">
        <v>2.06033032385296</v>
      </c>
      <c r="L9" s="29">
        <v>1127.98584089223</v>
      </c>
      <c r="M9">
        <f t="shared" si="0"/>
        <v>1.7645310366257293E-2</v>
      </c>
      <c r="N9">
        <f t="shared" si="1"/>
        <v>8.6022315607578476E-2</v>
      </c>
      <c r="O9">
        <f t="shared" si="3"/>
        <v>47.09533849147779</v>
      </c>
      <c r="R9"/>
      <c r="U9" s="11"/>
      <c r="V9" t="s">
        <v>24</v>
      </c>
      <c r="W9" s="4" t="s">
        <v>36</v>
      </c>
      <c r="X9" s="4" t="s">
        <v>33</v>
      </c>
      <c r="Y9" s="2">
        <v>306</v>
      </c>
      <c r="Z9">
        <f t="shared" si="2"/>
        <v>0.9639460024465818</v>
      </c>
    </row>
    <row r="10" spans="1:26" x14ac:dyDescent="0.2">
      <c r="A10" s="1">
        <v>44656</v>
      </c>
      <c r="B10" s="25">
        <v>0.45833333333333331</v>
      </c>
      <c r="C10" s="4">
        <v>2</v>
      </c>
      <c r="D10" s="2">
        <v>2</v>
      </c>
      <c r="E10" s="2">
        <v>4</v>
      </c>
      <c r="F10" s="21">
        <v>3600</v>
      </c>
      <c r="G10" s="22">
        <v>8.1999999999999993</v>
      </c>
      <c r="I10" s="14"/>
      <c r="J10" s="30">
        <v>0.47665167669646302</v>
      </c>
      <c r="K10" s="30">
        <v>1.98637722244477</v>
      </c>
      <c r="L10" s="30">
        <v>1539.9794380604101</v>
      </c>
      <c r="M10">
        <f t="shared" si="0"/>
        <v>1.9901022905388664E-2</v>
      </c>
      <c r="N10">
        <f t="shared" si="1"/>
        <v>8.2934647112947041E-2</v>
      </c>
      <c r="O10">
        <f>$Z10*L10/(0.08206*(273.15+$G10))</f>
        <v>64.296775966623187</v>
      </c>
      <c r="R10"/>
      <c r="U10" s="11"/>
      <c r="V10" t="s">
        <v>24</v>
      </c>
      <c r="W10" s="4" t="s">
        <v>36</v>
      </c>
      <c r="X10" s="4" t="s">
        <v>33</v>
      </c>
      <c r="Y10" s="2">
        <v>306</v>
      </c>
      <c r="Z10">
        <f t="shared" si="2"/>
        <v>0.9639460024465818</v>
      </c>
    </row>
    <row r="11" spans="1:26" x14ac:dyDescent="0.2">
      <c r="A11" s="1">
        <v>44656</v>
      </c>
      <c r="B11" s="25">
        <v>0.45833333333333331</v>
      </c>
      <c r="C11" s="4">
        <v>3</v>
      </c>
      <c r="D11" s="2">
        <v>3</v>
      </c>
      <c r="E11" s="2">
        <v>1</v>
      </c>
      <c r="F11" s="21">
        <v>0</v>
      </c>
      <c r="G11" s="22">
        <v>7.9</v>
      </c>
      <c r="H11" s="3">
        <v>16.399999999999999</v>
      </c>
      <c r="I11" s="14">
        <v>7.0699999999999999E-2</v>
      </c>
      <c r="J11" s="29">
        <v>0.34480499225864902</v>
      </c>
      <c r="K11" s="29">
        <v>2.1527717006131901</v>
      </c>
      <c r="L11" s="29">
        <v>456.96386043908899</v>
      </c>
      <c r="M11">
        <f t="shared" si="0"/>
        <v>1.441156515367732E-2</v>
      </c>
      <c r="N11">
        <f t="shared" si="1"/>
        <v>8.9977843479444264E-2</v>
      </c>
      <c r="O11">
        <f t="shared" si="3"/>
        <v>19.099388336737896</v>
      </c>
      <c r="P11" s="10">
        <f>SLOPE(M11:M14,$F11:$F14)*($H11/$I11)*1000</f>
        <v>5.1214614948820861E-2</v>
      </c>
      <c r="Q11" s="10">
        <f>SLOPE(N11:N14,$F11:$F14)*($H11/$I11)*1000</f>
        <v>-0.20414549248486491</v>
      </c>
      <c r="R11" s="10">
        <f>SLOPE(O11:O14,$F11:$F14)*($H11/$I11)</f>
        <v>1.0311760474828884</v>
      </c>
      <c r="S11" s="11">
        <f>RSQ(J11:J14,$F11:$F14)</f>
        <v>0.61778919151166223</v>
      </c>
      <c r="T11" s="11">
        <f>RSQ(K11:K14,$F11:$F14)</f>
        <v>0.78735362997660641</v>
      </c>
      <c r="U11" s="11">
        <f>RSQ(L11:L14,$F11:$F14)</f>
        <v>0.97897018960943583</v>
      </c>
      <c r="V11" t="s">
        <v>24</v>
      </c>
      <c r="W11" s="4" t="s">
        <v>32</v>
      </c>
      <c r="X11" s="4" t="s">
        <v>35</v>
      </c>
      <c r="Y11" s="2">
        <v>306</v>
      </c>
      <c r="Z11">
        <f t="shared" si="2"/>
        <v>0.9639460024465818</v>
      </c>
    </row>
    <row r="12" spans="1:26" x14ac:dyDescent="0.2">
      <c r="A12" s="1">
        <v>44656</v>
      </c>
      <c r="B12" s="25">
        <v>0.45833333333333331</v>
      </c>
      <c r="C12" s="4">
        <v>3</v>
      </c>
      <c r="D12" s="2">
        <v>3</v>
      </c>
      <c r="E12" s="2">
        <v>2</v>
      </c>
      <c r="F12" s="21">
        <v>1200</v>
      </c>
      <c r="G12" s="22">
        <v>7.9</v>
      </c>
      <c r="I12" s="14"/>
      <c r="J12" s="30">
        <v>0.34707073834351299</v>
      </c>
      <c r="K12" s="30">
        <v>2.0911441161063702</v>
      </c>
      <c r="L12" s="30">
        <v>537.45474421207405</v>
      </c>
      <c r="M12">
        <f t="shared" si="0"/>
        <v>1.4506264905875839E-2</v>
      </c>
      <c r="N12">
        <f t="shared" si="1"/>
        <v>8.740203985326718E-2</v>
      </c>
      <c r="O12">
        <f t="shared" si="3"/>
        <v>22.463607654366829</v>
      </c>
      <c r="R12"/>
      <c r="U12" s="11"/>
      <c r="V12" t="s">
        <v>24</v>
      </c>
      <c r="W12" s="4" t="s">
        <v>32</v>
      </c>
      <c r="X12" s="4" t="s">
        <v>35</v>
      </c>
      <c r="Y12" s="2">
        <v>306</v>
      </c>
      <c r="Z12">
        <f t="shared" si="2"/>
        <v>0.9639460024465818</v>
      </c>
    </row>
    <row r="13" spans="1:26" x14ac:dyDescent="0.2">
      <c r="A13" s="1">
        <v>44656</v>
      </c>
      <c r="B13" s="25">
        <v>0.45833333333333331</v>
      </c>
      <c r="C13" s="4">
        <v>3</v>
      </c>
      <c r="D13" s="2">
        <v>3</v>
      </c>
      <c r="E13" s="2">
        <v>3</v>
      </c>
      <c r="F13" s="21">
        <v>2400</v>
      </c>
      <c r="G13" s="22">
        <v>7.9</v>
      </c>
      <c r="I13" s="14"/>
      <c r="J13" s="29">
        <v>0.345397541049142</v>
      </c>
      <c r="K13" s="29">
        <v>2.0788185992049999</v>
      </c>
      <c r="L13" s="29">
        <v>673.81423979386</v>
      </c>
      <c r="M13">
        <f t="shared" si="0"/>
        <v>1.4436331487380855E-2</v>
      </c>
      <c r="N13">
        <f t="shared" si="1"/>
        <v>8.6886879128031502E-2</v>
      </c>
      <c r="O13">
        <f t="shared" si="3"/>
        <v>28.162926976940213</v>
      </c>
      <c r="R13"/>
      <c r="U13" s="11"/>
      <c r="V13" t="s">
        <v>24</v>
      </c>
      <c r="W13" s="4" t="s">
        <v>32</v>
      </c>
      <c r="X13" s="4" t="s">
        <v>35</v>
      </c>
      <c r="Y13" s="2">
        <v>306</v>
      </c>
      <c r="Z13">
        <f t="shared" si="2"/>
        <v>0.9639460024465818</v>
      </c>
    </row>
    <row r="14" spans="1:26" x14ac:dyDescent="0.2">
      <c r="A14" s="1">
        <v>44656</v>
      </c>
      <c r="B14" s="25">
        <v>0.45833333333333331</v>
      </c>
      <c r="C14" s="4">
        <v>3</v>
      </c>
      <c r="D14" s="2">
        <v>3</v>
      </c>
      <c r="E14" s="2">
        <v>4</v>
      </c>
      <c r="F14" s="21">
        <v>3600</v>
      </c>
      <c r="G14" s="22">
        <v>7.9</v>
      </c>
      <c r="I14" s="14"/>
      <c r="J14" s="30">
        <v>0.36649235334617403</v>
      </c>
      <c r="K14" s="30">
        <v>2.0726558407543201</v>
      </c>
      <c r="L14" s="30">
        <v>836.94329849949895</v>
      </c>
      <c r="M14">
        <f t="shared" si="0"/>
        <v>1.5318016116805316E-2</v>
      </c>
      <c r="N14">
        <f t="shared" si="1"/>
        <v>8.6629298765413892E-2</v>
      </c>
      <c r="O14">
        <f t="shared" si="3"/>
        <v>34.981114389467145</v>
      </c>
      <c r="R14"/>
      <c r="U14" s="11"/>
      <c r="V14" t="s">
        <v>24</v>
      </c>
      <c r="W14" s="4" t="s">
        <v>32</v>
      </c>
      <c r="X14" s="4" t="s">
        <v>35</v>
      </c>
      <c r="Y14" s="2">
        <v>306</v>
      </c>
      <c r="Z14">
        <f t="shared" si="2"/>
        <v>0.9639460024465818</v>
      </c>
    </row>
    <row r="15" spans="1:26" x14ac:dyDescent="0.2">
      <c r="A15" s="1">
        <v>44656</v>
      </c>
      <c r="B15" s="25">
        <v>0.45833333333333331</v>
      </c>
      <c r="C15" s="4">
        <v>4</v>
      </c>
      <c r="D15" s="2">
        <v>4</v>
      </c>
      <c r="E15" s="2">
        <v>1</v>
      </c>
      <c r="F15" s="21">
        <v>0</v>
      </c>
      <c r="G15" s="22">
        <v>8.1999999999999993</v>
      </c>
      <c r="H15" s="3">
        <v>16.399999999999999</v>
      </c>
      <c r="I15" s="14">
        <v>7.0699999999999999E-2</v>
      </c>
      <c r="J15" s="29">
        <v>0.34173803312406398</v>
      </c>
      <c r="K15" s="29">
        <v>2.4362585893445901</v>
      </c>
      <c r="L15" s="29">
        <v>565.57775146080905</v>
      </c>
      <c r="M15">
        <f t="shared" si="0"/>
        <v>1.4268147490804649E-2</v>
      </c>
      <c r="N15">
        <f t="shared" si="1"/>
        <v>0.10171796378862154</v>
      </c>
      <c r="O15">
        <f t="shared" si="3"/>
        <v>23.613838651757121</v>
      </c>
      <c r="P15" s="10">
        <f>SLOPE(M15:M18,$F15:$F18)*($H15/$I15)*1000</f>
        <v>-5.2510684249175078E-2</v>
      </c>
      <c r="Q15" s="10">
        <f>SLOPE(N15:N18,$F15:$F18)*($H15/$I15)*1000</f>
        <v>-0.8231720324658961</v>
      </c>
      <c r="R15" s="10">
        <f>SLOPE(O15:O18,$F15:$F18)*($H15/$I15)</f>
        <v>0.46427596352310319</v>
      </c>
      <c r="S15" s="11">
        <f>RSQ(J15:J18,$F15:$F18)</f>
        <v>3.6919533922972626E-2</v>
      </c>
      <c r="T15" s="11">
        <f>RSQ(K15:K18,$F15:$F18)</f>
        <v>0.55140290394827196</v>
      </c>
      <c r="U15" s="11">
        <f>RSQ(L15:L18,$F15:$F18)</f>
        <v>0.9665642928629361</v>
      </c>
      <c r="V15" t="s">
        <v>24</v>
      </c>
      <c r="W15" s="4" t="s">
        <v>32</v>
      </c>
      <c r="X15" s="4" t="s">
        <v>33</v>
      </c>
      <c r="Y15" s="2">
        <v>306</v>
      </c>
      <c r="Z15">
        <f t="shared" si="2"/>
        <v>0.9639460024465818</v>
      </c>
    </row>
    <row r="16" spans="1:26" x14ac:dyDescent="0.2">
      <c r="A16" s="1">
        <v>44656</v>
      </c>
      <c r="B16" s="25">
        <v>0.45833333333333331</v>
      </c>
      <c r="C16" s="4">
        <v>4</v>
      </c>
      <c r="D16" s="2">
        <v>4</v>
      </c>
      <c r="E16" s="2">
        <v>2</v>
      </c>
      <c r="F16" s="21">
        <v>1200</v>
      </c>
      <c r="G16" s="22">
        <v>8.1999999999999993</v>
      </c>
      <c r="I16" s="14"/>
      <c r="J16" s="30">
        <v>0.43317226910274897</v>
      </c>
      <c r="K16" s="30">
        <v>2.0664930823036398</v>
      </c>
      <c r="L16" s="30">
        <v>613.29967074868898</v>
      </c>
      <c r="M16">
        <f t="shared" si="0"/>
        <v>1.8085683258558354E-2</v>
      </c>
      <c r="N16">
        <f t="shared" si="1"/>
        <v>8.6279621315464322E-2</v>
      </c>
      <c r="O16">
        <f t="shared" si="3"/>
        <v>25.606310419441677</v>
      </c>
      <c r="R16"/>
      <c r="U16" s="11"/>
      <c r="V16" t="s">
        <v>24</v>
      </c>
      <c r="W16" s="4" t="s">
        <v>32</v>
      </c>
      <c r="X16" s="4" t="s">
        <v>33</v>
      </c>
      <c r="Y16" s="2">
        <v>306</v>
      </c>
      <c r="Z16">
        <f t="shared" si="2"/>
        <v>0.9639460024465818</v>
      </c>
    </row>
    <row r="17" spans="1:76" x14ac:dyDescent="0.2">
      <c r="A17" s="1">
        <v>44656</v>
      </c>
      <c r="B17" s="25">
        <v>0.45833333333333331</v>
      </c>
      <c r="C17" s="4">
        <v>4</v>
      </c>
      <c r="D17" s="2">
        <v>4</v>
      </c>
      <c r="E17" s="2">
        <v>3</v>
      </c>
      <c r="F17" s="21">
        <v>2400</v>
      </c>
      <c r="G17" s="22">
        <v>8.1999999999999993</v>
      </c>
      <c r="I17" s="14"/>
      <c r="J17" s="29">
        <v>0.34750998152666901</v>
      </c>
      <c r="K17" s="29">
        <v>2.1928296305426298</v>
      </c>
      <c r="L17" s="29">
        <v>654.57971655756705</v>
      </c>
      <c r="M17">
        <f t="shared" si="0"/>
        <v>1.4509136210628481E-2</v>
      </c>
      <c r="N17">
        <f t="shared" si="1"/>
        <v>9.1554388327126299E-2</v>
      </c>
      <c r="O17">
        <f t="shared" si="3"/>
        <v>27.329822949328623</v>
      </c>
      <c r="R17"/>
      <c r="U17" s="11"/>
      <c r="V17" t="s">
        <v>24</v>
      </c>
      <c r="W17" s="4" t="s">
        <v>32</v>
      </c>
      <c r="X17" s="4" t="s">
        <v>33</v>
      </c>
      <c r="Y17" s="2">
        <v>306</v>
      </c>
      <c r="Z17">
        <f t="shared" si="2"/>
        <v>0.9639460024465818</v>
      </c>
    </row>
    <row r="18" spans="1:76" s="16" customFormat="1" x14ac:dyDescent="0.2">
      <c r="A18" s="1">
        <v>44656</v>
      </c>
      <c r="B18" s="25">
        <v>0.45833333333333331</v>
      </c>
      <c r="C18" s="4">
        <v>4</v>
      </c>
      <c r="D18" s="2">
        <v>4</v>
      </c>
      <c r="E18" s="2">
        <v>4</v>
      </c>
      <c r="F18" s="21">
        <v>3600</v>
      </c>
      <c r="G18" s="22">
        <v>8.1999999999999993</v>
      </c>
      <c r="H18" s="3"/>
      <c r="I18" s="14"/>
      <c r="J18" s="30">
        <v>0.34860465555394798</v>
      </c>
      <c r="K18" s="30">
        <v>2.05416756540227</v>
      </c>
      <c r="L18" s="30">
        <v>743.56866776850904</v>
      </c>
      <c r="M18">
        <f t="shared" si="0"/>
        <v>1.4554840723915417E-2</v>
      </c>
      <c r="N18">
        <f t="shared" si="1"/>
        <v>8.5765009899692213E-2</v>
      </c>
      <c r="O18">
        <f t="shared" si="3"/>
        <v>31.045263894904576</v>
      </c>
      <c r="P18"/>
      <c r="Q18"/>
      <c r="R18"/>
      <c r="S18" s="11"/>
      <c r="T18" s="11"/>
      <c r="U18" s="11"/>
      <c r="V18" t="s">
        <v>24</v>
      </c>
      <c r="W18" s="4" t="s">
        <v>32</v>
      </c>
      <c r="X18" s="4" t="s">
        <v>33</v>
      </c>
      <c r="Y18" s="2">
        <v>306</v>
      </c>
      <c r="Z18">
        <f t="shared" si="2"/>
        <v>0.9639460024465818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">
      <c r="A19" s="1">
        <v>44656</v>
      </c>
      <c r="B19" s="25">
        <v>0.45833333333333298</v>
      </c>
      <c r="C19" s="4">
        <v>5</v>
      </c>
      <c r="D19" s="4">
        <v>5</v>
      </c>
      <c r="E19" s="2">
        <v>1</v>
      </c>
      <c r="F19" s="21">
        <v>0</v>
      </c>
      <c r="G19" s="22">
        <v>7.9</v>
      </c>
      <c r="H19" s="3">
        <v>15.04</v>
      </c>
      <c r="I19" s="14">
        <v>7.0699999999999999E-2</v>
      </c>
      <c r="J19" s="29">
        <v>0.34539056975924198</v>
      </c>
      <c r="K19" s="29">
        <v>2.1743413551905801</v>
      </c>
      <c r="L19" s="29">
        <v>415.82696737418797</v>
      </c>
      <c r="M19">
        <f t="shared" si="0"/>
        <v>1.443604011341338E-2</v>
      </c>
      <c r="N19">
        <f t="shared" si="1"/>
        <v>9.0879374748606384E-2</v>
      </c>
      <c r="O19">
        <f t="shared" si="3"/>
        <v>17.380019337057156</v>
      </c>
      <c r="P19" s="10">
        <f>SLOPE(M19:M22,$F19:$F22)*($H19/$I19)*1000</f>
        <v>2.6121082748584432</v>
      </c>
      <c r="Q19" s="10">
        <f>SLOPE(N19:N22,$F19:$F22)*($H19/$I19)*1000</f>
        <v>-0.23287887946992689</v>
      </c>
      <c r="R19" s="10">
        <f>SLOPE(O19:O22,$F19:$F22)*($H19/$I19)</f>
        <v>1.0528697270415301</v>
      </c>
      <c r="S19" s="11">
        <f>RSQ(J19:J22,$F19:$F22)</f>
        <v>0.99942545407148442</v>
      </c>
      <c r="T19" s="11">
        <f>RSQ(K19:K22,$F19:$F22)</f>
        <v>0.66863753213363841</v>
      </c>
      <c r="U19" s="11">
        <f>RSQ(L19:L22,$F19:$F22)</f>
        <v>0.99906509285370682</v>
      </c>
      <c r="V19" t="s">
        <v>24</v>
      </c>
      <c r="W19" s="2" t="s">
        <v>31</v>
      </c>
      <c r="X19" s="4" t="s">
        <v>35</v>
      </c>
      <c r="Y19" s="2">
        <v>306</v>
      </c>
      <c r="Z19">
        <f t="shared" si="2"/>
        <v>0.9639460024465818</v>
      </c>
    </row>
    <row r="20" spans="1:76" x14ac:dyDescent="0.2">
      <c r="A20" s="1">
        <v>44656</v>
      </c>
      <c r="B20" s="25">
        <v>0.45833333333333298</v>
      </c>
      <c r="C20" s="4">
        <v>5</v>
      </c>
      <c r="D20" s="4">
        <v>5</v>
      </c>
      <c r="E20" s="2">
        <v>2</v>
      </c>
      <c r="F20" s="21">
        <v>1200</v>
      </c>
      <c r="G20" s="22">
        <v>7.9</v>
      </c>
      <c r="I20" s="14"/>
      <c r="J20" s="30">
        <v>0.67385406937886505</v>
      </c>
      <c r="K20" s="30">
        <v>2.09730687455705</v>
      </c>
      <c r="L20" s="30">
        <v>545.90075610676604</v>
      </c>
      <c r="M20">
        <f t="shared" si="0"/>
        <v>2.8164591705329391E-2</v>
      </c>
      <c r="N20">
        <f t="shared" si="1"/>
        <v>8.765962021588479E-2</v>
      </c>
      <c r="O20">
        <f t="shared" si="3"/>
        <v>22.816619511624921</v>
      </c>
      <c r="R20"/>
      <c r="U20" s="11"/>
      <c r="V20" t="s">
        <v>24</v>
      </c>
      <c r="W20" s="2" t="s">
        <v>31</v>
      </c>
      <c r="X20" s="4" t="s">
        <v>35</v>
      </c>
      <c r="Y20" s="2">
        <v>306</v>
      </c>
      <c r="Z20">
        <f t="shared" si="2"/>
        <v>0.9639460024465818</v>
      </c>
    </row>
    <row r="21" spans="1:76" x14ac:dyDescent="0.2">
      <c r="A21" s="1">
        <v>44656</v>
      </c>
      <c r="B21" s="25">
        <v>0.45833333333333298</v>
      </c>
      <c r="C21" s="4">
        <v>5</v>
      </c>
      <c r="D21" s="4">
        <v>5</v>
      </c>
      <c r="E21" s="2">
        <v>3</v>
      </c>
      <c r="F21" s="21">
        <v>2400</v>
      </c>
      <c r="G21" s="22">
        <v>7.9</v>
      </c>
      <c r="I21" s="14"/>
      <c r="J21" s="29">
        <v>1.03650620564258</v>
      </c>
      <c r="K21" s="29">
        <v>2.06033032385296</v>
      </c>
      <c r="L21" s="29">
        <v>692.25491599536701</v>
      </c>
      <c r="M21">
        <f t="shared" si="0"/>
        <v>4.3322101043141756E-2</v>
      </c>
      <c r="N21">
        <f t="shared" si="1"/>
        <v>8.6114138040178631E-2</v>
      </c>
      <c r="O21">
        <f t="shared" si="3"/>
        <v>28.933678597486733</v>
      </c>
      <c r="R21"/>
      <c r="U21" s="11"/>
      <c r="V21" t="s">
        <v>24</v>
      </c>
      <c r="W21" s="2" t="s">
        <v>31</v>
      </c>
      <c r="X21" s="4" t="s">
        <v>35</v>
      </c>
      <c r="Y21" s="2">
        <v>306</v>
      </c>
      <c r="Z21">
        <f t="shared" si="2"/>
        <v>0.9639460024465818</v>
      </c>
    </row>
    <row r="22" spans="1:76" x14ac:dyDescent="0.2">
      <c r="A22" s="1">
        <v>44656</v>
      </c>
      <c r="B22" s="25">
        <v>0.45833333333333298</v>
      </c>
      <c r="C22" s="4">
        <v>5</v>
      </c>
      <c r="D22" s="4">
        <v>5</v>
      </c>
      <c r="E22" s="2">
        <v>4</v>
      </c>
      <c r="F22" s="21">
        <v>3600</v>
      </c>
      <c r="G22" s="22">
        <v>7.9</v>
      </c>
      <c r="I22" s="14"/>
      <c r="J22" s="30">
        <v>1.39963442982933</v>
      </c>
      <c r="K22" s="30">
        <v>2.08189997843035</v>
      </c>
      <c r="L22" s="30">
        <v>840.70431150037098</v>
      </c>
      <c r="M22">
        <f t="shared" si="0"/>
        <v>5.8499509083918814E-2</v>
      </c>
      <c r="N22">
        <f t="shared" si="1"/>
        <v>8.7015669309340751E-2</v>
      </c>
      <c r="O22">
        <f t="shared" si="3"/>
        <v>35.138310732683763</v>
      </c>
      <c r="R22"/>
      <c r="U22" s="11"/>
      <c r="V22" t="s">
        <v>24</v>
      </c>
      <c r="W22" s="2" t="s">
        <v>31</v>
      </c>
      <c r="X22" s="4" t="s">
        <v>35</v>
      </c>
      <c r="Y22" s="2">
        <v>306</v>
      </c>
      <c r="Z22">
        <f t="shared" si="2"/>
        <v>0.9639460024465818</v>
      </c>
    </row>
    <row r="23" spans="1:76" x14ac:dyDescent="0.2">
      <c r="A23" s="1">
        <v>44656</v>
      </c>
      <c r="B23" s="25">
        <v>0.45833333333333298</v>
      </c>
      <c r="C23" s="4">
        <v>6</v>
      </c>
      <c r="D23" s="4">
        <v>6</v>
      </c>
      <c r="E23" s="2">
        <v>1</v>
      </c>
      <c r="F23" s="21">
        <v>0</v>
      </c>
      <c r="G23" s="22">
        <v>8.1999999999999993</v>
      </c>
      <c r="H23" s="3">
        <v>16.399999999999999</v>
      </c>
      <c r="I23" s="14">
        <v>7.0699999999999999E-2</v>
      </c>
      <c r="J23" s="29">
        <v>0.34833969578818402</v>
      </c>
      <c r="K23" s="29">
        <v>2.0880627368810298</v>
      </c>
      <c r="L23" s="29">
        <v>445.56369646412702</v>
      </c>
      <c r="M23">
        <f t="shared" si="0"/>
        <v>1.4543778200430717E-2</v>
      </c>
      <c r="N23">
        <f t="shared" si="1"/>
        <v>8.7180191293065215E-2</v>
      </c>
      <c r="O23">
        <f t="shared" si="3"/>
        <v>18.603046548788178</v>
      </c>
      <c r="P23" s="10">
        <f>SLOPE(M23:M26,$F23:$F26)*($H23/$I23)*1000</f>
        <v>-1.109562313807675E-2</v>
      </c>
      <c r="Q23" s="10">
        <f>SLOPE(N23:N26,$F23:$F26)*($H23/$I23)*1000</f>
        <v>-0.1566762478711588</v>
      </c>
      <c r="R23" s="10">
        <f>SLOPE(O23:O26,$F23:$F26)*($H23/$I23)</f>
        <v>1.277449489571614</v>
      </c>
      <c r="S23" s="11">
        <f>RSQ(J23:J26,$F23:$F26)</f>
        <v>6.4248609034812595E-2</v>
      </c>
      <c r="T23" s="11">
        <f>RSQ(K23:K26,$F23:$F26)</f>
        <v>0.85263157894736841</v>
      </c>
      <c r="U23" s="11">
        <f>RSQ(L23:L26,$F23:$F26)</f>
        <v>0.99552577804437792</v>
      </c>
      <c r="V23" t="s">
        <v>24</v>
      </c>
      <c r="W23" s="2" t="s">
        <v>31</v>
      </c>
      <c r="X23" s="4" t="s">
        <v>33</v>
      </c>
      <c r="Y23" s="2">
        <v>306</v>
      </c>
      <c r="Z23">
        <f t="shared" si="2"/>
        <v>0.9639460024465818</v>
      </c>
    </row>
    <row r="24" spans="1:76" x14ac:dyDescent="0.2">
      <c r="A24" s="1">
        <v>44656</v>
      </c>
      <c r="B24" s="25">
        <v>0.45833333333333298</v>
      </c>
      <c r="C24" s="4">
        <v>6</v>
      </c>
      <c r="D24" s="4">
        <v>6</v>
      </c>
      <c r="E24" s="2">
        <v>2</v>
      </c>
      <c r="F24" s="21">
        <v>1200</v>
      </c>
      <c r="G24" s="22">
        <v>8.1999999999999993</v>
      </c>
      <c r="I24" s="14"/>
      <c r="J24" s="30">
        <v>0.36134173644043199</v>
      </c>
      <c r="K24" s="30">
        <v>2.0449234277262498</v>
      </c>
      <c r="L24" s="30">
        <v>634.79861011699495</v>
      </c>
      <c r="M24">
        <f t="shared" si="0"/>
        <v>1.5086635640124482E-2</v>
      </c>
      <c r="N24">
        <f t="shared" si="1"/>
        <v>8.5379051337863429E-2</v>
      </c>
      <c r="O24">
        <f t="shared" si="3"/>
        <v>26.503927916091499</v>
      </c>
      <c r="R24"/>
      <c r="U24" s="11"/>
      <c r="V24" t="s">
        <v>24</v>
      </c>
      <c r="W24" s="2" t="s">
        <v>31</v>
      </c>
      <c r="X24" s="4" t="s">
        <v>33</v>
      </c>
      <c r="Y24" s="2">
        <v>306</v>
      </c>
      <c r="Z24">
        <f t="shared" si="2"/>
        <v>0.9639460024465818</v>
      </c>
    </row>
    <row r="25" spans="1:76" x14ac:dyDescent="0.2">
      <c r="A25" s="1">
        <v>44656</v>
      </c>
      <c r="B25" s="25">
        <v>0.45833333333333298</v>
      </c>
      <c r="C25" s="4">
        <v>6</v>
      </c>
      <c r="D25" s="4">
        <v>6</v>
      </c>
      <c r="E25" s="2">
        <v>3</v>
      </c>
      <c r="F25" s="21">
        <v>2400</v>
      </c>
      <c r="G25" s="22">
        <v>8.1999999999999993</v>
      </c>
      <c r="I25" s="14"/>
      <c r="J25" s="29">
        <v>0.34560668115844501</v>
      </c>
      <c r="K25" s="29">
        <v>2.0449234277262498</v>
      </c>
      <c r="L25" s="29">
        <v>777.97738186645199</v>
      </c>
      <c r="M25">
        <f t="shared" si="0"/>
        <v>1.4429670164298004E-2</v>
      </c>
      <c r="N25">
        <f t="shared" si="1"/>
        <v>8.5379051337863429E-2</v>
      </c>
      <c r="O25">
        <f t="shared" si="3"/>
        <v>32.481886571140748</v>
      </c>
      <c r="R25"/>
      <c r="U25" s="11"/>
      <c r="V25" t="s">
        <v>24</v>
      </c>
      <c r="W25" s="2" t="s">
        <v>31</v>
      </c>
      <c r="X25" s="4" t="s">
        <v>33</v>
      </c>
      <c r="Y25" s="2">
        <v>306</v>
      </c>
      <c r="Z25">
        <f t="shared" si="2"/>
        <v>0.9639460024465818</v>
      </c>
    </row>
    <row r="26" spans="1:76" x14ac:dyDescent="0.2">
      <c r="A26" s="1">
        <v>44656</v>
      </c>
      <c r="B26" s="25">
        <v>0.45833333333333298</v>
      </c>
      <c r="C26" s="4">
        <v>6</v>
      </c>
      <c r="D26" s="4">
        <v>6</v>
      </c>
      <c r="E26" s="2">
        <v>4</v>
      </c>
      <c r="F26" s="21">
        <v>3600</v>
      </c>
      <c r="G26" s="22">
        <v>8.1999999999999993</v>
      </c>
      <c r="I26" s="14"/>
      <c r="J26" s="30">
        <v>0.34900210335405002</v>
      </c>
      <c r="K26" s="30">
        <v>2.0233537731488598</v>
      </c>
      <c r="L26" s="30">
        <v>925.43772204942695</v>
      </c>
      <c r="M26">
        <f t="shared" si="0"/>
        <v>1.45714348494797E-2</v>
      </c>
      <c r="N26">
        <f t="shared" si="1"/>
        <v>8.447848136026255E-2</v>
      </c>
      <c r="O26">
        <f t="shared" si="3"/>
        <v>38.638608032726175</v>
      </c>
      <c r="R26"/>
      <c r="U26" s="11"/>
      <c r="V26" t="s">
        <v>24</v>
      </c>
      <c r="W26" s="2" t="s">
        <v>31</v>
      </c>
      <c r="X26" s="4" t="s">
        <v>33</v>
      </c>
      <c r="Y26" s="2">
        <v>306</v>
      </c>
      <c r="Z26">
        <f t="shared" si="2"/>
        <v>0.9639460024465818</v>
      </c>
    </row>
    <row r="27" spans="1:76" x14ac:dyDescent="0.2">
      <c r="A27" s="1">
        <v>44656</v>
      </c>
      <c r="B27" s="25">
        <v>0.45833333333333298</v>
      </c>
      <c r="C27" s="4">
        <v>7</v>
      </c>
      <c r="D27" s="4">
        <v>7</v>
      </c>
      <c r="E27" s="2">
        <v>1</v>
      </c>
      <c r="F27" s="21">
        <v>0</v>
      </c>
      <c r="G27" s="22">
        <v>7.9</v>
      </c>
      <c r="H27" s="3">
        <v>17.09</v>
      </c>
      <c r="I27" s="14">
        <v>7.0699999999999999E-2</v>
      </c>
      <c r="J27" s="29">
        <v>0.39175818395289103</v>
      </c>
      <c r="K27" s="29">
        <v>2.2205620435707001</v>
      </c>
      <c r="L27" s="29">
        <v>443.85887742221001</v>
      </c>
      <c r="M27">
        <f t="shared" si="0"/>
        <v>1.6374033785126481E-2</v>
      </c>
      <c r="N27">
        <f t="shared" si="1"/>
        <v>9.2811227468239402E-2</v>
      </c>
      <c r="O27">
        <f t="shared" si="3"/>
        <v>18.551648829405259</v>
      </c>
      <c r="P27" s="10">
        <f>SLOPE(M27:M30,$F27:$F30)*($H27/$I27)*1000</f>
        <v>4.2259094573398173</v>
      </c>
      <c r="Q27" s="10">
        <f>SLOPE(N27:N30,$F27:$F30)*($H27/$I27)*1000</f>
        <v>-0.1919799513131481</v>
      </c>
      <c r="R27" s="10">
        <f>SLOPE(O27:O30,$F27:$F30)*($H27/$I27)</f>
        <v>1.4960383169674605</v>
      </c>
      <c r="S27" s="11">
        <f>RSQ(J27:J30,$F27:$F30)</f>
        <v>0.99856896822427821</v>
      </c>
      <c r="T27" s="11">
        <f>RSQ(K27:K30,$F27:$F30)</f>
        <v>0.69316455696208479</v>
      </c>
      <c r="U27" s="11">
        <f>RSQ(L27:L30,$F27:$F30)</f>
        <v>0.998343794483042</v>
      </c>
      <c r="V27" t="s">
        <v>24</v>
      </c>
      <c r="W27" s="2" t="s">
        <v>31</v>
      </c>
      <c r="X27" s="4" t="s">
        <v>35</v>
      </c>
      <c r="Y27" s="2">
        <v>306</v>
      </c>
      <c r="Z27">
        <f t="shared" si="2"/>
        <v>0.9639460024465818</v>
      </c>
    </row>
    <row r="28" spans="1:76" x14ac:dyDescent="0.2">
      <c r="A28" s="1">
        <v>44656</v>
      </c>
      <c r="B28" s="25">
        <v>0.45833333333333298</v>
      </c>
      <c r="C28" s="4">
        <v>7</v>
      </c>
      <c r="D28" s="4">
        <v>7</v>
      </c>
      <c r="E28" s="2">
        <v>2</v>
      </c>
      <c r="F28" s="21">
        <v>1200</v>
      </c>
      <c r="G28" s="22">
        <v>7.9</v>
      </c>
      <c r="I28" s="14"/>
      <c r="J28" s="30">
        <v>0.87531573426521503</v>
      </c>
      <c r="K28" s="30">
        <v>2.16509721751456</v>
      </c>
      <c r="L28" s="30">
        <v>599.84331281477296</v>
      </c>
      <c r="M28">
        <f t="shared" si="0"/>
        <v>3.658493936462321E-2</v>
      </c>
      <c r="N28">
        <f t="shared" si="1"/>
        <v>9.0493004204679942E-2</v>
      </c>
      <c r="O28">
        <f t="shared" si="3"/>
        <v>25.071217583018928</v>
      </c>
      <c r="U28" s="11"/>
      <c r="V28" t="s">
        <v>24</v>
      </c>
      <c r="W28" s="2" t="s">
        <v>31</v>
      </c>
      <c r="X28" s="4" t="s">
        <v>35</v>
      </c>
      <c r="Y28" s="2">
        <v>306</v>
      </c>
      <c r="Z28">
        <f t="shared" si="2"/>
        <v>0.9639460024465818</v>
      </c>
    </row>
    <row r="29" spans="1:76" x14ac:dyDescent="0.2">
      <c r="A29" s="1">
        <v>44656</v>
      </c>
      <c r="B29" s="25">
        <v>0.45833333333333298</v>
      </c>
      <c r="C29" s="4">
        <v>7</v>
      </c>
      <c r="D29" s="4">
        <v>7</v>
      </c>
      <c r="E29" s="2">
        <v>3</v>
      </c>
      <c r="F29" s="21">
        <v>2400</v>
      </c>
      <c r="G29" s="22">
        <v>7.9</v>
      </c>
      <c r="I29" s="14"/>
      <c r="J29" s="29">
        <v>1.4297110388285501</v>
      </c>
      <c r="K29" s="29">
        <v>2.14044618371183</v>
      </c>
      <c r="L29" s="29">
        <v>791.61593420179304</v>
      </c>
      <c r="M29">
        <f t="shared" si="0"/>
        <v>5.9756599381117277E-2</v>
      </c>
      <c r="N29">
        <f t="shared" si="1"/>
        <v>8.9462682754209016E-2</v>
      </c>
      <c r="O29">
        <f t="shared" si="3"/>
        <v>33.086599291116016</v>
      </c>
      <c r="R29"/>
      <c r="U29" s="11"/>
      <c r="V29" t="s">
        <v>24</v>
      </c>
      <c r="W29" s="2" t="s">
        <v>31</v>
      </c>
      <c r="X29" s="4" t="s">
        <v>35</v>
      </c>
      <c r="Y29" s="2">
        <v>306</v>
      </c>
      <c r="Z29">
        <f t="shared" si="2"/>
        <v>0.9639460024465818</v>
      </c>
    </row>
    <row r="30" spans="1:76" x14ac:dyDescent="0.2">
      <c r="A30" s="1">
        <v>44656</v>
      </c>
      <c r="B30" s="25">
        <v>0.45833333333333298</v>
      </c>
      <c r="C30" s="4">
        <v>7</v>
      </c>
      <c r="D30" s="4">
        <v>7</v>
      </c>
      <c r="E30" s="2">
        <v>4</v>
      </c>
      <c r="F30" s="21">
        <v>3600</v>
      </c>
      <c r="G30" s="22">
        <v>7.9</v>
      </c>
      <c r="I30" s="14"/>
      <c r="J30" s="30">
        <v>1.8800521467689</v>
      </c>
      <c r="K30" s="30">
        <v>2.1527717006131901</v>
      </c>
      <c r="L30" s="30">
        <v>972.23565544435905</v>
      </c>
      <c r="M30">
        <f t="shared" si="0"/>
        <v>7.8579181316338051E-2</v>
      </c>
      <c r="N30">
        <f t="shared" si="1"/>
        <v>8.9977843479444264E-2</v>
      </c>
      <c r="O30">
        <f t="shared" si="3"/>
        <v>40.635831289397736</v>
      </c>
      <c r="R30"/>
      <c r="U30" s="11"/>
      <c r="V30" t="s">
        <v>24</v>
      </c>
      <c r="W30" s="2" t="s">
        <v>31</v>
      </c>
      <c r="X30" s="4" t="s">
        <v>35</v>
      </c>
      <c r="Y30" s="2">
        <v>306</v>
      </c>
      <c r="Z30">
        <f t="shared" si="2"/>
        <v>0.9639460024465818</v>
      </c>
    </row>
    <row r="31" spans="1:76" x14ac:dyDescent="0.2">
      <c r="A31" s="1">
        <v>44656</v>
      </c>
      <c r="B31" s="25">
        <v>0.45833333333333298</v>
      </c>
      <c r="C31" s="4">
        <v>8</v>
      </c>
      <c r="D31" s="4">
        <v>8</v>
      </c>
      <c r="E31" s="2">
        <v>1</v>
      </c>
      <c r="F31" s="21">
        <v>0</v>
      </c>
      <c r="G31" s="22">
        <v>8.1999999999999993</v>
      </c>
      <c r="H31" s="3">
        <v>15.04</v>
      </c>
      <c r="I31" s="14">
        <v>7.0699999999999999E-2</v>
      </c>
      <c r="J31" s="29">
        <v>0.39868686020668598</v>
      </c>
      <c r="K31" s="29">
        <v>2.14044618371183</v>
      </c>
      <c r="L31" s="29">
        <v>516.76266576437104</v>
      </c>
      <c r="M31">
        <f t="shared" si="0"/>
        <v>1.6645858443299633E-2</v>
      </c>
      <c r="N31">
        <f t="shared" si="1"/>
        <v>8.9367289810095771E-2</v>
      </c>
      <c r="O31">
        <f t="shared" si="3"/>
        <v>21.575725316446299</v>
      </c>
      <c r="P31" s="10">
        <f>SLOPE(M31:M34,$F31:$F34)*($H31/$I31)*1000</f>
        <v>-9.2266383486233158E-2</v>
      </c>
      <c r="Q31" s="10">
        <f>SLOPE(N31:N34,$F31:$F34)*($H31/$I31)*1000</f>
        <v>-0.19157811121806759</v>
      </c>
      <c r="R31" s="10">
        <f>SLOPE(O31:O34,$F31:$F34)*($H31/$I31)</f>
        <v>1.2347697411022409</v>
      </c>
      <c r="S31" s="11">
        <f>RSQ(J31:J34,$F31:$F34)</f>
        <v>0.42500481910810206</v>
      </c>
      <c r="T31" s="11">
        <f>RSQ(K31:K34,$F31:$F34)</f>
        <v>0.59999999999999987</v>
      </c>
      <c r="U31" s="11">
        <f>RSQ(L31:L34,$F31:$F34)</f>
        <v>0.9974008176580802</v>
      </c>
      <c r="V31" t="s">
        <v>24</v>
      </c>
      <c r="W31" s="2" t="s">
        <v>31</v>
      </c>
      <c r="X31" s="4" t="s">
        <v>33</v>
      </c>
      <c r="Y31" s="2">
        <v>306</v>
      </c>
      <c r="Z31">
        <f t="shared" si="2"/>
        <v>0.9639460024465818</v>
      </c>
    </row>
    <row r="32" spans="1:76" x14ac:dyDescent="0.2">
      <c r="A32" s="1">
        <v>44656</v>
      </c>
      <c r="B32" s="25">
        <v>0.45833333333333298</v>
      </c>
      <c r="C32" s="4">
        <v>8</v>
      </c>
      <c r="D32" s="4">
        <v>8</v>
      </c>
      <c r="E32" s="2">
        <v>2</v>
      </c>
      <c r="F32" s="21">
        <v>1200</v>
      </c>
      <c r="G32" s="22">
        <v>8.1999999999999993</v>
      </c>
      <c r="I32" s="14"/>
      <c r="J32" s="30">
        <v>0.34453312428655603</v>
      </c>
      <c r="K32" s="30">
        <v>2.05416756540227</v>
      </c>
      <c r="L32" s="30">
        <v>659.35581265209998</v>
      </c>
      <c r="M32">
        <f t="shared" si="0"/>
        <v>1.4384847328373513E-2</v>
      </c>
      <c r="N32">
        <f t="shared" si="1"/>
        <v>8.5765009899692213E-2</v>
      </c>
      <c r="O32">
        <f t="shared" si="3"/>
        <v>27.529233131695747</v>
      </c>
      <c r="R32"/>
      <c r="U32" s="11"/>
      <c r="V32" t="s">
        <v>24</v>
      </c>
      <c r="W32" s="2" t="s">
        <v>31</v>
      </c>
      <c r="X32" s="4" t="s">
        <v>33</v>
      </c>
      <c r="Y32" s="2">
        <v>306</v>
      </c>
      <c r="Z32">
        <f t="shared" si="2"/>
        <v>0.9639460024465818</v>
      </c>
    </row>
    <row r="33" spans="1:26" x14ac:dyDescent="0.2">
      <c r="A33" s="1">
        <v>44656</v>
      </c>
      <c r="B33" s="25">
        <v>0.45833333333333298</v>
      </c>
      <c r="C33" s="4">
        <v>8</v>
      </c>
      <c r="D33" s="4">
        <v>8</v>
      </c>
      <c r="E33" s="2">
        <v>3</v>
      </c>
      <c r="F33" s="21">
        <v>2400</v>
      </c>
      <c r="G33" s="22">
        <v>8.1999999999999993</v>
      </c>
      <c r="I33" s="14"/>
      <c r="J33" s="29">
        <v>0.36911711835539501</v>
      </c>
      <c r="K33" s="29">
        <v>2.05416756540227</v>
      </c>
      <c r="L33" s="29">
        <v>848.36949024609305</v>
      </c>
      <c r="M33">
        <f t="shared" si="0"/>
        <v>1.5411271136343165E-2</v>
      </c>
      <c r="N33">
        <f t="shared" si="1"/>
        <v>8.5765009899692213E-2</v>
      </c>
      <c r="O33">
        <f t="shared" si="3"/>
        <v>35.4208775150747</v>
      </c>
      <c r="R33"/>
      <c r="U33" s="11"/>
      <c r="V33" t="s">
        <v>24</v>
      </c>
      <c r="W33" s="2" t="s">
        <v>31</v>
      </c>
      <c r="X33" s="4" t="s">
        <v>33</v>
      </c>
      <c r="Y33" s="2">
        <v>306</v>
      </c>
      <c r="Z33">
        <f t="shared" si="2"/>
        <v>0.9639460024465818</v>
      </c>
    </row>
    <row r="34" spans="1:26" x14ac:dyDescent="0.2">
      <c r="A34" s="1">
        <v>44656</v>
      </c>
      <c r="B34" s="25">
        <v>0.45833333333333298</v>
      </c>
      <c r="C34" s="4">
        <v>8</v>
      </c>
      <c r="D34" s="4">
        <v>8</v>
      </c>
      <c r="E34" s="2">
        <v>4</v>
      </c>
      <c r="F34" s="21">
        <v>3600</v>
      </c>
      <c r="G34" s="22">
        <v>8.1999999999999993</v>
      </c>
      <c r="I34" s="14"/>
      <c r="J34" s="30">
        <v>0.34893934778829</v>
      </c>
      <c r="K34" s="30">
        <v>2.05416756540227</v>
      </c>
      <c r="L34" s="30">
        <v>1009.84578545308</v>
      </c>
      <c r="M34">
        <f t="shared" si="0"/>
        <v>1.4568814697253893E-2</v>
      </c>
      <c r="N34">
        <f t="shared" si="1"/>
        <v>8.5765009899692213E-2</v>
      </c>
      <c r="O34">
        <f t="shared" si="3"/>
        <v>42.162789075868325</v>
      </c>
      <c r="R34"/>
      <c r="U34" s="11"/>
      <c r="V34" t="s">
        <v>24</v>
      </c>
      <c r="W34" s="2" t="s">
        <v>31</v>
      </c>
      <c r="X34" s="4" t="s">
        <v>33</v>
      </c>
      <c r="Y34" s="2">
        <v>306</v>
      </c>
      <c r="Z34">
        <f t="shared" si="2"/>
        <v>0.9639460024465818</v>
      </c>
    </row>
    <row r="35" spans="1:26" x14ac:dyDescent="0.2">
      <c r="A35" s="1">
        <v>44656</v>
      </c>
      <c r="B35" s="25">
        <v>0.45833333333333298</v>
      </c>
      <c r="C35" s="4">
        <v>9</v>
      </c>
      <c r="D35" s="4">
        <v>9</v>
      </c>
      <c r="E35" s="2">
        <v>1</v>
      </c>
      <c r="F35" s="21">
        <v>0</v>
      </c>
      <c r="G35" s="22">
        <v>7.9</v>
      </c>
      <c r="H35" s="3">
        <v>16.399999999999999</v>
      </c>
      <c r="I35" s="14">
        <v>7.0699999999999999E-2</v>
      </c>
      <c r="J35" s="29">
        <v>0.34433096905317001</v>
      </c>
      <c r="K35" s="29">
        <v>2.09730687455705</v>
      </c>
      <c r="L35" s="29">
        <v>425.63943727957701</v>
      </c>
      <c r="M35">
        <f t="shared" si="0"/>
        <v>1.4391752748220641E-2</v>
      </c>
      <c r="N35">
        <f t="shared" si="1"/>
        <v>8.765962021588479E-2</v>
      </c>
      <c r="O35">
        <f t="shared" si="3"/>
        <v>17.790144052577325</v>
      </c>
      <c r="P35" s="10">
        <f>SLOPE(M35:M38,$F35:$F38)*($H35/$I35)*1000</f>
        <v>2.1784717415731927</v>
      </c>
      <c r="Q35" s="10">
        <f>SLOPE(N35:N38,$F35:$F38)*($H35/$I35)*1000</f>
        <v>-0.11949980047895392</v>
      </c>
      <c r="R35" s="10">
        <f>SLOPE(O35:O38,$F35:$F38)*($H35/$I35)</f>
        <v>1.2400461855778369</v>
      </c>
      <c r="S35" s="11">
        <f>RSQ(J35:J38,$F35:$F38)</f>
        <v>0.9944912827847131</v>
      </c>
      <c r="T35" s="11">
        <f>RSQ(K35:K38,$F35:$F38)</f>
        <v>0.98461538461536191</v>
      </c>
      <c r="U35" s="11">
        <f>RSQ(L35:L38,$F35:$F38)</f>
        <v>0.99537007758737284</v>
      </c>
      <c r="V35" t="s">
        <v>24</v>
      </c>
      <c r="W35" s="2" t="s">
        <v>36</v>
      </c>
      <c r="X35" s="4" t="s">
        <v>35</v>
      </c>
      <c r="Y35" s="2">
        <v>306</v>
      </c>
      <c r="Z35" s="31">
        <f t="shared" si="2"/>
        <v>0.9639460024465818</v>
      </c>
    </row>
    <row r="36" spans="1:26" x14ac:dyDescent="0.2">
      <c r="A36" s="1">
        <v>44656</v>
      </c>
      <c r="B36" s="25">
        <v>0.45833333333333298</v>
      </c>
      <c r="C36" s="4">
        <v>9</v>
      </c>
      <c r="D36" s="4">
        <v>9</v>
      </c>
      <c r="E36" s="2">
        <v>2</v>
      </c>
      <c r="F36" s="21">
        <v>1200</v>
      </c>
      <c r="G36" s="22">
        <v>7.9</v>
      </c>
      <c r="I36" s="14"/>
      <c r="J36" s="30">
        <v>0.619895593270402</v>
      </c>
      <c r="K36" s="30">
        <v>2.0880627368810298</v>
      </c>
      <c r="L36" s="30">
        <v>593.10211996199996</v>
      </c>
      <c r="M36">
        <f t="shared" si="0"/>
        <v>2.5909328262255647E-2</v>
      </c>
      <c r="N36">
        <f t="shared" si="1"/>
        <v>8.7273249671958361E-2</v>
      </c>
      <c r="O36">
        <f t="shared" si="3"/>
        <v>24.789460815592644</v>
      </c>
      <c r="R36"/>
      <c r="U36" s="11"/>
      <c r="V36" t="s">
        <v>24</v>
      </c>
      <c r="W36" s="2" t="s">
        <v>36</v>
      </c>
      <c r="X36" s="4" t="s">
        <v>35</v>
      </c>
      <c r="Y36" s="2">
        <v>306</v>
      </c>
      <c r="Z36" s="31">
        <f t="shared" si="2"/>
        <v>0.9639460024465818</v>
      </c>
    </row>
    <row r="37" spans="1:26" x14ac:dyDescent="0.2">
      <c r="A37" s="1">
        <v>44656</v>
      </c>
      <c r="B37" s="25">
        <v>0.45833333333333298</v>
      </c>
      <c r="C37" s="4">
        <v>9</v>
      </c>
      <c r="D37" s="4">
        <v>9</v>
      </c>
      <c r="E37" s="2">
        <v>3</v>
      </c>
      <c r="F37" s="21">
        <v>2400</v>
      </c>
      <c r="G37" s="22">
        <v>7.9</v>
      </c>
      <c r="I37" s="14"/>
      <c r="J37" s="29">
        <v>0.93022634821746697</v>
      </c>
      <c r="K37" s="29">
        <v>2.0695744615289802</v>
      </c>
      <c r="L37" s="29">
        <v>758.22230319751202</v>
      </c>
      <c r="M37">
        <f t="shared" si="0"/>
        <v>3.8879998625272451E-2</v>
      </c>
      <c r="N37">
        <f t="shared" si="1"/>
        <v>8.6500508584105074E-2</v>
      </c>
      <c r="O37">
        <f t="shared" si="3"/>
        <v>31.690869821587189</v>
      </c>
      <c r="R37"/>
      <c r="U37" s="11"/>
      <c r="V37" t="s">
        <v>24</v>
      </c>
      <c r="W37" s="2" t="s">
        <v>36</v>
      </c>
      <c r="X37" s="4" t="s">
        <v>35</v>
      </c>
      <c r="Y37" s="2">
        <v>306</v>
      </c>
      <c r="Z37" s="31">
        <f t="shared" si="2"/>
        <v>0.9639460024465818</v>
      </c>
    </row>
    <row r="38" spans="1:26" x14ac:dyDescent="0.2">
      <c r="A38" s="1">
        <v>44656</v>
      </c>
      <c r="B38" s="25">
        <v>0.45833333333333298</v>
      </c>
      <c r="C38" s="4">
        <v>9</v>
      </c>
      <c r="D38" s="4">
        <v>9</v>
      </c>
      <c r="E38" s="2">
        <v>4</v>
      </c>
      <c r="F38" s="21">
        <v>3600</v>
      </c>
      <c r="G38" s="22">
        <v>7.9</v>
      </c>
      <c r="I38" s="14"/>
      <c r="J38" s="30">
        <v>1.1396601071143799</v>
      </c>
      <c r="K38" s="30">
        <v>2.05416756540227</v>
      </c>
      <c r="L38" s="30">
        <v>882.20559336812403</v>
      </c>
      <c r="M38">
        <f t="shared" si="0"/>
        <v>4.763355013840806E-2</v>
      </c>
      <c r="N38">
        <f t="shared" si="1"/>
        <v>8.5856557677560591E-2</v>
      </c>
      <c r="O38">
        <f t="shared" si="3"/>
        <v>36.872909827901033</v>
      </c>
      <c r="R38"/>
      <c r="U38" s="11"/>
      <c r="V38" t="s">
        <v>24</v>
      </c>
      <c r="W38" s="2" t="s">
        <v>36</v>
      </c>
      <c r="X38" s="4" t="s">
        <v>35</v>
      </c>
      <c r="Y38" s="2">
        <v>306</v>
      </c>
      <c r="Z38" s="31">
        <f t="shared" si="2"/>
        <v>0.9639460024465818</v>
      </c>
    </row>
    <row r="39" spans="1:26" x14ac:dyDescent="0.2">
      <c r="A39" s="1">
        <v>44656</v>
      </c>
      <c r="B39" s="25">
        <v>0.45833333333333298</v>
      </c>
      <c r="C39" s="4">
        <v>10</v>
      </c>
      <c r="D39" s="4">
        <v>10</v>
      </c>
      <c r="E39" s="2">
        <v>1</v>
      </c>
      <c r="F39" s="21">
        <v>0</v>
      </c>
      <c r="G39" s="22">
        <v>8.1999999999999993</v>
      </c>
      <c r="H39" s="3">
        <v>15.72</v>
      </c>
      <c r="I39" s="14">
        <v>7.0699999999999999E-2</v>
      </c>
      <c r="J39" s="29">
        <v>0.36902636175914899</v>
      </c>
      <c r="K39" s="29">
        <v>2.11887652913444</v>
      </c>
      <c r="L39" s="29">
        <v>448.42675134368397</v>
      </c>
      <c r="M39">
        <f t="shared" si="0"/>
        <v>1.5407481893193483E-2</v>
      </c>
      <c r="N39">
        <f t="shared" si="1"/>
        <v>8.8466719832494878E-2</v>
      </c>
      <c r="O39">
        <f t="shared" si="3"/>
        <v>18.722583987809358</v>
      </c>
      <c r="P39" s="10">
        <f>SLOPE(M39:M42,$F39:$F42)*($H39/$I39)*1000</f>
        <v>-4.2649076538024265E-2</v>
      </c>
      <c r="Q39" s="10">
        <f>SLOPE(N39:N42,$F39:$F42)*($H39/$I39)*1000</f>
        <v>-0.10250375194636047</v>
      </c>
      <c r="R39" s="10">
        <f>SLOPE(O39:O42,$F39:$F42)*($H39/$I39)</f>
        <v>1.1847747993733877</v>
      </c>
      <c r="S39" s="11">
        <f>RSQ(J39:J42,$F39:$F42)</f>
        <v>0.4350841509095803</v>
      </c>
      <c r="T39" s="11">
        <f>RSQ(K39:K42,$F39:$F42)</f>
        <v>0.48980132450330166</v>
      </c>
      <c r="U39" s="11">
        <f>RSQ(L39:L42,$F39:$F42)</f>
        <v>0.99912047475735011</v>
      </c>
      <c r="V39" t="s">
        <v>24</v>
      </c>
      <c r="W39" s="2" t="s">
        <v>36</v>
      </c>
      <c r="X39" s="4" t="s">
        <v>33</v>
      </c>
      <c r="Y39" s="2">
        <v>306</v>
      </c>
      <c r="Z39" s="31">
        <f t="shared" si="2"/>
        <v>0.9639460024465818</v>
      </c>
    </row>
    <row r="40" spans="1:26" x14ac:dyDescent="0.2">
      <c r="A40" s="1">
        <v>44656</v>
      </c>
      <c r="B40" s="25">
        <v>0.45833333333333298</v>
      </c>
      <c r="C40" s="4">
        <v>10</v>
      </c>
      <c r="D40" s="4">
        <v>10</v>
      </c>
      <c r="E40" s="2">
        <v>2</v>
      </c>
      <c r="F40" s="21">
        <v>1200</v>
      </c>
      <c r="G40" s="22">
        <v>8.1999999999999993</v>
      </c>
      <c r="I40" s="14"/>
      <c r="J40" s="30">
        <v>0.34523023093012101</v>
      </c>
      <c r="K40" s="30">
        <v>2.0695744615289802</v>
      </c>
      <c r="L40" s="30">
        <v>608.80988014211198</v>
      </c>
      <c r="M40">
        <f t="shared" si="0"/>
        <v>1.4413952723275794E-2</v>
      </c>
      <c r="N40">
        <f t="shared" si="1"/>
        <v>8.6408274169407259E-2</v>
      </c>
      <c r="O40">
        <f t="shared" si="3"/>
        <v>25.418853980976678</v>
      </c>
      <c r="R40"/>
      <c r="U40" s="11"/>
      <c r="V40" t="s">
        <v>24</v>
      </c>
      <c r="W40" s="2" t="s">
        <v>36</v>
      </c>
      <c r="X40" s="4" t="s">
        <v>33</v>
      </c>
      <c r="Y40" s="2">
        <v>306</v>
      </c>
      <c r="Z40" s="31">
        <f t="shared" si="2"/>
        <v>0.9639460024465818</v>
      </c>
    </row>
    <row r="41" spans="1:26" x14ac:dyDescent="0.2">
      <c r="A41" s="1">
        <v>44656</v>
      </c>
      <c r="B41" s="25">
        <v>0.45833333333333298</v>
      </c>
      <c r="C41" s="4">
        <v>10</v>
      </c>
      <c r="D41" s="4">
        <v>10</v>
      </c>
      <c r="E41" s="2">
        <v>3</v>
      </c>
      <c r="F41" s="21">
        <v>2400</v>
      </c>
      <c r="G41" s="22">
        <v>8.1999999999999993</v>
      </c>
      <c r="I41" s="14"/>
      <c r="J41" s="29">
        <v>0.34850006565314201</v>
      </c>
      <c r="K41" s="29">
        <v>2.0942254953317101</v>
      </c>
      <c r="L41" s="29">
        <v>765.74432919925596</v>
      </c>
      <c r="M41">
        <f t="shared" si="0"/>
        <v>1.4550473916635857E-2</v>
      </c>
      <c r="N41">
        <f t="shared" si="1"/>
        <v>8.7437497000951075E-2</v>
      </c>
      <c r="O41">
        <f t="shared" si="3"/>
        <v>31.971135695323053</v>
      </c>
      <c r="R41"/>
      <c r="U41" s="11"/>
      <c r="V41" t="s">
        <v>24</v>
      </c>
      <c r="W41" s="2" t="s">
        <v>36</v>
      </c>
      <c r="X41" s="4" t="s">
        <v>33</v>
      </c>
      <c r="Y41" s="2">
        <v>306</v>
      </c>
      <c r="Z41" s="31">
        <f t="shared" si="2"/>
        <v>0.9639460024465818</v>
      </c>
    </row>
    <row r="42" spans="1:26" x14ac:dyDescent="0.2">
      <c r="A42" s="1">
        <v>44656</v>
      </c>
      <c r="B42" s="25">
        <v>0.45833333333333298</v>
      </c>
      <c r="C42" s="4">
        <v>10</v>
      </c>
      <c r="D42" s="4">
        <v>10</v>
      </c>
      <c r="E42" s="2">
        <v>4</v>
      </c>
      <c r="F42" s="21">
        <v>3600</v>
      </c>
      <c r="G42" s="22">
        <v>8.1999999999999993</v>
      </c>
      <c r="I42" s="14"/>
      <c r="J42" s="30">
        <v>0.34955994130808898</v>
      </c>
      <c r="K42" s="30">
        <v>2.0664930823036398</v>
      </c>
      <c r="L42" s="30">
        <v>906.60662927343503</v>
      </c>
      <c r="M42">
        <f t="shared" si="0"/>
        <v>1.45947255383487E-2</v>
      </c>
      <c r="N42">
        <f t="shared" si="1"/>
        <v>8.6279621315464322E-2</v>
      </c>
      <c r="O42">
        <f t="shared" si="3"/>
        <v>37.852377695164257</v>
      </c>
      <c r="R42"/>
      <c r="U42" s="11"/>
      <c r="V42" t="s">
        <v>24</v>
      </c>
      <c r="W42" s="2" t="s">
        <v>36</v>
      </c>
      <c r="X42" s="4" t="s">
        <v>33</v>
      </c>
      <c r="Y42" s="2">
        <v>306</v>
      </c>
      <c r="Z42" s="31">
        <f t="shared" si="2"/>
        <v>0.9639460024465818</v>
      </c>
    </row>
    <row r="43" spans="1:26" x14ac:dyDescent="0.2">
      <c r="A43" s="1">
        <v>44656</v>
      </c>
      <c r="B43" s="25">
        <v>0.45833333333333298</v>
      </c>
      <c r="C43" s="4">
        <v>11</v>
      </c>
      <c r="D43" s="4">
        <v>11</v>
      </c>
      <c r="E43" s="2">
        <v>1</v>
      </c>
      <c r="F43" s="21">
        <v>0</v>
      </c>
      <c r="G43" s="22">
        <v>7.9</v>
      </c>
      <c r="H43" s="3">
        <v>16.399999999999999</v>
      </c>
      <c r="I43" s="14">
        <v>7.0699999999999999E-2</v>
      </c>
      <c r="J43" s="29">
        <v>0.34345963963229797</v>
      </c>
      <c r="K43" s="29">
        <v>2.6273041013157501</v>
      </c>
      <c r="L43" s="29">
        <v>451.21172290834301</v>
      </c>
      <c r="M43">
        <f t="shared" si="0"/>
        <v>1.4355334421916962E-2</v>
      </c>
      <c r="N43">
        <f t="shared" si="1"/>
        <v>0.1098115314010098</v>
      </c>
      <c r="O43">
        <f t="shared" si="3"/>
        <v>18.858970400053629</v>
      </c>
      <c r="P43" s="10">
        <f>SLOPE(M43:M46,$F43:$F46)*($H43/$I43)*1000</f>
        <v>1.6791217885770589E-2</v>
      </c>
      <c r="Q43" s="10">
        <f>SLOPE(N43:N46,$F43:$F46)*($H43/$I43)*1000</f>
        <v>-1.3891851805677837</v>
      </c>
      <c r="R43" s="10">
        <f>SLOPE(O43:O46,$F43:$F46)*($H43/$I43)</f>
        <v>1.1347857298784398</v>
      </c>
      <c r="S43" s="11">
        <f>RSQ(J43:J46,$F43:$F46)</f>
        <v>0.96622577221553407</v>
      </c>
      <c r="T43" s="11">
        <f>RSQ(K43:K46,$F43:$F46)</f>
        <v>0.60421485678802767</v>
      </c>
      <c r="U43" s="11">
        <f>RSQ(L43:L46,$F43:$F46)</f>
        <v>0.99879248509233787</v>
      </c>
      <c r="V43" t="s">
        <v>24</v>
      </c>
      <c r="W43" s="2" t="s">
        <v>32</v>
      </c>
      <c r="X43" s="4" t="s">
        <v>35</v>
      </c>
      <c r="Y43" s="2">
        <v>306</v>
      </c>
      <c r="Z43" s="31">
        <f t="shared" si="2"/>
        <v>0.9639460024465818</v>
      </c>
    </row>
    <row r="44" spans="1:26" x14ac:dyDescent="0.2">
      <c r="A44" s="1">
        <v>44656</v>
      </c>
      <c r="B44" s="25">
        <v>0.45833333333333298</v>
      </c>
      <c r="C44" s="4">
        <v>11</v>
      </c>
      <c r="D44" s="4">
        <v>11</v>
      </c>
      <c r="E44" s="2">
        <v>2</v>
      </c>
      <c r="F44" s="21">
        <v>1200</v>
      </c>
      <c r="G44" s="22">
        <v>7.9</v>
      </c>
      <c r="I44" s="14"/>
      <c r="J44" s="30">
        <v>0.34465860123682501</v>
      </c>
      <c r="K44" s="30">
        <v>2.06033032385296</v>
      </c>
      <c r="L44" s="30">
        <v>580.97317838133301</v>
      </c>
      <c r="M44">
        <f t="shared" si="0"/>
        <v>1.4405446553899776E-2</v>
      </c>
      <c r="N44">
        <f t="shared" si="1"/>
        <v>8.6114138040178631E-2</v>
      </c>
      <c r="O44">
        <f t="shared" si="3"/>
        <v>24.282516207018627</v>
      </c>
      <c r="R44"/>
      <c r="U44" s="11"/>
      <c r="V44" t="s">
        <v>24</v>
      </c>
      <c r="W44" s="2" t="s">
        <v>32</v>
      </c>
      <c r="X44" s="4" t="s">
        <v>35</v>
      </c>
      <c r="Y44" s="2">
        <v>306</v>
      </c>
      <c r="Z44" s="31">
        <f t="shared" si="2"/>
        <v>0.9639460024465818</v>
      </c>
    </row>
    <row r="45" spans="1:26" x14ac:dyDescent="0.2">
      <c r="A45" s="1">
        <v>44656</v>
      </c>
      <c r="B45" s="25">
        <v>0.45833333333333298</v>
      </c>
      <c r="C45" s="4">
        <v>11</v>
      </c>
      <c r="D45" s="4">
        <v>11</v>
      </c>
      <c r="E45" s="2">
        <v>3</v>
      </c>
      <c r="F45" s="21">
        <v>2400</v>
      </c>
      <c r="G45" s="22">
        <v>7.9</v>
      </c>
      <c r="I45" s="14"/>
      <c r="J45" s="29">
        <v>0.34789345759851598</v>
      </c>
      <c r="K45" s="29">
        <v>2.0510861861769301</v>
      </c>
      <c r="L45" s="29">
        <v>736.02061399513298</v>
      </c>
      <c r="M45">
        <f t="shared" si="0"/>
        <v>1.4540651508195583E-2</v>
      </c>
      <c r="N45">
        <f t="shared" si="1"/>
        <v>8.5727767496251772E-2</v>
      </c>
      <c r="O45">
        <f t="shared" si="3"/>
        <v>30.762921857824043</v>
      </c>
      <c r="R45"/>
      <c r="U45" s="11"/>
      <c r="V45" t="s">
        <v>24</v>
      </c>
      <c r="W45" s="2" t="s">
        <v>32</v>
      </c>
      <c r="X45" s="4" t="s">
        <v>35</v>
      </c>
      <c r="Y45" s="2">
        <v>306</v>
      </c>
      <c r="Z45" s="31">
        <f t="shared" si="2"/>
        <v>0.9639460024465818</v>
      </c>
    </row>
    <row r="46" spans="1:26" x14ac:dyDescent="0.2">
      <c r="A46" s="1">
        <v>44656</v>
      </c>
      <c r="B46" s="25">
        <v>0.45833333333333298</v>
      </c>
      <c r="C46" s="4">
        <v>11</v>
      </c>
      <c r="D46" s="4">
        <v>11</v>
      </c>
      <c r="E46" s="2">
        <v>4</v>
      </c>
      <c r="F46" s="21">
        <v>3600</v>
      </c>
      <c r="G46" s="22">
        <v>7.9</v>
      </c>
      <c r="I46" s="14"/>
      <c r="J46" s="30">
        <v>0.349308911848492</v>
      </c>
      <c r="K46" s="30">
        <v>2.0572489446276099</v>
      </c>
      <c r="L46" s="30">
        <v>867.70812456891497</v>
      </c>
      <c r="M46">
        <f t="shared" si="0"/>
        <v>1.4599812226872989E-2</v>
      </c>
      <c r="N46">
        <f t="shared" si="1"/>
        <v>8.598534785886941E-2</v>
      </c>
      <c r="O46">
        <f t="shared" si="3"/>
        <v>36.266969598339394</v>
      </c>
      <c r="R46"/>
      <c r="U46" s="11"/>
      <c r="V46" t="s">
        <v>24</v>
      </c>
      <c r="W46" s="2" t="s">
        <v>32</v>
      </c>
      <c r="X46" s="4" t="s">
        <v>35</v>
      </c>
      <c r="Y46" s="2">
        <v>306</v>
      </c>
      <c r="Z46" s="31">
        <f t="shared" si="2"/>
        <v>0.9639460024465818</v>
      </c>
    </row>
    <row r="47" spans="1:26" x14ac:dyDescent="0.2">
      <c r="A47" s="1">
        <v>44656</v>
      </c>
      <c r="B47" s="25">
        <v>0.45833333333333298</v>
      </c>
      <c r="C47" s="4">
        <v>12</v>
      </c>
      <c r="D47" s="4">
        <v>12</v>
      </c>
      <c r="E47" s="2">
        <v>1</v>
      </c>
      <c r="F47" s="21">
        <v>0</v>
      </c>
      <c r="G47" s="22">
        <v>8.1999999999999993</v>
      </c>
      <c r="H47" s="3">
        <v>15.72</v>
      </c>
      <c r="I47" s="14">
        <v>7.0699999999999999E-2</v>
      </c>
      <c r="J47" s="29">
        <v>0.339953893616252</v>
      </c>
      <c r="K47" s="29">
        <v>2.1558530798385398</v>
      </c>
      <c r="L47" s="29">
        <v>416.51670332244498</v>
      </c>
      <c r="M47">
        <f t="shared" si="0"/>
        <v>1.4193656614243681E-2</v>
      </c>
      <c r="N47">
        <f t="shared" si="1"/>
        <v>9.0010554079810803E-2</v>
      </c>
      <c r="O47">
        <f t="shared" si="3"/>
        <v>17.390284894718931</v>
      </c>
      <c r="P47" s="10">
        <f>SLOPE(M47:M50,$F47:$F50)*($H47/$I47)*1000</f>
        <v>1.4586220638699984E-2</v>
      </c>
      <c r="Q47" s="10">
        <f>SLOPE(N47:N50,$F47:$F50)*($H47/$I47)*1000</f>
        <v>-0.41478262415506062</v>
      </c>
      <c r="R47" s="10">
        <f>SLOPE(O47:O50,$F47:$F50)*($H47/$I47)</f>
        <v>0.86034101360004034</v>
      </c>
      <c r="S47" s="11">
        <f>RSQ(J47:J50,$F47:$F50)</f>
        <v>0.91869242677831742</v>
      </c>
      <c r="T47" s="11">
        <f>RSQ(K47:K50,$F47:$F50)</f>
        <v>0.99723320158102602</v>
      </c>
      <c r="U47" s="11">
        <f>RSQ(L47:L50,$F47:$F50)</f>
        <v>0.99241019983125112</v>
      </c>
      <c r="V47" t="s">
        <v>24</v>
      </c>
      <c r="W47" s="2" t="s">
        <v>32</v>
      </c>
      <c r="X47" s="4" t="s">
        <v>33</v>
      </c>
      <c r="Y47" s="2">
        <v>306</v>
      </c>
      <c r="Z47" s="31">
        <f t="shared" si="2"/>
        <v>0.9639460024465818</v>
      </c>
    </row>
    <row r="48" spans="1:26" x14ac:dyDescent="0.2">
      <c r="A48" s="1">
        <v>44656</v>
      </c>
      <c r="B48" s="25">
        <v>0.45833333333333298</v>
      </c>
      <c r="C48" s="4">
        <v>12</v>
      </c>
      <c r="D48" s="4">
        <v>12</v>
      </c>
      <c r="E48" s="2">
        <v>2</v>
      </c>
      <c r="F48" s="21">
        <v>1200</v>
      </c>
      <c r="G48" s="22">
        <v>8.1999999999999993</v>
      </c>
      <c r="I48" s="14"/>
      <c r="J48" s="30">
        <v>0.34325749802245797</v>
      </c>
      <c r="K48" s="30">
        <v>2.09730687455705</v>
      </c>
      <c r="L48" s="30">
        <v>556.85844796397805</v>
      </c>
      <c r="M48">
        <f t="shared" si="0"/>
        <v>1.4331587749646178E-2</v>
      </c>
      <c r="N48">
        <f t="shared" si="1"/>
        <v>8.7566149854893985E-2</v>
      </c>
      <c r="O48">
        <f t="shared" si="3"/>
        <v>23.249792814738129</v>
      </c>
      <c r="R48"/>
      <c r="U48" s="11"/>
      <c r="V48" t="s">
        <v>24</v>
      </c>
      <c r="W48" s="2" t="s">
        <v>32</v>
      </c>
      <c r="X48" s="4" t="s">
        <v>33</v>
      </c>
      <c r="Y48" s="2">
        <v>306</v>
      </c>
      <c r="Z48" s="31">
        <f t="shared" si="2"/>
        <v>0.9639460024465818</v>
      </c>
    </row>
    <row r="49" spans="1:26" x14ac:dyDescent="0.2">
      <c r="A49" s="1">
        <v>44656</v>
      </c>
      <c r="B49" s="25">
        <v>0.45833333333333298</v>
      </c>
      <c r="C49" s="4">
        <v>12</v>
      </c>
      <c r="D49" s="4">
        <v>12</v>
      </c>
      <c r="E49" s="2">
        <v>3</v>
      </c>
      <c r="F49" s="21">
        <v>2400</v>
      </c>
      <c r="G49" s="22">
        <v>8.1999999999999993</v>
      </c>
      <c r="I49" s="14"/>
      <c r="J49" s="29">
        <v>0.34352237375768802</v>
      </c>
      <c r="K49" s="29">
        <v>2.0418420485009099</v>
      </c>
      <c r="L49" s="29">
        <v>649.85567600629895</v>
      </c>
      <c r="M49">
        <f t="shared" si="0"/>
        <v>1.4342646764712334E-2</v>
      </c>
      <c r="N49">
        <f t="shared" si="1"/>
        <v>8.5250398483920506E-2</v>
      </c>
      <c r="O49">
        <f t="shared" si="3"/>
        <v>27.132586174943704</v>
      </c>
      <c r="R49"/>
      <c r="U49" s="11"/>
      <c r="V49" t="s">
        <v>24</v>
      </c>
      <c r="W49" s="2" t="s">
        <v>32</v>
      </c>
      <c r="X49" s="4" t="s">
        <v>33</v>
      </c>
      <c r="Y49" s="2">
        <v>306</v>
      </c>
      <c r="Z49" s="31">
        <f t="shared" si="2"/>
        <v>0.9639460024465818</v>
      </c>
    </row>
    <row r="50" spans="1:26" x14ac:dyDescent="0.2">
      <c r="A50" s="1">
        <v>44656</v>
      </c>
      <c r="B50" s="25">
        <v>0.45833333333333298</v>
      </c>
      <c r="C50" s="4">
        <v>12</v>
      </c>
      <c r="D50" s="4">
        <v>12</v>
      </c>
      <c r="E50" s="2">
        <v>4</v>
      </c>
      <c r="F50" s="21">
        <v>3600</v>
      </c>
      <c r="G50" s="22">
        <v>8.1999999999999993</v>
      </c>
      <c r="I50" s="14"/>
      <c r="J50" s="30">
        <v>0.34615045822651402</v>
      </c>
      <c r="K50" s="30">
        <v>1.9956213601207899</v>
      </c>
      <c r="L50" s="30">
        <v>756.218164781822</v>
      </c>
      <c r="M50">
        <f t="shared" si="0"/>
        <v>1.4452373787123942E-2</v>
      </c>
      <c r="N50">
        <f t="shared" si="1"/>
        <v>8.3320605674775811E-2</v>
      </c>
      <c r="O50">
        <f t="shared" si="3"/>
        <v>31.573402034579885</v>
      </c>
      <c r="R50"/>
      <c r="U50" s="11"/>
      <c r="V50" t="s">
        <v>24</v>
      </c>
      <c r="W50" s="2" t="s">
        <v>32</v>
      </c>
      <c r="X50" s="4" t="s">
        <v>33</v>
      </c>
      <c r="Y50" s="2">
        <v>306</v>
      </c>
      <c r="Z50" s="31">
        <f t="shared" si="2"/>
        <v>0.9639460024465818</v>
      </c>
    </row>
    <row r="51" spans="1:26" x14ac:dyDescent="0.2">
      <c r="A51" s="1">
        <v>44656</v>
      </c>
      <c r="B51" s="25">
        <v>0.45833333333333298</v>
      </c>
      <c r="C51" s="4">
        <v>13</v>
      </c>
      <c r="D51" s="4">
        <v>13</v>
      </c>
      <c r="E51" s="2">
        <v>1</v>
      </c>
      <c r="F51" s="21">
        <v>0</v>
      </c>
      <c r="G51" s="22">
        <v>7.9</v>
      </c>
      <c r="H51" s="3">
        <v>15.72</v>
      </c>
      <c r="I51" s="14">
        <v>7.0699999999999999E-2</v>
      </c>
      <c r="J51" s="29">
        <v>0.344686485137502</v>
      </c>
      <c r="K51" s="29">
        <v>2.0664930823036398</v>
      </c>
      <c r="L51" s="29">
        <v>416.46464777917998</v>
      </c>
      <c r="M51">
        <f t="shared" si="0"/>
        <v>1.4406611997151375E-2</v>
      </c>
      <c r="N51">
        <f t="shared" si="1"/>
        <v>8.6371718402796255E-2</v>
      </c>
      <c r="O51">
        <f t="shared" si="3"/>
        <v>17.406672004246129</v>
      </c>
      <c r="P51" s="10">
        <f>SLOPE(M51:M54,$F51:$F54)*($H51/$I51)*1000</f>
        <v>-5.5427881679752924E-3</v>
      </c>
      <c r="Q51" s="10">
        <f>SLOPE(N51:N54,$F51:$F54)*($H51/$I51)*1000</f>
        <v>-0.10499951981108459</v>
      </c>
      <c r="R51" s="10">
        <f>SLOPE(O51:O54,$F51:$F54)*($H51/$I51)</f>
        <v>1.1254373573185872</v>
      </c>
      <c r="S51" s="11">
        <f>RSQ(J51:J54,$F51:$F54)</f>
        <v>5.9987492196068321E-3</v>
      </c>
      <c r="T51" s="11">
        <f>RSQ(K51:K54,$F51:$F54)</f>
        <v>0.85663716814161506</v>
      </c>
      <c r="U51" s="11">
        <f>RSQ(L51:L54,$F51:$F54)</f>
        <v>0.99581063265167968</v>
      </c>
      <c r="V51" t="s">
        <v>24</v>
      </c>
      <c r="W51" s="2" t="s">
        <v>32</v>
      </c>
      <c r="X51" s="4" t="s">
        <v>35</v>
      </c>
      <c r="Y51" s="2">
        <v>306</v>
      </c>
      <c r="Z51" s="31">
        <f t="shared" si="2"/>
        <v>0.9639460024465818</v>
      </c>
    </row>
    <row r="52" spans="1:26" x14ac:dyDescent="0.2">
      <c r="A52" s="1">
        <v>44656</v>
      </c>
      <c r="B52" s="25">
        <v>0.45833333333333298</v>
      </c>
      <c r="C52" s="4">
        <v>13</v>
      </c>
      <c r="D52" s="4">
        <v>13</v>
      </c>
      <c r="E52" s="2">
        <v>2</v>
      </c>
      <c r="F52" s="21">
        <v>1200</v>
      </c>
      <c r="G52" s="22">
        <v>7.9</v>
      </c>
      <c r="I52" s="14"/>
      <c r="J52" s="30">
        <v>0.37144204738791597</v>
      </c>
      <c r="K52" s="30">
        <v>2.0418420485009099</v>
      </c>
      <c r="L52" s="30">
        <v>578.24026235993801</v>
      </c>
      <c r="M52">
        <f t="shared" si="0"/>
        <v>1.5524894902712869E-2</v>
      </c>
      <c r="N52">
        <f t="shared" si="1"/>
        <v>8.534139695232533E-2</v>
      </c>
      <c r="O52">
        <f t="shared" si="3"/>
        <v>24.168290490494432</v>
      </c>
      <c r="R52"/>
      <c r="U52" s="11"/>
      <c r="V52" t="s">
        <v>24</v>
      </c>
      <c r="W52" s="2" t="s">
        <v>32</v>
      </c>
      <c r="X52" s="4" t="s">
        <v>35</v>
      </c>
      <c r="Y52" s="2">
        <v>306</v>
      </c>
      <c r="Z52" s="31">
        <f t="shared" si="2"/>
        <v>0.9639460024465818</v>
      </c>
    </row>
    <row r="53" spans="1:26" x14ac:dyDescent="0.2">
      <c r="A53" s="1">
        <v>44656</v>
      </c>
      <c r="B53" s="25">
        <v>0.45833333333333298</v>
      </c>
      <c r="C53" s="4">
        <v>13</v>
      </c>
      <c r="D53" s="4">
        <v>13</v>
      </c>
      <c r="E53" s="2">
        <v>3</v>
      </c>
      <c r="F53" s="21">
        <v>2400</v>
      </c>
      <c r="G53" s="22">
        <v>7.9</v>
      </c>
      <c r="I53" s="14"/>
      <c r="J53" s="29">
        <v>0.35014569184525102</v>
      </c>
      <c r="K53" s="29">
        <v>2.0264351523742001</v>
      </c>
      <c r="L53" s="29">
        <v>729.73490714592504</v>
      </c>
      <c r="M53">
        <f t="shared" si="0"/>
        <v>1.4634786515857588E-2</v>
      </c>
      <c r="N53">
        <f t="shared" si="1"/>
        <v>8.4697446045780875E-2</v>
      </c>
      <c r="O53">
        <f t="shared" si="3"/>
        <v>30.500202709818428</v>
      </c>
      <c r="R53"/>
      <c r="U53" s="11"/>
      <c r="V53" t="s">
        <v>24</v>
      </c>
      <c r="W53" s="2" t="s">
        <v>32</v>
      </c>
      <c r="X53" s="4" t="s">
        <v>35</v>
      </c>
      <c r="Y53" s="2">
        <v>306</v>
      </c>
      <c r="Z53" s="31">
        <f t="shared" si="2"/>
        <v>0.9639460024465818</v>
      </c>
    </row>
    <row r="54" spans="1:26" x14ac:dyDescent="0.2">
      <c r="A54" s="1">
        <v>44656</v>
      </c>
      <c r="B54" s="25">
        <v>0.45833333333333298</v>
      </c>
      <c r="C54" s="4">
        <v>13</v>
      </c>
      <c r="D54" s="4">
        <v>13</v>
      </c>
      <c r="E54" s="2">
        <v>4</v>
      </c>
      <c r="F54" s="21">
        <v>3600</v>
      </c>
      <c r="G54" s="22">
        <v>7.9</v>
      </c>
      <c r="I54" s="14"/>
      <c r="J54" s="30">
        <v>0.34939956092642399</v>
      </c>
      <c r="K54" s="30">
        <v>2.0264351523742001</v>
      </c>
      <c r="L54" s="30">
        <v>850.37362866178205</v>
      </c>
      <c r="M54">
        <f t="shared" si="0"/>
        <v>1.4603601020892995E-2</v>
      </c>
      <c r="N54">
        <f t="shared" si="1"/>
        <v>8.4697446045780875E-2</v>
      </c>
      <c r="O54">
        <f t="shared" si="3"/>
        <v>35.542452196385995</v>
      </c>
      <c r="R54"/>
      <c r="U54" s="11"/>
      <c r="V54" t="s">
        <v>24</v>
      </c>
      <c r="W54" s="2" t="s">
        <v>32</v>
      </c>
      <c r="X54" s="4" t="s">
        <v>35</v>
      </c>
      <c r="Y54" s="2">
        <v>306</v>
      </c>
      <c r="Z54" s="31">
        <f t="shared" si="2"/>
        <v>0.9639460024465818</v>
      </c>
    </row>
    <row r="55" spans="1:26" x14ac:dyDescent="0.2">
      <c r="A55" s="1">
        <v>44656</v>
      </c>
      <c r="B55" s="25">
        <v>0.45833333333333298</v>
      </c>
      <c r="C55" s="4">
        <v>14</v>
      </c>
      <c r="D55" s="4">
        <v>14</v>
      </c>
      <c r="E55" s="2">
        <v>1</v>
      </c>
      <c r="F55" s="21">
        <v>0</v>
      </c>
      <c r="G55" s="22">
        <v>8.1999999999999993</v>
      </c>
      <c r="H55" s="3">
        <v>16.399999999999999</v>
      </c>
      <c r="I55" s="14">
        <v>7.0699999999999999E-2</v>
      </c>
      <c r="J55" s="29">
        <v>0.34258138787253201</v>
      </c>
      <c r="K55" s="29">
        <v>2.0664930823036398</v>
      </c>
      <c r="L55" s="29">
        <v>418.23453625017902</v>
      </c>
      <c r="M55">
        <f t="shared" si="0"/>
        <v>1.430335899427182E-2</v>
      </c>
      <c r="N55">
        <f t="shared" si="1"/>
        <v>8.6279621315464322E-2</v>
      </c>
      <c r="O55">
        <f t="shared" si="3"/>
        <v>17.462007358131636</v>
      </c>
      <c r="P55" s="10">
        <f>SLOPE(M55:M58,$F55:$F58)*($H55/$I55)*1000</f>
        <v>1.8139854137032164E-2</v>
      </c>
      <c r="Q55" s="10">
        <f>SLOPE(N55:N58,$F55:$F58)*($H55/$I55)*1000</f>
        <v>-0.2287970603832859</v>
      </c>
      <c r="R55" s="10">
        <f>SLOPE(O55:O58,$F55:$F58)*($H55/$I55)</f>
        <v>1.2718407443615278</v>
      </c>
      <c r="S55" s="11">
        <f>RSQ(J55:J58,$F55:$F58)</f>
        <v>0.88470629928556832</v>
      </c>
      <c r="T55" s="11">
        <f>RSQ(K55:K58,$F55:$F58)</f>
        <v>0.98648018648019142</v>
      </c>
      <c r="U55" s="11">
        <f>RSQ(L55:L58,$F55:$F58)</f>
        <v>0.99186226368773478</v>
      </c>
      <c r="V55" t="s">
        <v>24</v>
      </c>
      <c r="W55" s="2" t="s">
        <v>32</v>
      </c>
      <c r="X55" s="4" t="s">
        <v>33</v>
      </c>
      <c r="Y55" s="2">
        <v>306</v>
      </c>
      <c r="Z55" s="31">
        <f t="shared" si="2"/>
        <v>0.9639460024465818</v>
      </c>
    </row>
    <row r="56" spans="1:26" x14ac:dyDescent="0.2">
      <c r="A56" s="1">
        <v>44656</v>
      </c>
      <c r="B56" s="25">
        <v>0.45833333333333298</v>
      </c>
      <c r="C56" s="4">
        <v>14</v>
      </c>
      <c r="D56" s="4">
        <v>14</v>
      </c>
      <c r="E56" s="2">
        <v>2</v>
      </c>
      <c r="F56" s="21">
        <v>1200</v>
      </c>
      <c r="G56" s="22">
        <v>8.1999999999999993</v>
      </c>
      <c r="I56" s="14"/>
      <c r="J56" s="30">
        <v>0.34393363692558998</v>
      </c>
      <c r="K56" s="30">
        <v>2.0356792900502301</v>
      </c>
      <c r="L56" s="30">
        <v>613.40378183521796</v>
      </c>
      <c r="M56">
        <f t="shared" si="0"/>
        <v>1.4359817705516077E-2</v>
      </c>
      <c r="N56">
        <f t="shared" si="1"/>
        <v>8.4993092776034673E-2</v>
      </c>
      <c r="O56">
        <f t="shared" si="3"/>
        <v>25.610657235406066</v>
      </c>
      <c r="R56"/>
      <c r="U56" s="11"/>
      <c r="V56" t="s">
        <v>24</v>
      </c>
      <c r="W56" s="2" t="s">
        <v>32</v>
      </c>
      <c r="X56" s="4" t="s">
        <v>33</v>
      </c>
      <c r="Y56" s="2">
        <v>306</v>
      </c>
      <c r="Z56" s="31">
        <f t="shared" si="2"/>
        <v>0.9639460024465818</v>
      </c>
    </row>
    <row r="57" spans="1:26" x14ac:dyDescent="0.2">
      <c r="A57" s="1">
        <v>44656</v>
      </c>
      <c r="B57" s="25">
        <v>0.45833333333333298</v>
      </c>
      <c r="C57" s="4">
        <v>14</v>
      </c>
      <c r="D57" s="4">
        <v>14</v>
      </c>
      <c r="E57" s="2">
        <v>3</v>
      </c>
      <c r="F57" s="21">
        <v>2400</v>
      </c>
      <c r="G57" s="22">
        <v>8.1999999999999993</v>
      </c>
      <c r="I57" s="14"/>
      <c r="J57" s="29">
        <v>0.34846520250345903</v>
      </c>
      <c r="K57" s="29">
        <v>2.0017841185714702</v>
      </c>
      <c r="L57" s="29">
        <v>761.22851082104603</v>
      </c>
      <c r="M57">
        <f t="shared" si="0"/>
        <v>1.4549018320496548E-2</v>
      </c>
      <c r="N57">
        <f t="shared" si="1"/>
        <v>8.3577911382661671E-2</v>
      </c>
      <c r="O57">
        <f t="shared" si="3"/>
        <v>31.78259255286693</v>
      </c>
      <c r="R57"/>
      <c r="U57" s="11"/>
      <c r="V57" t="s">
        <v>24</v>
      </c>
      <c r="W57" s="2" t="s">
        <v>32</v>
      </c>
      <c r="X57" s="4" t="s">
        <v>33</v>
      </c>
      <c r="Y57" s="2">
        <v>306</v>
      </c>
      <c r="Z57" s="31">
        <f t="shared" si="2"/>
        <v>0.9639460024465818</v>
      </c>
    </row>
    <row r="58" spans="1:26" x14ac:dyDescent="0.2">
      <c r="A58" s="1">
        <v>44656</v>
      </c>
      <c r="B58" s="25">
        <v>0.45833333333333298</v>
      </c>
      <c r="C58" s="4">
        <v>14</v>
      </c>
      <c r="D58" s="4">
        <v>14</v>
      </c>
      <c r="E58" s="2">
        <v>4</v>
      </c>
      <c r="F58" s="21">
        <v>3600</v>
      </c>
      <c r="G58" s="22">
        <v>8.1999999999999993</v>
      </c>
      <c r="I58" s="14"/>
      <c r="J58" s="30">
        <v>0.34856281951231599</v>
      </c>
      <c r="K58" s="30">
        <v>1.9832958432194201</v>
      </c>
      <c r="L58" s="30">
        <v>894.24343774807699</v>
      </c>
      <c r="M58">
        <f t="shared" si="0"/>
        <v>1.4553093997608778E-2</v>
      </c>
      <c r="N58">
        <f t="shared" si="1"/>
        <v>8.2805994259003701E-2</v>
      </c>
      <c r="O58">
        <f t="shared" si="3"/>
        <v>37.336193299391034</v>
      </c>
      <c r="R58"/>
      <c r="U58" s="11"/>
      <c r="V58" t="s">
        <v>24</v>
      </c>
      <c r="W58" s="2" t="s">
        <v>32</v>
      </c>
      <c r="X58" s="4" t="s">
        <v>33</v>
      </c>
      <c r="Y58" s="2">
        <v>306</v>
      </c>
      <c r="Z58" s="31">
        <f t="shared" si="2"/>
        <v>0.9639460024465818</v>
      </c>
    </row>
    <row r="59" spans="1:26" x14ac:dyDescent="0.2">
      <c r="A59" s="1">
        <v>44656</v>
      </c>
      <c r="B59" s="25">
        <v>0.45833333333333298</v>
      </c>
      <c r="C59" s="4">
        <v>15</v>
      </c>
      <c r="D59" s="4">
        <v>15</v>
      </c>
      <c r="E59" s="2">
        <v>1</v>
      </c>
      <c r="F59" s="21">
        <v>0</v>
      </c>
      <c r="G59" s="22">
        <v>7.9</v>
      </c>
      <c r="H59" s="3">
        <v>15.04</v>
      </c>
      <c r="I59" s="14">
        <v>7.0699999999999999E-2</v>
      </c>
      <c r="J59" s="29">
        <v>0.34149409590914398</v>
      </c>
      <c r="K59" s="29">
        <v>2.06033032385296</v>
      </c>
      <c r="L59" s="29">
        <v>415.34545359898999</v>
      </c>
      <c r="M59">
        <f t="shared" si="0"/>
        <v>1.4273182010946685E-2</v>
      </c>
      <c r="N59">
        <f t="shared" si="1"/>
        <v>8.6114138040178631E-2</v>
      </c>
      <c r="O59">
        <f t="shared" si="3"/>
        <v>17.359893853669572</v>
      </c>
      <c r="P59" s="10">
        <f>SLOPE(M59:M62,$F59:$F62)*($H59/$I59)*1000</f>
        <v>0.4036579975200425</v>
      </c>
      <c r="Q59" s="10">
        <f>SLOPE(N59:N62,$F59:$F62)*($H59/$I59)*1000</f>
        <v>6.849378807922666E-3</v>
      </c>
      <c r="R59" s="10">
        <f>SLOPE(O59:O62,$F59:$F62)*($H59/$I59)</f>
        <v>0.95178690490968332</v>
      </c>
      <c r="S59" s="11">
        <f>RSQ(J59:J62,$F59:$F62)</f>
        <v>0.99926568480316624</v>
      </c>
      <c r="T59" s="11">
        <f>RSQ(K59:K62,$F59:$F62)</f>
        <v>2.3999999999865337E-2</v>
      </c>
      <c r="U59" s="11">
        <f>RSQ(L59:L62,$F59:$F62)</f>
        <v>0.99600555892538278</v>
      </c>
      <c r="V59" t="s">
        <v>24</v>
      </c>
      <c r="W59" s="2" t="s">
        <v>36</v>
      </c>
      <c r="X59" s="4" t="s">
        <v>35</v>
      </c>
      <c r="Y59" s="2">
        <v>306</v>
      </c>
      <c r="Z59" s="31">
        <f t="shared" si="2"/>
        <v>0.9639460024465818</v>
      </c>
    </row>
    <row r="60" spans="1:26" x14ac:dyDescent="0.2">
      <c r="A60" s="1">
        <v>44656</v>
      </c>
      <c r="B60" s="25">
        <v>0.45833333333333298</v>
      </c>
      <c r="C60" s="4">
        <v>15</v>
      </c>
      <c r="D60" s="4">
        <v>15</v>
      </c>
      <c r="E60" s="2">
        <v>2</v>
      </c>
      <c r="F60" s="21">
        <v>1200</v>
      </c>
      <c r="G60" s="22">
        <v>7.9</v>
      </c>
      <c r="I60" s="14"/>
      <c r="J60" s="30">
        <v>0.39470831869742701</v>
      </c>
      <c r="K60" s="30">
        <v>2.0510861861769301</v>
      </c>
      <c r="L60" s="30">
        <v>525.00045548600394</v>
      </c>
      <c r="M60">
        <f t="shared" si="0"/>
        <v>1.6497338435689995E-2</v>
      </c>
      <c r="N60">
        <f t="shared" si="1"/>
        <v>8.5727767496251772E-2</v>
      </c>
      <c r="O60">
        <f t="shared" si="3"/>
        <v>21.943064746206645</v>
      </c>
      <c r="R60"/>
      <c r="U60" s="11"/>
      <c r="V60" t="s">
        <v>24</v>
      </c>
      <c r="W60" s="2" t="s">
        <v>36</v>
      </c>
      <c r="X60" s="4" t="s">
        <v>35</v>
      </c>
      <c r="Y60" s="2">
        <v>306</v>
      </c>
      <c r="Z60" s="31">
        <f t="shared" si="2"/>
        <v>0.9639460024465818</v>
      </c>
    </row>
    <row r="61" spans="1:26" x14ac:dyDescent="0.2">
      <c r="A61" s="1">
        <v>44656</v>
      </c>
      <c r="B61" s="25">
        <v>0.45833333333333298</v>
      </c>
      <c r="C61" s="4">
        <v>15</v>
      </c>
      <c r="D61" s="4">
        <v>15</v>
      </c>
      <c r="E61" s="2">
        <v>3</v>
      </c>
      <c r="F61" s="21">
        <v>2400</v>
      </c>
      <c r="G61" s="22">
        <v>7.9</v>
      </c>
      <c r="I61" s="14"/>
      <c r="J61" s="29">
        <v>0.446865554014368</v>
      </c>
      <c r="K61" s="29">
        <v>2.0695744615289802</v>
      </c>
      <c r="L61" s="29">
        <v>677.58826668054803</v>
      </c>
      <c r="M61">
        <f t="shared" si="0"/>
        <v>1.8677316718724614E-2</v>
      </c>
      <c r="N61">
        <f t="shared" si="1"/>
        <v>8.6500508584105074E-2</v>
      </c>
      <c r="O61">
        <f t="shared" si="3"/>
        <v>28.320667252140272</v>
      </c>
      <c r="R61"/>
      <c r="U61" s="11"/>
      <c r="V61" t="s">
        <v>24</v>
      </c>
      <c r="W61" s="2" t="s">
        <v>36</v>
      </c>
      <c r="X61" s="4" t="s">
        <v>35</v>
      </c>
      <c r="Y61" s="2">
        <v>306</v>
      </c>
      <c r="Z61" s="31">
        <f t="shared" si="2"/>
        <v>0.9639460024465818</v>
      </c>
    </row>
    <row r="62" spans="1:26" x14ac:dyDescent="0.2">
      <c r="A62" s="1">
        <v>44656</v>
      </c>
      <c r="B62" s="25">
        <v>0.45833333333333298</v>
      </c>
      <c r="C62" s="4">
        <v>15</v>
      </c>
      <c r="D62" s="4">
        <v>15</v>
      </c>
      <c r="E62" s="2">
        <v>4</v>
      </c>
      <c r="F62" s="21">
        <v>3600</v>
      </c>
      <c r="G62" s="22">
        <v>7.9</v>
      </c>
      <c r="I62" s="14"/>
      <c r="J62" s="30">
        <v>0.50570487255803898</v>
      </c>
      <c r="K62" s="30">
        <v>2.0572489446276099</v>
      </c>
      <c r="L62" s="30">
        <v>792.67005895290299</v>
      </c>
      <c r="M62">
        <f t="shared" si="0"/>
        <v>2.1136581206850129E-2</v>
      </c>
      <c r="N62">
        <f t="shared" si="1"/>
        <v>8.598534785886941E-2</v>
      </c>
      <c r="O62">
        <f t="shared" si="3"/>
        <v>33.130657781775369</v>
      </c>
      <c r="R62"/>
      <c r="U62" s="11"/>
      <c r="V62" t="s">
        <v>24</v>
      </c>
      <c r="W62" s="2" t="s">
        <v>36</v>
      </c>
      <c r="X62" s="4" t="s">
        <v>35</v>
      </c>
      <c r="Y62" s="2">
        <v>306</v>
      </c>
      <c r="Z62" s="31">
        <f t="shared" si="2"/>
        <v>0.9639460024465818</v>
      </c>
    </row>
    <row r="63" spans="1:26" x14ac:dyDescent="0.2">
      <c r="A63" s="1">
        <v>44656</v>
      </c>
      <c r="B63" s="25">
        <v>0.45833333333333298</v>
      </c>
      <c r="C63" s="4">
        <v>16</v>
      </c>
      <c r="D63" s="4">
        <v>16</v>
      </c>
      <c r="E63" s="2">
        <v>1</v>
      </c>
      <c r="F63" s="21">
        <v>0</v>
      </c>
      <c r="G63" s="22">
        <v>8.1999999999999993</v>
      </c>
      <c r="H63" s="3">
        <v>16.059999999999999</v>
      </c>
      <c r="I63" s="14">
        <v>7.0699999999999999E-2</v>
      </c>
      <c r="J63" s="29">
        <v>0.347042850292474</v>
      </c>
      <c r="K63" s="29">
        <v>2.1496903213878502</v>
      </c>
      <c r="L63" s="29">
        <v>417.50575864447399</v>
      </c>
      <c r="M63">
        <f t="shared" si="0"/>
        <v>1.4489632682484056E-2</v>
      </c>
      <c r="N63">
        <f t="shared" si="1"/>
        <v>8.9753248371924554E-2</v>
      </c>
      <c r="O63">
        <f t="shared" si="3"/>
        <v>17.431579646380804</v>
      </c>
      <c r="P63" s="10">
        <f>SLOPE(M63:M66,$F63:$F66)*($H63/$I63)*1000</f>
        <v>1.2802521326819874E-2</v>
      </c>
      <c r="Q63" s="10">
        <f>SLOPE(N63:N66,$F63:$F66)*($H63/$I63)*1000</f>
        <v>-0.28006713336548256</v>
      </c>
      <c r="R63" s="10">
        <f>SLOPE(O63:O66,$F63:$F66)*($H63/$I63)</f>
        <v>1.5624318216316047</v>
      </c>
      <c r="S63" s="11">
        <f>RSQ(J63:J66,$F63:$F66)</f>
        <v>0.96669976804685065</v>
      </c>
      <c r="T63" s="11">
        <f>RSQ(K63:K66,$F63:$F66)</f>
        <v>0.80763358778625549</v>
      </c>
      <c r="U63" s="11">
        <f>RSQ(L63:L66,$F63:$F66)</f>
        <v>0.99883142317783369</v>
      </c>
      <c r="V63" t="s">
        <v>24</v>
      </c>
      <c r="W63" s="2" t="s">
        <v>36</v>
      </c>
      <c r="X63" s="4" t="s">
        <v>33</v>
      </c>
      <c r="Y63" s="2">
        <v>306</v>
      </c>
      <c r="Z63" s="31">
        <f t="shared" si="2"/>
        <v>0.9639460024465818</v>
      </c>
    </row>
    <row r="64" spans="1:26" x14ac:dyDescent="0.2">
      <c r="A64" s="1">
        <v>44656</v>
      </c>
      <c r="B64" s="25">
        <v>0.45833333333333298</v>
      </c>
      <c r="C64" s="4">
        <v>16</v>
      </c>
      <c r="D64" s="4">
        <v>16</v>
      </c>
      <c r="E64" s="2">
        <v>2</v>
      </c>
      <c r="F64" s="21">
        <v>1200</v>
      </c>
      <c r="G64" s="22">
        <v>8.1999999999999993</v>
      </c>
      <c r="I64" s="14"/>
      <c r="J64" s="30">
        <v>0.34924615509205098</v>
      </c>
      <c r="K64" s="30">
        <v>2.0788185992049999</v>
      </c>
      <c r="L64" s="30">
        <v>603.59131192982898</v>
      </c>
      <c r="M64">
        <f t="shared" si="0"/>
        <v>1.4581624427038134E-2</v>
      </c>
      <c r="N64">
        <f t="shared" si="1"/>
        <v>8.6794232731236015E-2</v>
      </c>
      <c r="O64">
        <f t="shared" si="3"/>
        <v>25.200969830760812</v>
      </c>
      <c r="R64"/>
      <c r="U64" s="11"/>
      <c r="V64" t="s">
        <v>24</v>
      </c>
      <c r="W64" s="2" t="s">
        <v>36</v>
      </c>
      <c r="X64" s="4" t="s">
        <v>33</v>
      </c>
      <c r="Y64" s="2">
        <v>306</v>
      </c>
      <c r="Z64" s="31">
        <f t="shared" si="2"/>
        <v>0.9639460024465818</v>
      </c>
    </row>
    <row r="65" spans="1:26" x14ac:dyDescent="0.2">
      <c r="A65" s="1">
        <v>44656</v>
      </c>
      <c r="B65" s="25">
        <v>0.45833333333333298</v>
      </c>
      <c r="C65" s="4">
        <v>16</v>
      </c>
      <c r="D65" s="4">
        <v>16</v>
      </c>
      <c r="E65" s="2">
        <v>3</v>
      </c>
      <c r="F65" s="21">
        <v>2400</v>
      </c>
      <c r="G65" s="22">
        <v>8.1999999999999993</v>
      </c>
      <c r="I65" s="14"/>
      <c r="J65" s="29">
        <v>0.34996438584520001</v>
      </c>
      <c r="K65" s="29">
        <v>2.03876066927557</v>
      </c>
      <c r="L65" s="29">
        <v>821.41773272081298</v>
      </c>
      <c r="M65">
        <f t="shared" si="0"/>
        <v>1.4611611789652354E-2</v>
      </c>
      <c r="N65">
        <f t="shared" si="1"/>
        <v>8.5121745629977583E-2</v>
      </c>
      <c r="O65">
        <f t="shared" si="3"/>
        <v>34.295595532289092</v>
      </c>
      <c r="R65"/>
      <c r="U65" s="11"/>
      <c r="V65" t="s">
        <v>24</v>
      </c>
      <c r="W65" s="2" t="s">
        <v>36</v>
      </c>
      <c r="X65" s="4" t="s">
        <v>33</v>
      </c>
      <c r="Y65" s="2">
        <v>306</v>
      </c>
      <c r="Z65" s="31">
        <f t="shared" si="2"/>
        <v>0.9639460024465818</v>
      </c>
    </row>
    <row r="66" spans="1:26" x14ac:dyDescent="0.2">
      <c r="A66" s="1">
        <v>44656</v>
      </c>
      <c r="B66" s="25">
        <v>0.45833333333333298</v>
      </c>
      <c r="C66" s="4">
        <v>16</v>
      </c>
      <c r="D66" s="4">
        <v>16</v>
      </c>
      <c r="E66" s="2">
        <v>4</v>
      </c>
      <c r="F66" s="21">
        <v>3600</v>
      </c>
      <c r="G66" s="22">
        <v>8.1999999999999993</v>
      </c>
      <c r="I66" s="14"/>
      <c r="J66" s="30">
        <v>0.35220295933888202</v>
      </c>
      <c r="K66" s="30">
        <v>2.0449234277262498</v>
      </c>
      <c r="L66" s="30">
        <v>1003.85939797764</v>
      </c>
      <c r="M66">
        <f t="shared" si="0"/>
        <v>1.4705076062519125E-2</v>
      </c>
      <c r="N66">
        <f t="shared" si="1"/>
        <v>8.5379051337863429E-2</v>
      </c>
      <c r="O66">
        <f t="shared" si="3"/>
        <v>41.912847157914833</v>
      </c>
      <c r="R66"/>
      <c r="U66" s="11"/>
      <c r="V66" t="s">
        <v>24</v>
      </c>
      <c r="W66" s="2" t="s">
        <v>36</v>
      </c>
      <c r="X66" s="4" t="s">
        <v>33</v>
      </c>
      <c r="Y66" s="2">
        <v>306</v>
      </c>
      <c r="Z66" s="31">
        <f t="shared" si="2"/>
        <v>0.9639460024465818</v>
      </c>
    </row>
    <row r="67" spans="1:26" x14ac:dyDescent="0.2">
      <c r="A67" s="1">
        <v>44656</v>
      </c>
      <c r="B67" s="25">
        <v>0.45833333333333298</v>
      </c>
      <c r="C67" s="4">
        <v>17</v>
      </c>
      <c r="D67" s="4">
        <v>17</v>
      </c>
      <c r="E67" s="2">
        <v>1</v>
      </c>
      <c r="F67" s="21">
        <v>0</v>
      </c>
      <c r="G67" s="22">
        <v>7.9</v>
      </c>
      <c r="H67" s="3">
        <v>15.04</v>
      </c>
      <c r="I67" s="14">
        <v>7.0699999999999999E-2</v>
      </c>
      <c r="J67" s="29">
        <v>0.34315991333745199</v>
      </c>
      <c r="K67" s="29">
        <v>2.1250392875851198</v>
      </c>
      <c r="L67" s="29">
        <v>414.62968987910102</v>
      </c>
      <c r="M67">
        <f t="shared" ref="M67:M130" si="4">$Z67*J67/(0.08206*(273.15+$G67))</f>
        <v>1.4342806978511494E-2</v>
      </c>
      <c r="N67">
        <f t="shared" ref="N67:N130" si="5">$Z67*K67/(0.08206*(273.15+$G67))</f>
        <v>8.881873184766452E-2</v>
      </c>
      <c r="O67">
        <f t="shared" ref="O67:O130" si="6">$Z67*L67/(0.08206*(273.15+$G67))</f>
        <v>17.329977594579908</v>
      </c>
      <c r="P67" s="10">
        <f>SLOPE(M67:M70,$F67:$F70)*($H67/$I67)*1000</f>
        <v>0.62676987864739742</v>
      </c>
      <c r="Q67" s="10">
        <f>SLOPE(N67:N70,$F67:$F70)*($H67/$I67)*1000</f>
        <v>-0.58676345121348628</v>
      </c>
      <c r="R67" s="10">
        <f>SLOPE(O67:O70,$F67:$F70)*($H67/$I67)</f>
        <v>1.3744004628982902</v>
      </c>
      <c r="S67" s="11">
        <f>RSQ(J67:J70,$F67:$F70)</f>
        <v>0.89994232591653678</v>
      </c>
      <c r="T67" s="11">
        <f>RSQ(K67:K70,$F67:$F70)</f>
        <v>0.11959007414515273</v>
      </c>
      <c r="U67" s="11">
        <f>RSQ(L67:L70,$F67:$F70)</f>
        <v>0.9377507165558765</v>
      </c>
      <c r="V67" t="s">
        <v>24</v>
      </c>
      <c r="W67" s="2" t="s">
        <v>31</v>
      </c>
      <c r="X67" s="4" t="s">
        <v>35</v>
      </c>
      <c r="Y67" s="2">
        <v>306</v>
      </c>
      <c r="Z67" s="31">
        <f t="shared" ref="Z67:Z130" si="7">(101.325*EXP(-0.00012*Y67))*1000/101325</f>
        <v>0.9639460024465818</v>
      </c>
    </row>
    <row r="68" spans="1:26" x14ac:dyDescent="0.2">
      <c r="A68" s="1">
        <v>44656</v>
      </c>
      <c r="B68" s="25">
        <v>0.45833333333333298</v>
      </c>
      <c r="C68" s="4">
        <v>17</v>
      </c>
      <c r="D68" s="4">
        <v>17</v>
      </c>
      <c r="E68" s="2">
        <v>2</v>
      </c>
      <c r="F68" s="21">
        <v>1200</v>
      </c>
      <c r="G68" s="22">
        <v>7.9</v>
      </c>
      <c r="I68" s="14"/>
      <c r="J68" s="30">
        <v>0.34497926903419301</v>
      </c>
      <c r="K68" s="30">
        <v>2.67352478969587</v>
      </c>
      <c r="L68" s="30">
        <v>459.18923491365302</v>
      </c>
      <c r="M68">
        <f t="shared" si="4"/>
        <v>1.4418849274156761E-2</v>
      </c>
      <c r="N68">
        <f t="shared" si="5"/>
        <v>0.11174338412064282</v>
      </c>
      <c r="O68">
        <f t="shared" si="6"/>
        <v>19.192400705907573</v>
      </c>
      <c r="R68"/>
      <c r="U68" s="11"/>
      <c r="V68" t="s">
        <v>24</v>
      </c>
      <c r="W68" s="2" t="s">
        <v>31</v>
      </c>
      <c r="X68" s="4" t="s">
        <v>35</v>
      </c>
      <c r="Y68" s="2">
        <v>306</v>
      </c>
      <c r="Z68" s="31">
        <f t="shared" si="7"/>
        <v>0.9639460024465818</v>
      </c>
    </row>
    <row r="69" spans="1:26" x14ac:dyDescent="0.2">
      <c r="A69" s="1">
        <v>44656</v>
      </c>
      <c r="B69" s="25">
        <v>0.45833333333333298</v>
      </c>
      <c r="C69" s="4">
        <v>17</v>
      </c>
      <c r="D69" s="4">
        <v>17</v>
      </c>
      <c r="E69" s="2">
        <v>3</v>
      </c>
      <c r="F69" s="21">
        <v>2400</v>
      </c>
      <c r="G69" s="22">
        <v>7.9</v>
      </c>
      <c r="I69" s="14"/>
      <c r="J69" s="29">
        <v>0.49785490102487501</v>
      </c>
      <c r="K69" s="29">
        <v>2.0664930823036398</v>
      </c>
      <c r="L69" s="29">
        <v>758.27435874077605</v>
      </c>
      <c r="M69">
        <f t="shared" si="4"/>
        <v>2.0808481617967604E-2</v>
      </c>
      <c r="N69">
        <f t="shared" si="5"/>
        <v>8.6371718402796255E-2</v>
      </c>
      <c r="O69">
        <f t="shared" si="6"/>
        <v>31.693045549520956</v>
      </c>
      <c r="R69"/>
      <c r="U69" s="11"/>
      <c r="V69" t="s">
        <v>24</v>
      </c>
      <c r="W69" s="2" t="s">
        <v>31</v>
      </c>
      <c r="X69" s="4" t="s">
        <v>35</v>
      </c>
      <c r="Y69" s="2">
        <v>306</v>
      </c>
      <c r="Z69" s="31">
        <f t="shared" si="7"/>
        <v>0.9639460024465818</v>
      </c>
    </row>
    <row r="70" spans="1:26" x14ac:dyDescent="0.2">
      <c r="A70" s="1">
        <v>44656</v>
      </c>
      <c r="B70" s="25">
        <v>0.45833333333333298</v>
      </c>
      <c r="C70" s="4">
        <v>17</v>
      </c>
      <c r="D70" s="4">
        <v>17</v>
      </c>
      <c r="E70" s="2">
        <v>4</v>
      </c>
      <c r="F70" s="21">
        <v>3600</v>
      </c>
      <c r="G70" s="22">
        <v>7.9</v>
      </c>
      <c r="I70" s="14"/>
      <c r="J70" s="30">
        <v>0.57417083508174505</v>
      </c>
      <c r="K70" s="30">
        <v>2.0634117030782999</v>
      </c>
      <c r="L70" s="30">
        <v>933.24605353912602</v>
      </c>
      <c r="M70">
        <f t="shared" si="4"/>
        <v>2.3998203578545558E-2</v>
      </c>
      <c r="N70">
        <f t="shared" si="5"/>
        <v>8.624292822148745E-2</v>
      </c>
      <c r="O70">
        <f t="shared" si="6"/>
        <v>39.006211066986026</v>
      </c>
      <c r="R70"/>
      <c r="U70" s="11"/>
      <c r="V70" t="s">
        <v>24</v>
      </c>
      <c r="W70" s="2" t="s">
        <v>31</v>
      </c>
      <c r="X70" s="4" t="s">
        <v>35</v>
      </c>
      <c r="Y70" s="2">
        <v>306</v>
      </c>
      <c r="Z70" s="31">
        <f t="shared" si="7"/>
        <v>0.9639460024465818</v>
      </c>
    </row>
    <row r="71" spans="1:26" x14ac:dyDescent="0.2">
      <c r="A71" s="1">
        <v>44656</v>
      </c>
      <c r="B71" s="25">
        <v>0.45833333333333298</v>
      </c>
      <c r="C71" s="4">
        <v>18</v>
      </c>
      <c r="D71" s="4">
        <v>18</v>
      </c>
      <c r="E71" s="2">
        <v>1</v>
      </c>
      <c r="F71" s="21">
        <v>0</v>
      </c>
      <c r="G71" s="22">
        <v>8.1999999999999993</v>
      </c>
      <c r="H71" s="3">
        <v>15.04</v>
      </c>
      <c r="I71" s="14">
        <v>7.0699999999999999E-2</v>
      </c>
      <c r="J71" s="29">
        <v>0.34235137758201301</v>
      </c>
      <c r="K71" s="29">
        <v>2.0849813576556899</v>
      </c>
      <c r="L71" s="29">
        <v>419.73113311903802</v>
      </c>
      <c r="M71">
        <f t="shared" si="4"/>
        <v>1.429375567116632E-2</v>
      </c>
      <c r="N71">
        <f t="shared" si="5"/>
        <v>8.7051538439122278E-2</v>
      </c>
      <c r="O71">
        <f t="shared" si="6"/>
        <v>17.524492837619967</v>
      </c>
      <c r="P71" s="10">
        <f>SLOPE(M71:M74,$F71:$F74)*($H71/$I71)*1000</f>
        <v>2.5297076211668559E-2</v>
      </c>
      <c r="Q71" s="10">
        <f>SLOPE(N71:N74,$F71:$F74)*($H71/$I71)*1000</f>
        <v>-0.30105131762837728</v>
      </c>
      <c r="R71" s="10">
        <f>SLOPE(O71:O74,$F71:$F74)*($H71/$I71)</f>
        <v>1.9622658542164808</v>
      </c>
      <c r="S71" s="11">
        <f>RSQ(J71:J74,$F71:$F74)</f>
        <v>0.95974883268656785</v>
      </c>
      <c r="T71" s="11">
        <f>RSQ(K71:K74,$F71:$F74)</f>
        <v>0.88356997971602491</v>
      </c>
      <c r="U71" s="11">
        <f>RSQ(L71:L74,$F71:$F74)</f>
        <v>0.99730877994360445</v>
      </c>
      <c r="V71" t="s">
        <v>24</v>
      </c>
      <c r="W71" s="2" t="s">
        <v>31</v>
      </c>
      <c r="X71" s="4" t="s">
        <v>33</v>
      </c>
      <c r="Y71" s="2">
        <v>306</v>
      </c>
      <c r="Z71" s="31">
        <f t="shared" si="7"/>
        <v>0.9639460024465818</v>
      </c>
    </row>
    <row r="72" spans="1:26" x14ac:dyDescent="0.2">
      <c r="A72" s="1">
        <v>44656</v>
      </c>
      <c r="B72" s="25">
        <v>0.45833333333333298</v>
      </c>
      <c r="C72" s="4">
        <v>18</v>
      </c>
      <c r="D72" s="4">
        <v>18</v>
      </c>
      <c r="E72" s="2">
        <v>2</v>
      </c>
      <c r="F72" s="21">
        <v>1200</v>
      </c>
      <c r="G72" s="22">
        <v>8.1999999999999993</v>
      </c>
      <c r="I72" s="14"/>
      <c r="J72" s="30">
        <v>0.34771914916119701</v>
      </c>
      <c r="K72" s="30">
        <v>2.0325979108248799</v>
      </c>
      <c r="L72" s="30">
        <v>711.775744719616</v>
      </c>
      <c r="M72">
        <f t="shared" si="4"/>
        <v>1.451786931719103E-2</v>
      </c>
      <c r="N72">
        <f t="shared" si="5"/>
        <v>8.486443992209132E-2</v>
      </c>
      <c r="O72">
        <f t="shared" si="6"/>
        <v>29.717854969774127</v>
      </c>
      <c r="R72"/>
      <c r="U72" s="11"/>
      <c r="V72" t="s">
        <v>24</v>
      </c>
      <c r="W72" s="2" t="s">
        <v>31</v>
      </c>
      <c r="X72" s="4" t="s">
        <v>33</v>
      </c>
      <c r="Y72" s="2">
        <v>306</v>
      </c>
      <c r="Z72" s="31">
        <f t="shared" si="7"/>
        <v>0.9639460024465818</v>
      </c>
    </row>
    <row r="73" spans="1:26" x14ac:dyDescent="0.2">
      <c r="A73" s="1">
        <v>44656</v>
      </c>
      <c r="B73" s="25">
        <v>0.45833333333333298</v>
      </c>
      <c r="C73" s="4">
        <v>18</v>
      </c>
      <c r="D73" s="4">
        <v>18</v>
      </c>
      <c r="E73" s="2">
        <v>3</v>
      </c>
      <c r="F73" s="21">
        <v>2400</v>
      </c>
      <c r="G73" s="22">
        <v>8.1999999999999993</v>
      </c>
      <c r="I73" s="14"/>
      <c r="J73" s="29">
        <v>0.35041765464545799</v>
      </c>
      <c r="K73" s="29">
        <v>1.9678889470927201</v>
      </c>
      <c r="L73" s="29">
        <v>982.29538918025503</v>
      </c>
      <c r="M73">
        <f t="shared" si="4"/>
        <v>1.4630536537465582E-2</v>
      </c>
      <c r="N73">
        <f t="shared" si="5"/>
        <v>8.2162729989289085E-2</v>
      </c>
      <c r="O73">
        <f t="shared" si="6"/>
        <v>41.01251290128733</v>
      </c>
      <c r="R73"/>
      <c r="U73" s="11"/>
      <c r="V73" t="s">
        <v>24</v>
      </c>
      <c r="W73" s="2" t="s">
        <v>31</v>
      </c>
      <c r="X73" s="4" t="s">
        <v>33</v>
      </c>
      <c r="Y73" s="2">
        <v>306</v>
      </c>
      <c r="Z73" s="31">
        <f t="shared" si="7"/>
        <v>0.9639460024465818</v>
      </c>
    </row>
    <row r="74" spans="1:26" x14ac:dyDescent="0.2">
      <c r="A74" s="1">
        <v>44656</v>
      </c>
      <c r="B74" s="25">
        <v>0.45833333333333298</v>
      </c>
      <c r="C74" s="4">
        <v>18</v>
      </c>
      <c r="D74" s="4">
        <v>18</v>
      </c>
      <c r="E74" s="2">
        <v>4</v>
      </c>
      <c r="F74" s="21">
        <v>3600</v>
      </c>
      <c r="G74" s="22">
        <v>8.1999999999999993</v>
      </c>
      <c r="I74" s="14"/>
      <c r="J74" s="30">
        <v>0.352844600992406</v>
      </c>
      <c r="K74" s="30">
        <v>1.97097032631806</v>
      </c>
      <c r="L74" s="30">
        <v>1213.2788485313799</v>
      </c>
      <c r="M74">
        <f t="shared" si="4"/>
        <v>1.4731865699203784E-2</v>
      </c>
      <c r="N74">
        <f t="shared" si="5"/>
        <v>8.2291382843231994E-2</v>
      </c>
      <c r="O74">
        <f t="shared" si="6"/>
        <v>50.656467470317303</v>
      </c>
      <c r="R74"/>
      <c r="U74" s="11"/>
      <c r="V74" t="s">
        <v>24</v>
      </c>
      <c r="W74" s="2" t="s">
        <v>31</v>
      </c>
      <c r="X74" s="4" t="s">
        <v>33</v>
      </c>
      <c r="Y74" s="2">
        <v>306</v>
      </c>
      <c r="Z74" s="31">
        <f t="shared" si="7"/>
        <v>0.9639460024465818</v>
      </c>
    </row>
    <row r="75" spans="1:26" x14ac:dyDescent="0.2">
      <c r="A75" s="1">
        <v>44656</v>
      </c>
      <c r="B75" s="25">
        <v>0.45833333333333298</v>
      </c>
      <c r="C75" s="4">
        <v>19</v>
      </c>
      <c r="D75" s="4">
        <v>19</v>
      </c>
      <c r="E75" s="2">
        <v>1</v>
      </c>
      <c r="F75" s="21">
        <v>0</v>
      </c>
      <c r="G75" s="22">
        <v>7.9</v>
      </c>
      <c r="H75" s="3">
        <v>16.059999999999999</v>
      </c>
      <c r="I75" s="14">
        <v>7.0699999999999999E-2</v>
      </c>
      <c r="J75" s="29">
        <v>0.354992888757792</v>
      </c>
      <c r="K75" s="29">
        <v>2.0510861861769301</v>
      </c>
      <c r="L75" s="29">
        <v>423.44009057664499</v>
      </c>
      <c r="M75">
        <f t="shared" si="4"/>
        <v>1.4837381303305986E-2</v>
      </c>
      <c r="N75">
        <f t="shared" si="5"/>
        <v>8.5727767496251772E-2</v>
      </c>
      <c r="O75">
        <f t="shared" si="6"/>
        <v>17.698219547374528</v>
      </c>
      <c r="P75" s="10">
        <f>SLOPE(M75:M78,$F75:$F78)*($H75/$I75)*1000</f>
        <v>0.50216340196809328</v>
      </c>
      <c r="Q75" s="10">
        <f>SLOPE(N75:N78,$F75:$F78)*($H75/$I75)*1000</f>
        <v>-4.8759318996293025E-3</v>
      </c>
      <c r="R75" s="10">
        <f>SLOPE(O75:O78,$F75:$F78)*($H75/$I75)</f>
        <v>1.4831691388430326</v>
      </c>
      <c r="S75" s="11">
        <f>RSQ(J75:J78,$F75:$F78)</f>
        <v>0.99599347528391546</v>
      </c>
      <c r="T75" s="11">
        <f>RSQ(K75:K78,$F75:$F78)</f>
        <v>1.4285714285741345E-2</v>
      </c>
      <c r="U75" s="11">
        <f>RSQ(L75:L78,$F75:$F78)</f>
        <v>0.99480293461343305</v>
      </c>
      <c r="V75" t="s">
        <v>24</v>
      </c>
      <c r="W75" s="2" t="s">
        <v>31</v>
      </c>
      <c r="X75" s="4" t="s">
        <v>35</v>
      </c>
      <c r="Y75" s="2">
        <v>306</v>
      </c>
      <c r="Z75" s="31">
        <f t="shared" si="7"/>
        <v>0.9639460024465818</v>
      </c>
    </row>
    <row r="76" spans="1:26" x14ac:dyDescent="0.2">
      <c r="A76" s="1">
        <v>44656</v>
      </c>
      <c r="B76" s="25">
        <v>0.45833333333333298</v>
      </c>
      <c r="C76" s="4">
        <v>19</v>
      </c>
      <c r="D76" s="4">
        <v>19</v>
      </c>
      <c r="E76" s="2">
        <v>2</v>
      </c>
      <c r="F76" s="21">
        <v>1200</v>
      </c>
      <c r="G76" s="22">
        <v>7.9</v>
      </c>
      <c r="I76" s="14"/>
      <c r="J76" s="30">
        <v>0.417052268108212</v>
      </c>
      <c r="K76" s="30">
        <v>2.0634117030782999</v>
      </c>
      <c r="L76" s="30">
        <v>605.40024205827604</v>
      </c>
      <c r="M76">
        <f t="shared" si="4"/>
        <v>1.7431232346606595E-2</v>
      </c>
      <c r="N76">
        <f t="shared" si="5"/>
        <v>8.624292822148745E-2</v>
      </c>
      <c r="O76">
        <f t="shared" si="6"/>
        <v>25.303476539951447</v>
      </c>
      <c r="R76"/>
      <c r="U76" s="11"/>
      <c r="V76" t="s">
        <v>24</v>
      </c>
      <c r="W76" s="2" t="s">
        <v>31</v>
      </c>
      <c r="X76" s="4" t="s">
        <v>35</v>
      </c>
      <c r="Y76" s="2">
        <v>306</v>
      </c>
      <c r="Z76" s="31">
        <f t="shared" si="7"/>
        <v>0.9639460024465818</v>
      </c>
    </row>
    <row r="77" spans="1:26" x14ac:dyDescent="0.2">
      <c r="A77" s="1">
        <v>44656</v>
      </c>
      <c r="B77" s="25">
        <v>0.45833333333333298</v>
      </c>
      <c r="C77" s="4">
        <v>19</v>
      </c>
      <c r="D77" s="4">
        <v>19</v>
      </c>
      <c r="E77" s="2">
        <v>3</v>
      </c>
      <c r="F77" s="21">
        <v>2400</v>
      </c>
      <c r="G77" s="22">
        <v>7.9</v>
      </c>
      <c r="I77" s="14"/>
      <c r="J77" s="29">
        <v>0.490400955558426</v>
      </c>
      <c r="K77" s="29">
        <v>2.0480048069515902</v>
      </c>
      <c r="L77" s="29">
        <v>826.54520373238199</v>
      </c>
      <c r="M77">
        <f t="shared" si="4"/>
        <v>2.049693444448264E-2</v>
      </c>
      <c r="N77">
        <f t="shared" si="5"/>
        <v>8.5598977314942967E-2</v>
      </c>
      <c r="O77">
        <f t="shared" si="6"/>
        <v>34.546512734691774</v>
      </c>
      <c r="R77"/>
      <c r="U77" s="11"/>
      <c r="V77" t="s">
        <v>24</v>
      </c>
      <c r="W77" s="2" t="s">
        <v>31</v>
      </c>
      <c r="X77" s="4" t="s">
        <v>35</v>
      </c>
      <c r="Y77" s="2">
        <v>306</v>
      </c>
      <c r="Z77" s="31">
        <f t="shared" si="7"/>
        <v>0.9639460024465818</v>
      </c>
    </row>
    <row r="78" spans="1:26" x14ac:dyDescent="0.2">
      <c r="A78" s="1">
        <v>44656</v>
      </c>
      <c r="B78" s="25">
        <v>0.45833333333333298</v>
      </c>
      <c r="C78" s="4">
        <v>19</v>
      </c>
      <c r="D78" s="4">
        <v>19</v>
      </c>
      <c r="E78" s="2">
        <v>4</v>
      </c>
      <c r="F78" s="21">
        <v>3600</v>
      </c>
      <c r="G78" s="22">
        <v>7.9</v>
      </c>
      <c r="I78" s="14"/>
      <c r="J78" s="30">
        <v>0.54210710613639201</v>
      </c>
      <c r="K78" s="30">
        <v>2.05416756540227</v>
      </c>
      <c r="L78" s="30">
        <v>974.59116877708504</v>
      </c>
      <c r="M78">
        <f t="shared" si="4"/>
        <v>2.2658059064572925E-2</v>
      </c>
      <c r="N78">
        <f t="shared" si="5"/>
        <v>8.5856557677560591E-2</v>
      </c>
      <c r="O78">
        <f t="shared" si="6"/>
        <v>40.734282978401914</v>
      </c>
      <c r="R78"/>
      <c r="U78" s="11"/>
      <c r="V78" t="s">
        <v>24</v>
      </c>
      <c r="W78" s="2" t="s">
        <v>31</v>
      </c>
      <c r="X78" s="4" t="s">
        <v>35</v>
      </c>
      <c r="Y78" s="2">
        <v>306</v>
      </c>
      <c r="Z78" s="31">
        <f t="shared" si="7"/>
        <v>0.9639460024465818</v>
      </c>
    </row>
    <row r="79" spans="1:26" x14ac:dyDescent="0.2">
      <c r="A79" s="1">
        <v>44656</v>
      </c>
      <c r="B79" s="25">
        <v>0.45833333333333298</v>
      </c>
      <c r="C79" s="4">
        <v>20</v>
      </c>
      <c r="D79" s="4">
        <v>20</v>
      </c>
      <c r="E79" s="2">
        <v>1</v>
      </c>
      <c r="F79" s="21">
        <v>0</v>
      </c>
      <c r="G79" s="22">
        <v>8.1999999999999993</v>
      </c>
      <c r="H79" s="3">
        <v>15.72</v>
      </c>
      <c r="I79" s="14">
        <v>7.0699999999999999E-2</v>
      </c>
      <c r="J79" s="29">
        <v>0.34584370991878799</v>
      </c>
      <c r="K79" s="29">
        <v>2.0849813576556899</v>
      </c>
      <c r="L79" s="29">
        <v>420.13456357933899</v>
      </c>
      <c r="M79">
        <f t="shared" si="4"/>
        <v>1.4439566520525082E-2</v>
      </c>
      <c r="N79">
        <f t="shared" si="5"/>
        <v>8.7051538439122278E-2</v>
      </c>
      <c r="O79">
        <f t="shared" si="6"/>
        <v>17.541336749482031</v>
      </c>
      <c r="P79" s="10">
        <f>SLOPE(M79:M82,$F79:$F82)*($H79/$I79)*1000</f>
        <v>1.2562008645891812E-2</v>
      </c>
      <c r="Q79" s="10">
        <f>SLOPE(N79:N82,$F79:$F82)*($H79/$I79)*1000</f>
        <v>-0.18355323022953629</v>
      </c>
      <c r="R79" s="10">
        <f>SLOPE(O79:O82,$F79:$F82)*($H79/$I79)</f>
        <v>1.9418104576337689</v>
      </c>
      <c r="S79" s="11">
        <f>RSQ(J79:J82,$F79:$F82)</f>
        <v>0.61121020888233313</v>
      </c>
      <c r="T79" s="11">
        <f>RSQ(K79:K82,$F79:$F82)</f>
        <v>0.97919075144510348</v>
      </c>
      <c r="U79" s="11">
        <f>RSQ(L79:L82,$F79:$F82)</f>
        <v>0.99990491689443151</v>
      </c>
      <c r="V79" t="s">
        <v>24</v>
      </c>
      <c r="W79" s="2" t="s">
        <v>31</v>
      </c>
      <c r="X79" s="4" t="s">
        <v>33</v>
      </c>
      <c r="Y79" s="2">
        <v>306</v>
      </c>
      <c r="Z79" s="31">
        <f t="shared" si="7"/>
        <v>0.9639460024465818</v>
      </c>
    </row>
    <row r="80" spans="1:26" x14ac:dyDescent="0.2">
      <c r="A80" s="1">
        <v>44656</v>
      </c>
      <c r="B80" s="25">
        <v>0.45833333333333298</v>
      </c>
      <c r="C80" s="4">
        <v>20</v>
      </c>
      <c r="D80" s="4">
        <v>20</v>
      </c>
      <c r="E80" s="2">
        <v>2</v>
      </c>
      <c r="F80" s="21">
        <v>1200</v>
      </c>
      <c r="G80" s="22">
        <v>8.1999999999999993</v>
      </c>
      <c r="I80" s="14"/>
      <c r="J80" s="30">
        <v>0.34363390170241997</v>
      </c>
      <c r="K80" s="30">
        <v>2.0695744615289802</v>
      </c>
      <c r="L80" s="30">
        <v>665.23808904100702</v>
      </c>
      <c r="M80">
        <f t="shared" si="4"/>
        <v>1.4347303247194645E-2</v>
      </c>
      <c r="N80">
        <f t="shared" si="5"/>
        <v>8.6408274169407259E-2</v>
      </c>
      <c r="O80">
        <f t="shared" si="6"/>
        <v>27.77482823368468</v>
      </c>
      <c r="R80"/>
      <c r="U80" s="11"/>
      <c r="V80" t="s">
        <v>24</v>
      </c>
      <c r="W80" s="2" t="s">
        <v>31</v>
      </c>
      <c r="X80" s="4" t="s">
        <v>33</v>
      </c>
      <c r="Y80" s="2">
        <v>306</v>
      </c>
      <c r="Z80" s="31">
        <f t="shared" si="7"/>
        <v>0.9639460024465818</v>
      </c>
    </row>
    <row r="81" spans="1:26" x14ac:dyDescent="0.2">
      <c r="A81" s="1">
        <v>44656</v>
      </c>
      <c r="B81" s="25">
        <v>0.45833333333333298</v>
      </c>
      <c r="C81" s="4">
        <v>20</v>
      </c>
      <c r="D81" s="4">
        <v>20</v>
      </c>
      <c r="E81" s="2">
        <v>3</v>
      </c>
      <c r="F81" s="21">
        <v>2400</v>
      </c>
      <c r="G81" s="22">
        <v>8.1999999999999993</v>
      </c>
      <c r="I81" s="14"/>
      <c r="J81" s="29">
        <v>0.348283915339197</v>
      </c>
      <c r="K81" s="29">
        <v>2.0449234277262498</v>
      </c>
      <c r="L81" s="29">
        <v>923.43358363373704</v>
      </c>
      <c r="M81">
        <f t="shared" si="4"/>
        <v>1.4541449271262448E-2</v>
      </c>
      <c r="N81">
        <f t="shared" si="5"/>
        <v>8.5379051337863429E-2</v>
      </c>
      <c r="O81">
        <f t="shared" si="6"/>
        <v>38.554931825411344</v>
      </c>
      <c r="R81"/>
      <c r="U81" s="11"/>
      <c r="V81" t="s">
        <v>24</v>
      </c>
      <c r="W81" s="2" t="s">
        <v>31</v>
      </c>
      <c r="X81" s="4" t="s">
        <v>33</v>
      </c>
      <c r="Y81" s="2">
        <v>306</v>
      </c>
      <c r="Z81" s="31">
        <f t="shared" si="7"/>
        <v>0.9639460024465818</v>
      </c>
    </row>
    <row r="82" spans="1:26" x14ac:dyDescent="0.2">
      <c r="A82" s="1">
        <v>44656</v>
      </c>
      <c r="B82" s="25">
        <v>0.45833333333333298</v>
      </c>
      <c r="C82" s="4">
        <v>20</v>
      </c>
      <c r="D82" s="4">
        <v>20</v>
      </c>
      <c r="E82" s="2">
        <v>4</v>
      </c>
      <c r="F82" s="21">
        <v>3600</v>
      </c>
      <c r="G82" s="22">
        <v>8.1999999999999993</v>
      </c>
      <c r="I82" s="14"/>
      <c r="J82" s="30">
        <v>0.349706376957098</v>
      </c>
      <c r="K82" s="30">
        <v>2.0141096354728401</v>
      </c>
      <c r="L82" s="30">
        <v>1170.74946968415</v>
      </c>
      <c r="M82">
        <f t="shared" si="4"/>
        <v>1.460083947720084E-2</v>
      </c>
      <c r="N82">
        <f t="shared" si="5"/>
        <v>8.409252279843378E-2</v>
      </c>
      <c r="O82">
        <f t="shared" si="6"/>
        <v>48.880793148857478</v>
      </c>
      <c r="R82"/>
      <c r="U82" s="11"/>
      <c r="V82" t="s">
        <v>24</v>
      </c>
      <c r="W82" s="2" t="s">
        <v>31</v>
      </c>
      <c r="X82" s="4" t="s">
        <v>33</v>
      </c>
      <c r="Y82" s="2">
        <v>306</v>
      </c>
      <c r="Z82" s="31">
        <f t="shared" si="7"/>
        <v>0.9639460024465818</v>
      </c>
    </row>
    <row r="83" spans="1:26" x14ac:dyDescent="0.2">
      <c r="A83" s="1">
        <v>44656</v>
      </c>
      <c r="B83" s="25">
        <v>0.45833333333333298</v>
      </c>
      <c r="C83" s="4">
        <v>21</v>
      </c>
      <c r="D83" s="4">
        <v>21</v>
      </c>
      <c r="E83" s="2">
        <v>1</v>
      </c>
      <c r="F83" s="21">
        <v>0</v>
      </c>
      <c r="G83" s="22">
        <v>7.9</v>
      </c>
      <c r="H83" s="3">
        <v>15.72</v>
      </c>
      <c r="I83" s="14">
        <v>7.0699999999999999E-2</v>
      </c>
      <c r="J83" s="29">
        <v>0.34363390170241997</v>
      </c>
      <c r="K83" s="29">
        <v>2.09730687455705</v>
      </c>
      <c r="L83" s="29">
        <v>419.80921643393498</v>
      </c>
      <c r="M83">
        <f t="shared" si="4"/>
        <v>1.4362617927764504E-2</v>
      </c>
      <c r="N83">
        <f t="shared" si="5"/>
        <v>8.765962021588479E-2</v>
      </c>
      <c r="O83">
        <f t="shared" si="6"/>
        <v>17.54646252399241</v>
      </c>
      <c r="P83" s="10">
        <f>SLOPE(M83:M86,$F83:$F86)*($H83/$I83)*1000</f>
        <v>2.8376449383771724E-2</v>
      </c>
      <c r="Q83" s="10">
        <f>SLOPE(N83:N86,$F83:$F86)*($H83/$I83)*1000</f>
        <v>-0.17420374877747122</v>
      </c>
      <c r="R83" s="10">
        <f>SLOPE(O83:O86,$F83:$F86)*($H83/$I83)</f>
        <v>1.2093913740510474</v>
      </c>
      <c r="S83" s="11">
        <f>RSQ(J83:J86,$F83:$F86)</f>
        <v>0.90319008378379051</v>
      </c>
      <c r="T83" s="11">
        <f>RSQ(K83:K86,$F83:$F86)</f>
        <v>0.97690192483961535</v>
      </c>
      <c r="U83" s="11">
        <f>RSQ(L83:L86,$F83:$F86)</f>
        <v>0.9972776776997101</v>
      </c>
      <c r="V83" t="s">
        <v>24</v>
      </c>
      <c r="W83" s="2" t="s">
        <v>32</v>
      </c>
      <c r="X83" s="4" t="s">
        <v>35</v>
      </c>
      <c r="Y83" s="2">
        <v>306</v>
      </c>
      <c r="Z83" s="31">
        <f t="shared" si="7"/>
        <v>0.9639460024465818</v>
      </c>
    </row>
    <row r="84" spans="1:26" x14ac:dyDescent="0.2">
      <c r="A84" s="1">
        <v>44656</v>
      </c>
      <c r="B84" s="25">
        <v>0.45833333333333298</v>
      </c>
      <c r="C84" s="4">
        <v>21</v>
      </c>
      <c r="D84" s="4">
        <v>21</v>
      </c>
      <c r="E84" s="2">
        <v>2</v>
      </c>
      <c r="F84" s="21">
        <v>1200</v>
      </c>
      <c r="G84" s="22">
        <v>7.9</v>
      </c>
      <c r="I84" s="14"/>
      <c r="J84" s="30">
        <v>0.34456100796803202</v>
      </c>
      <c r="K84" s="30">
        <v>2.07573721997966</v>
      </c>
      <c r="L84" s="30">
        <v>578.99506773727603</v>
      </c>
      <c r="M84">
        <f t="shared" si="4"/>
        <v>1.4401367518551251E-2</v>
      </c>
      <c r="N84">
        <f t="shared" si="5"/>
        <v>8.6758088946722711E-2</v>
      </c>
      <c r="O84">
        <f t="shared" si="6"/>
        <v>24.199838545534465</v>
      </c>
      <c r="R84"/>
      <c r="U84" s="11"/>
      <c r="V84" t="s">
        <v>24</v>
      </c>
      <c r="W84" s="2" t="s">
        <v>32</v>
      </c>
      <c r="X84" s="4" t="s">
        <v>35</v>
      </c>
      <c r="Y84" s="2">
        <v>306</v>
      </c>
      <c r="Z84" s="31">
        <f t="shared" si="7"/>
        <v>0.9639460024465818</v>
      </c>
    </row>
    <row r="85" spans="1:26" x14ac:dyDescent="0.2">
      <c r="A85" s="1">
        <v>44656</v>
      </c>
      <c r="B85" s="25">
        <v>0.45833333333333298</v>
      </c>
      <c r="C85" s="4">
        <v>21</v>
      </c>
      <c r="D85" s="4">
        <v>21</v>
      </c>
      <c r="E85" s="2">
        <v>3</v>
      </c>
      <c r="F85" s="21">
        <v>2400</v>
      </c>
      <c r="G85" s="22">
        <v>7.9</v>
      </c>
      <c r="I85" s="14"/>
      <c r="J85" s="29">
        <v>0.35179148503558599</v>
      </c>
      <c r="K85" s="29">
        <v>2.0449234277262498</v>
      </c>
      <c r="L85" s="29">
        <v>751.24686040004701</v>
      </c>
      <c r="M85">
        <f t="shared" si="4"/>
        <v>1.4703574544814543E-2</v>
      </c>
      <c r="N85">
        <f t="shared" si="5"/>
        <v>8.5470187133634135E-2</v>
      </c>
      <c r="O85">
        <f t="shared" si="6"/>
        <v>31.399322278458786</v>
      </c>
      <c r="R85"/>
      <c r="U85" s="11"/>
      <c r="V85" t="s">
        <v>24</v>
      </c>
      <c r="W85" s="2" t="s">
        <v>32</v>
      </c>
      <c r="X85" s="4" t="s">
        <v>35</v>
      </c>
      <c r="Y85" s="2">
        <v>306</v>
      </c>
      <c r="Z85" s="31">
        <f t="shared" si="7"/>
        <v>0.9639460024465818</v>
      </c>
    </row>
    <row r="86" spans="1:26" x14ac:dyDescent="0.2">
      <c r="A86" s="1">
        <v>44656</v>
      </c>
      <c r="B86" s="25">
        <v>0.45833333333333298</v>
      </c>
      <c r="C86" s="4">
        <v>21</v>
      </c>
      <c r="D86" s="4">
        <v>21</v>
      </c>
      <c r="E86" s="2">
        <v>4</v>
      </c>
      <c r="F86" s="21">
        <v>3600</v>
      </c>
      <c r="G86" s="22">
        <v>7.9</v>
      </c>
      <c r="I86" s="14"/>
      <c r="J86" s="30">
        <v>0.35343744447652897</v>
      </c>
      <c r="K86" s="30">
        <v>2.0325979108248799</v>
      </c>
      <c r="L86" s="30">
        <v>882.934370973829</v>
      </c>
      <c r="M86">
        <f t="shared" si="4"/>
        <v>1.4772369522428053E-2</v>
      </c>
      <c r="N86">
        <f t="shared" si="5"/>
        <v>8.4955026408398485E-2</v>
      </c>
      <c r="O86">
        <f t="shared" si="6"/>
        <v>36.903370018974137</v>
      </c>
      <c r="R86"/>
      <c r="U86" s="11"/>
      <c r="V86" t="s">
        <v>24</v>
      </c>
      <c r="W86" s="2" t="s">
        <v>32</v>
      </c>
      <c r="X86" s="4" t="s">
        <v>35</v>
      </c>
      <c r="Y86" s="2">
        <v>306</v>
      </c>
      <c r="Z86" s="31">
        <f t="shared" si="7"/>
        <v>0.9639460024465818</v>
      </c>
    </row>
    <row r="87" spans="1:26" x14ac:dyDescent="0.2">
      <c r="A87" s="1">
        <v>44656</v>
      </c>
      <c r="B87" s="25">
        <v>0.45833333333333298</v>
      </c>
      <c r="C87" s="4">
        <v>22</v>
      </c>
      <c r="D87" s="4">
        <v>22</v>
      </c>
      <c r="E87" s="2">
        <v>1</v>
      </c>
      <c r="F87" s="21">
        <v>0</v>
      </c>
      <c r="G87" s="22">
        <v>8.1999999999999993</v>
      </c>
      <c r="H87" s="3">
        <v>16.75</v>
      </c>
      <c r="I87" s="14">
        <v>7.0699999999999999E-2</v>
      </c>
      <c r="J87" s="29">
        <v>0.34520234608045802</v>
      </c>
      <c r="K87" s="29">
        <v>2.07573721997966</v>
      </c>
      <c r="L87" s="29">
        <v>418.91125831262002</v>
      </c>
      <c r="M87">
        <f t="shared" si="4"/>
        <v>1.4412788483100028E-2</v>
      </c>
      <c r="N87">
        <f t="shared" si="5"/>
        <v>8.6665579877293106E-2</v>
      </c>
      <c r="O87">
        <f t="shared" si="6"/>
        <v>17.490261661900288</v>
      </c>
      <c r="P87" s="10">
        <f>SLOPE(M87:M90,$F87:$F90)*($H87/$I87)*1000</f>
        <v>-1.0285715647492973E-3</v>
      </c>
      <c r="Q87" s="10">
        <f>SLOPE(N87:N90,$F87:$F90)*($H87/$I87)*1000</f>
        <v>-0.29463990477509766</v>
      </c>
      <c r="R87" s="10">
        <f>SLOPE(O87:O90,$F87:$F90)*($H87/$I87)</f>
        <v>1.2169618085449934</v>
      </c>
      <c r="S87" s="11">
        <f>RSQ(J87:J90,$F87:$F90)</f>
        <v>7.6671685374578354E-3</v>
      </c>
      <c r="T87" s="11">
        <f>RSQ(K87:K90,$F87:$F90)</f>
        <v>0.94894217207334985</v>
      </c>
      <c r="U87" s="11">
        <f>RSQ(L87:L90,$F87:$F90)</f>
        <v>0.96657849228792725</v>
      </c>
      <c r="V87" t="s">
        <v>24</v>
      </c>
      <c r="W87" s="2" t="s">
        <v>32</v>
      </c>
      <c r="X87" s="4" t="s">
        <v>33</v>
      </c>
      <c r="Y87" s="2">
        <v>306</v>
      </c>
      <c r="Z87" s="31">
        <f t="shared" si="7"/>
        <v>0.9639460024465818</v>
      </c>
    </row>
    <row r="88" spans="1:26" x14ac:dyDescent="0.2">
      <c r="A88" s="1">
        <v>44656</v>
      </c>
      <c r="B88" s="25">
        <v>0.45833333333333298</v>
      </c>
      <c r="C88" s="4">
        <v>22</v>
      </c>
      <c r="D88" s="4">
        <v>22</v>
      </c>
      <c r="E88" s="2">
        <v>2</v>
      </c>
      <c r="F88" s="21">
        <v>1200</v>
      </c>
      <c r="G88" s="22">
        <v>8.1999999999999993</v>
      </c>
      <c r="I88" s="14"/>
      <c r="J88" s="30">
        <v>0.347600620501331</v>
      </c>
      <c r="K88" s="30">
        <v>2.0202723939235199</v>
      </c>
      <c r="L88" s="30">
        <v>632.104735753049</v>
      </c>
      <c r="M88">
        <f t="shared" si="4"/>
        <v>1.4512920542875818E-2</v>
      </c>
      <c r="N88">
        <f t="shared" si="5"/>
        <v>8.4349828506319627E-2</v>
      </c>
      <c r="O88">
        <f t="shared" si="6"/>
        <v>26.391454053012509</v>
      </c>
      <c r="R88"/>
      <c r="U88" s="11"/>
      <c r="V88" t="s">
        <v>24</v>
      </c>
      <c r="W88" s="2" t="s">
        <v>32</v>
      </c>
      <c r="X88" s="4" t="s">
        <v>33</v>
      </c>
      <c r="Y88" s="2">
        <v>306</v>
      </c>
      <c r="Z88" s="31">
        <f t="shared" si="7"/>
        <v>0.9639460024465818</v>
      </c>
    </row>
    <row r="89" spans="1:26" x14ac:dyDescent="0.2">
      <c r="A89" s="1">
        <v>44656</v>
      </c>
      <c r="B89" s="25">
        <v>0.45833333333333298</v>
      </c>
      <c r="C89" s="4">
        <v>22</v>
      </c>
      <c r="D89" s="4">
        <v>22</v>
      </c>
      <c r="E89" s="2">
        <v>3</v>
      </c>
      <c r="F89" s="21">
        <v>2400</v>
      </c>
      <c r="G89" s="22">
        <v>8.1999999999999993</v>
      </c>
      <c r="I89" s="14"/>
      <c r="J89" s="29">
        <v>0.3432365869681</v>
      </c>
      <c r="K89" s="29">
        <v>1.98637722244477</v>
      </c>
      <c r="L89" s="29">
        <v>773.18827188610203</v>
      </c>
      <c r="M89">
        <f t="shared" si="4"/>
        <v>1.43307146773544E-2</v>
      </c>
      <c r="N89">
        <f t="shared" si="5"/>
        <v>8.2934647112947041E-2</v>
      </c>
      <c r="O89">
        <f t="shared" si="6"/>
        <v>32.281933036778042</v>
      </c>
      <c r="R89"/>
      <c r="U89" s="11"/>
      <c r="V89" t="s">
        <v>24</v>
      </c>
      <c r="W89" s="2" t="s">
        <v>32</v>
      </c>
      <c r="X89" s="4" t="s">
        <v>33</v>
      </c>
      <c r="Y89" s="2">
        <v>306</v>
      </c>
      <c r="Z89" s="31">
        <f t="shared" si="7"/>
        <v>0.9639460024465818</v>
      </c>
    </row>
    <row r="90" spans="1:26" x14ac:dyDescent="0.2">
      <c r="A90" s="1">
        <v>44656</v>
      </c>
      <c r="B90" s="25">
        <v>0.45833333333333298</v>
      </c>
      <c r="C90" s="4">
        <v>22</v>
      </c>
      <c r="D90" s="4">
        <v>22</v>
      </c>
      <c r="E90" s="2">
        <v>4</v>
      </c>
      <c r="F90" s="21">
        <v>3600</v>
      </c>
      <c r="G90" s="22">
        <v>8.1999999999999993</v>
      </c>
      <c r="I90" s="14"/>
      <c r="J90" s="30">
        <v>0.346241089531729</v>
      </c>
      <c r="K90" s="30">
        <v>1.9678889470927201</v>
      </c>
      <c r="L90" s="30">
        <v>863.999167111308</v>
      </c>
      <c r="M90">
        <f t="shared" si="4"/>
        <v>1.4456157799158743E-2</v>
      </c>
      <c r="N90">
        <f t="shared" si="5"/>
        <v>8.2162729989289085E-2</v>
      </c>
      <c r="O90">
        <f t="shared" si="6"/>
        <v>36.073443261731128</v>
      </c>
      <c r="R90"/>
      <c r="U90" s="11"/>
      <c r="V90" t="s">
        <v>24</v>
      </c>
      <c r="W90" s="2" t="s">
        <v>32</v>
      </c>
      <c r="X90" s="4" t="s">
        <v>33</v>
      </c>
      <c r="Y90" s="2">
        <v>306</v>
      </c>
      <c r="Z90" s="31">
        <f t="shared" si="7"/>
        <v>0.9639460024465818</v>
      </c>
    </row>
    <row r="91" spans="1:26" x14ac:dyDescent="0.2">
      <c r="A91" s="1">
        <v>44656</v>
      </c>
      <c r="B91" s="25">
        <v>0.45833333333333298</v>
      </c>
      <c r="C91" s="4">
        <v>23</v>
      </c>
      <c r="D91" s="4">
        <v>23</v>
      </c>
      <c r="E91" s="2">
        <v>1</v>
      </c>
      <c r="F91" s="21">
        <v>0</v>
      </c>
      <c r="G91" s="22">
        <v>7.9</v>
      </c>
      <c r="H91" s="3">
        <v>15.04</v>
      </c>
      <c r="I91" s="14">
        <v>7.0699999999999999E-2</v>
      </c>
      <c r="J91" s="29">
        <v>0.34977610868387099</v>
      </c>
      <c r="K91" s="29">
        <v>2.0849813576556899</v>
      </c>
      <c r="L91" s="29">
        <v>420.18661912260399</v>
      </c>
      <c r="M91">
        <f t="shared" si="4"/>
        <v>1.4619339315470376E-2</v>
      </c>
      <c r="N91">
        <f t="shared" si="5"/>
        <v>8.7144459490649542E-2</v>
      </c>
      <c r="O91">
        <f t="shared" si="6"/>
        <v>17.562236551512424</v>
      </c>
      <c r="P91" s="10">
        <f>SLOPE(M91:M94,$F91:$F94)*($H87/$I91)*1000</f>
        <v>3.1825288251229358</v>
      </c>
      <c r="Q91" s="10">
        <f>SLOPE(N91:N94,$F91:$F94)*($H91/$I91)*1000</f>
        <v>-3.8813146578337017E-2</v>
      </c>
      <c r="R91" s="10">
        <f>SLOPE(O91:O94,$F91:$F94)*($H87/$I91)</f>
        <v>1.1262931077361102</v>
      </c>
      <c r="S91" s="11">
        <f>RSQ(J91:J94,$F91:$F94)</f>
        <v>0.99982012713225044</v>
      </c>
      <c r="T91" s="11">
        <f>RSQ(K91:K94,$F91:$F94)</f>
        <v>0.37290322580667562</v>
      </c>
      <c r="U91" s="11">
        <f>RSQ(L91:L94,$F91:$F94)</f>
        <v>0.99982276660812064</v>
      </c>
      <c r="V91" t="s">
        <v>24</v>
      </c>
      <c r="W91" s="2" t="s">
        <v>36</v>
      </c>
      <c r="X91" s="4" t="s">
        <v>35</v>
      </c>
      <c r="Y91" s="2">
        <v>306</v>
      </c>
      <c r="Z91" s="31">
        <f t="shared" si="7"/>
        <v>0.9639460024465818</v>
      </c>
    </row>
    <row r="92" spans="1:26" x14ac:dyDescent="0.2">
      <c r="A92" s="1">
        <v>44656</v>
      </c>
      <c r="B92" s="25">
        <v>0.45833333333333298</v>
      </c>
      <c r="C92" s="4">
        <v>23</v>
      </c>
      <c r="D92" s="4">
        <v>23</v>
      </c>
      <c r="E92" s="2">
        <v>2</v>
      </c>
      <c r="F92" s="21">
        <v>1200</v>
      </c>
      <c r="G92" s="22">
        <v>7.9</v>
      </c>
      <c r="I92" s="14"/>
      <c r="J92" s="30">
        <v>0.74586270221070705</v>
      </c>
      <c r="K92" s="30">
        <v>2.0880627368810298</v>
      </c>
      <c r="L92" s="30">
        <v>561.89482177483399</v>
      </c>
      <c r="M92">
        <f t="shared" si="4"/>
        <v>3.1174284508456978E-2</v>
      </c>
      <c r="N92">
        <f t="shared" si="5"/>
        <v>8.7273249671958361E-2</v>
      </c>
      <c r="O92">
        <f t="shared" si="6"/>
        <v>23.485111919283135</v>
      </c>
      <c r="R92"/>
      <c r="U92" s="11"/>
      <c r="V92" t="s">
        <v>24</v>
      </c>
      <c r="W92" s="2" t="s">
        <v>36</v>
      </c>
      <c r="X92" s="4" t="s">
        <v>35</v>
      </c>
      <c r="Y92" s="2">
        <v>306</v>
      </c>
      <c r="Z92" s="31">
        <f t="shared" si="7"/>
        <v>0.9639460024465818</v>
      </c>
    </row>
    <row r="93" spans="1:26" x14ac:dyDescent="0.2">
      <c r="A93" s="1">
        <v>44656</v>
      </c>
      <c r="B93" s="25">
        <v>0.45833333333333298</v>
      </c>
      <c r="C93" s="4">
        <v>23</v>
      </c>
      <c r="D93" s="4">
        <v>23</v>
      </c>
      <c r="E93" s="2">
        <v>3</v>
      </c>
      <c r="F93" s="21">
        <v>2400</v>
      </c>
      <c r="G93" s="22">
        <v>7.9</v>
      </c>
      <c r="I93" s="14"/>
      <c r="J93" s="29">
        <v>1.13317245949437</v>
      </c>
      <c r="K93" s="29">
        <v>2.0634117030782999</v>
      </c>
      <c r="L93" s="29">
        <v>696.08099842531999</v>
      </c>
      <c r="M93">
        <f t="shared" si="4"/>
        <v>4.7362390617899319E-2</v>
      </c>
      <c r="N93">
        <f t="shared" si="5"/>
        <v>8.624292822148745E-2</v>
      </c>
      <c r="O93">
        <f t="shared" si="6"/>
        <v>29.093594600620605</v>
      </c>
      <c r="R93"/>
      <c r="U93" s="11"/>
      <c r="V93" t="s">
        <v>24</v>
      </c>
      <c r="W93" s="2" t="s">
        <v>36</v>
      </c>
      <c r="X93" s="4" t="s">
        <v>35</v>
      </c>
      <c r="Y93" s="2">
        <v>306</v>
      </c>
      <c r="Z93" s="31">
        <f t="shared" si="7"/>
        <v>0.9639460024465818</v>
      </c>
    </row>
    <row r="94" spans="1:26" x14ac:dyDescent="0.2">
      <c r="A94" s="1">
        <v>44656</v>
      </c>
      <c r="B94" s="25">
        <v>0.45833333333333298</v>
      </c>
      <c r="C94" s="4">
        <v>23</v>
      </c>
      <c r="D94" s="4">
        <v>23</v>
      </c>
      <c r="E94" s="2">
        <v>4</v>
      </c>
      <c r="F94" s="21">
        <v>3600</v>
      </c>
      <c r="G94" s="22">
        <v>7.9</v>
      </c>
      <c r="I94" s="14"/>
      <c r="J94" s="30">
        <v>1.5062535307476901</v>
      </c>
      <c r="K94" s="30">
        <v>2.07573721997966</v>
      </c>
      <c r="L94" s="30">
        <v>830.42334170560002</v>
      </c>
      <c r="M94">
        <f t="shared" si="4"/>
        <v>6.2955790616985585E-2</v>
      </c>
      <c r="N94">
        <f t="shared" si="5"/>
        <v>8.6758088946722711E-2</v>
      </c>
      <c r="O94">
        <f t="shared" si="6"/>
        <v>34.708604465759457</v>
      </c>
      <c r="R94"/>
      <c r="U94" s="11"/>
      <c r="V94" t="s">
        <v>24</v>
      </c>
      <c r="W94" s="2" t="s">
        <v>36</v>
      </c>
      <c r="X94" s="4" t="s">
        <v>35</v>
      </c>
      <c r="Y94" s="2">
        <v>306</v>
      </c>
      <c r="Z94" s="31">
        <f t="shared" si="7"/>
        <v>0.9639460024465818</v>
      </c>
    </row>
    <row r="95" spans="1:26" x14ac:dyDescent="0.2">
      <c r="A95" s="1">
        <v>44656</v>
      </c>
      <c r="B95" s="25">
        <v>0.45833333333333298</v>
      </c>
      <c r="C95" s="4">
        <v>24</v>
      </c>
      <c r="D95" s="4">
        <v>24</v>
      </c>
      <c r="E95" s="2">
        <v>1</v>
      </c>
      <c r="F95" s="21">
        <v>0</v>
      </c>
      <c r="G95" s="22">
        <v>8.1999999999999993</v>
      </c>
      <c r="H95" s="3">
        <v>16.399999999999999</v>
      </c>
      <c r="I95" s="14">
        <v>7.0699999999999999E-2</v>
      </c>
      <c r="J95" s="29">
        <v>0.34812354762285103</v>
      </c>
      <c r="K95" s="29">
        <v>2.07573721997966</v>
      </c>
      <c r="L95" s="29">
        <v>415.774911830924</v>
      </c>
      <c r="M95">
        <f t="shared" si="4"/>
        <v>1.4534753644765535E-2</v>
      </c>
      <c r="N95">
        <f t="shared" si="5"/>
        <v>8.6665579877293106E-2</v>
      </c>
      <c r="O95">
        <f t="shared" si="6"/>
        <v>17.35931383097256</v>
      </c>
      <c r="P95" s="10">
        <f>SLOPE(M95:M98,$F95:$F98)*($H91/$I95)*1000</f>
        <v>-2.5285103421310937E-3</v>
      </c>
      <c r="Q95" s="10">
        <f>SLOPE(N95:N98,$F95:$F98)*($H95/$I95)*1000</f>
        <v>-6.7146963373339738E-2</v>
      </c>
      <c r="R95" s="10">
        <f>SLOPE(O95:O98,$F95:$F98)*($H95/$I95)</f>
        <v>0.80331095722403312</v>
      </c>
      <c r="S95" s="11">
        <f>RSQ(J95:J98,$F95:$F98)</f>
        <v>0.1254101889859095</v>
      </c>
      <c r="T95" s="11">
        <f>RSQ(K95:K98,$F95:$F98)</f>
        <v>0.66575342465734477</v>
      </c>
      <c r="U95" s="11">
        <f>RSQ(L95:L98,$F95:$F98)</f>
        <v>0.99007544902670597</v>
      </c>
      <c r="V95" t="s">
        <v>24</v>
      </c>
      <c r="W95" s="2" t="s">
        <v>36</v>
      </c>
      <c r="X95" s="4" t="s">
        <v>33</v>
      </c>
      <c r="Y95" s="2">
        <v>306</v>
      </c>
      <c r="Z95" s="31">
        <f t="shared" si="7"/>
        <v>0.9639460024465818</v>
      </c>
    </row>
    <row r="96" spans="1:26" x14ac:dyDescent="0.2">
      <c r="A96" s="1">
        <v>44656</v>
      </c>
      <c r="B96" s="25">
        <v>0.45833333333333298</v>
      </c>
      <c r="C96" s="4">
        <v>24</v>
      </c>
      <c r="D96" s="4">
        <v>24</v>
      </c>
      <c r="E96" s="2">
        <v>2</v>
      </c>
      <c r="F96" s="21">
        <v>1200</v>
      </c>
      <c r="G96" s="22">
        <v>8.1999999999999993</v>
      </c>
      <c r="I96" s="14"/>
      <c r="J96" s="30">
        <v>0.34800501598801697</v>
      </c>
      <c r="K96" s="30">
        <v>2.05416756540227</v>
      </c>
      <c r="L96" s="30">
        <v>540.38286852071201</v>
      </c>
      <c r="M96">
        <f t="shared" si="4"/>
        <v>1.452980474624032E-2</v>
      </c>
      <c r="N96">
        <f t="shared" si="5"/>
        <v>8.5765009899692213E-2</v>
      </c>
      <c r="O96">
        <f t="shared" si="6"/>
        <v>22.56190918837089</v>
      </c>
      <c r="R96"/>
      <c r="U96" s="11"/>
      <c r="V96" t="s">
        <v>24</v>
      </c>
      <c r="W96" s="2" t="s">
        <v>36</v>
      </c>
      <c r="X96" s="4" t="s">
        <v>33</v>
      </c>
      <c r="Y96" s="2">
        <v>306</v>
      </c>
      <c r="Z96" s="31">
        <f t="shared" si="7"/>
        <v>0.9639460024465818</v>
      </c>
    </row>
    <row r="97" spans="1:26" x14ac:dyDescent="0.2">
      <c r="A97" s="1">
        <v>44656</v>
      </c>
      <c r="B97" s="25">
        <v>0.45833333333333298</v>
      </c>
      <c r="C97" s="4">
        <v>24</v>
      </c>
      <c r="D97" s="4">
        <v>24</v>
      </c>
      <c r="E97" s="2">
        <v>3</v>
      </c>
      <c r="F97" s="21">
        <v>2400</v>
      </c>
      <c r="G97" s="22">
        <v>8.1999999999999993</v>
      </c>
      <c r="I97" s="14"/>
      <c r="J97" s="29">
        <v>0.34952507587255899</v>
      </c>
      <c r="K97" s="29">
        <v>2.0634117030782999</v>
      </c>
      <c r="L97" s="29">
        <v>635.33217943545799</v>
      </c>
      <c r="M97">
        <f t="shared" si="4"/>
        <v>1.4593269846771364E-2</v>
      </c>
      <c r="N97">
        <f t="shared" si="5"/>
        <v>8.6150968461521399E-2</v>
      </c>
      <c r="O97">
        <f t="shared" si="6"/>
        <v>26.526205347909087</v>
      </c>
      <c r="R97"/>
      <c r="U97" s="11"/>
      <c r="V97" t="s">
        <v>24</v>
      </c>
      <c r="W97" s="2" t="s">
        <v>36</v>
      </c>
      <c r="X97" s="4" t="s">
        <v>33</v>
      </c>
      <c r="Y97" s="2">
        <v>306</v>
      </c>
      <c r="Z97" s="31">
        <f t="shared" si="7"/>
        <v>0.9639460024465818</v>
      </c>
    </row>
    <row r="98" spans="1:26" x14ac:dyDescent="0.2">
      <c r="A98" s="1">
        <v>44656</v>
      </c>
      <c r="B98" s="25">
        <v>0.45833333333333298</v>
      </c>
      <c r="C98" s="4">
        <v>24</v>
      </c>
      <c r="D98" s="4">
        <v>24</v>
      </c>
      <c r="E98" s="2">
        <v>4</v>
      </c>
      <c r="F98" s="21">
        <v>3600</v>
      </c>
      <c r="G98" s="22">
        <v>8.1999999999999993</v>
      </c>
      <c r="I98" s="14"/>
      <c r="J98" s="30">
        <v>0.34647812767428499</v>
      </c>
      <c r="K98" s="30">
        <v>2.0449234277262498</v>
      </c>
      <c r="L98" s="30">
        <v>715.90114652334</v>
      </c>
      <c r="M98">
        <f t="shared" si="4"/>
        <v>1.4466054547109265E-2</v>
      </c>
      <c r="N98">
        <f t="shared" si="5"/>
        <v>8.5379051337863429E-2</v>
      </c>
      <c r="O98">
        <f t="shared" si="6"/>
        <v>29.890097552363684</v>
      </c>
      <c r="R98"/>
      <c r="U98" s="11"/>
      <c r="V98" t="s">
        <v>24</v>
      </c>
      <c r="W98" s="2" t="s">
        <v>36</v>
      </c>
      <c r="X98" s="4" t="s">
        <v>33</v>
      </c>
      <c r="Y98" s="2">
        <v>306</v>
      </c>
      <c r="Z98" s="31">
        <f t="shared" si="7"/>
        <v>0.9639460024465818</v>
      </c>
    </row>
    <row r="99" spans="1:26" x14ac:dyDescent="0.2">
      <c r="A99" s="1">
        <v>44663</v>
      </c>
      <c r="B99" s="25">
        <v>0.45833333333333331</v>
      </c>
      <c r="C99" s="4">
        <v>1</v>
      </c>
      <c r="D99" s="2">
        <v>1</v>
      </c>
      <c r="E99" s="2">
        <v>1</v>
      </c>
      <c r="F99" s="21">
        <v>0</v>
      </c>
      <c r="G99" s="22">
        <v>13.7</v>
      </c>
      <c r="H99" s="3">
        <v>16.399999999999999</v>
      </c>
      <c r="I99" s="14">
        <v>7.0699999999999999E-2</v>
      </c>
      <c r="J99" s="29">
        <v>0.36240179350346502</v>
      </c>
      <c r="K99" s="29">
        <v>2.1497517347725501</v>
      </c>
      <c r="L99" s="29">
        <v>448.00983802305097</v>
      </c>
      <c r="M99">
        <f t="shared" si="4"/>
        <v>1.4840778323480505E-2</v>
      </c>
      <c r="N99">
        <f t="shared" si="5"/>
        <v>8.8034853905798974E-2</v>
      </c>
      <c r="O99">
        <f t="shared" si="6"/>
        <v>18.34652811334648</v>
      </c>
      <c r="P99" s="10">
        <f>SLOPE(M99:M102,$F99:$F102)*($H99/$I99)*1000</f>
        <v>0.51314343526607376</v>
      </c>
      <c r="Q99" s="10">
        <f>SLOPE(N99:N102,$F99:$F102)*($H99/$I99)*1000</f>
        <v>-7.5681762423759416E-2</v>
      </c>
      <c r="R99" s="10">
        <f>SLOPE(O99:O102,$F99:$F102)*($H99/$I99)</f>
        <v>2.3488370041117723</v>
      </c>
      <c r="S99" s="11">
        <f>RSQ(J99:J102,$F99:$F102)</f>
        <v>0.99655147204753713</v>
      </c>
      <c r="T99" s="11">
        <f>RSQ(K99:K102,$F99:$F102)</f>
        <v>0.64280936454839843</v>
      </c>
      <c r="U99" s="11">
        <f>RSQ(L99:L102,$F99:$F102)</f>
        <v>0.99959673585637121</v>
      </c>
      <c r="V99" t="s">
        <v>24</v>
      </c>
      <c r="W99" s="4" t="s">
        <v>36</v>
      </c>
      <c r="X99" s="4" t="s">
        <v>35</v>
      </c>
      <c r="Y99" s="2">
        <v>306</v>
      </c>
      <c r="Z99">
        <f t="shared" si="7"/>
        <v>0.9639460024465818</v>
      </c>
    </row>
    <row r="100" spans="1:26" x14ac:dyDescent="0.2">
      <c r="A100" s="1">
        <v>44663</v>
      </c>
      <c r="B100" s="25">
        <v>0.45833333333333331</v>
      </c>
      <c r="C100" s="4">
        <v>1</v>
      </c>
      <c r="D100" s="2">
        <v>1</v>
      </c>
      <c r="E100" s="2">
        <v>2</v>
      </c>
      <c r="F100" s="21">
        <v>1200</v>
      </c>
      <c r="G100" s="22">
        <v>13.7</v>
      </c>
      <c r="I100" s="14"/>
      <c r="J100" s="30">
        <v>0.41578508136500603</v>
      </c>
      <c r="K100" s="30">
        <v>2.1559198149576</v>
      </c>
      <c r="L100" s="30">
        <v>737.64746651438099</v>
      </c>
      <c r="M100">
        <f t="shared" si="4"/>
        <v>1.7026886547925873E-2</v>
      </c>
      <c r="N100">
        <f t="shared" si="5"/>
        <v>8.828744402082804E-2</v>
      </c>
      <c r="O100">
        <f t="shared" si="6"/>
        <v>30.207528570943087</v>
      </c>
      <c r="P100" s="11"/>
      <c r="Q100" s="11"/>
      <c r="R100"/>
      <c r="S100" s="2"/>
      <c r="T100"/>
      <c r="U100" s="2"/>
      <c r="V100" t="s">
        <v>24</v>
      </c>
      <c r="W100" s="4" t="s">
        <v>36</v>
      </c>
      <c r="X100" s="4" t="s">
        <v>35</v>
      </c>
      <c r="Y100" s="2">
        <v>306</v>
      </c>
      <c r="Z100">
        <f t="shared" si="7"/>
        <v>0.9639460024465818</v>
      </c>
    </row>
    <row r="101" spans="1:26" x14ac:dyDescent="0.2">
      <c r="A101" s="1">
        <v>44663</v>
      </c>
      <c r="B101" s="25">
        <v>0.45833333333333331</v>
      </c>
      <c r="C101" s="4">
        <v>1</v>
      </c>
      <c r="D101" s="2">
        <v>1</v>
      </c>
      <c r="E101" s="2">
        <v>3</v>
      </c>
      <c r="F101" s="21">
        <v>2400</v>
      </c>
      <c r="G101" s="22">
        <v>13.7</v>
      </c>
      <c r="J101" s="29">
        <v>0.48825857251342902</v>
      </c>
      <c r="K101" s="29">
        <v>2.1250794140323799</v>
      </c>
      <c r="L101" s="29">
        <v>1051.32205897622</v>
      </c>
      <c r="M101">
        <f t="shared" si="4"/>
        <v>1.9994760978305007E-2</v>
      </c>
      <c r="N101">
        <f t="shared" si="5"/>
        <v>8.7024493445683929E-2</v>
      </c>
      <c r="O101">
        <f t="shared" si="6"/>
        <v>43.05287088404544</v>
      </c>
      <c r="P101" s="11"/>
      <c r="Q101" s="11"/>
      <c r="R101"/>
      <c r="S101" s="2"/>
      <c r="T101"/>
      <c r="U101" s="2"/>
      <c r="V101" t="s">
        <v>24</v>
      </c>
      <c r="W101" s="4" t="s">
        <v>36</v>
      </c>
      <c r="X101" s="4" t="s">
        <v>35</v>
      </c>
      <c r="Y101" s="2">
        <v>306</v>
      </c>
      <c r="Z101">
        <f t="shared" si="7"/>
        <v>0.9639460024465818</v>
      </c>
    </row>
    <row r="102" spans="1:26" x14ac:dyDescent="0.2">
      <c r="A102" s="1">
        <v>44663</v>
      </c>
      <c r="B102" s="25">
        <v>0.45833333333333331</v>
      </c>
      <c r="C102" s="4">
        <v>1</v>
      </c>
      <c r="D102" s="2">
        <v>1</v>
      </c>
      <c r="E102" s="2">
        <v>4</v>
      </c>
      <c r="F102" s="21">
        <v>3600</v>
      </c>
      <c r="G102" s="22">
        <v>13.7</v>
      </c>
      <c r="I102" s="14"/>
      <c r="J102" s="30">
        <v>0.55432069100359704</v>
      </c>
      <c r="K102" s="30">
        <v>2.1281634541249002</v>
      </c>
      <c r="L102" s="30">
        <v>1332.5104090956299</v>
      </c>
      <c r="M102">
        <f t="shared" si="4"/>
        <v>2.2700082181641466E-2</v>
      </c>
      <c r="N102">
        <f t="shared" si="5"/>
        <v>8.7150788503198282E-2</v>
      </c>
      <c r="O102">
        <f t="shared" si="6"/>
        <v>54.567863486386095</v>
      </c>
      <c r="P102" s="11"/>
      <c r="Q102" s="11"/>
      <c r="R102"/>
      <c r="S102" s="2"/>
      <c r="T102"/>
      <c r="U102" s="2"/>
      <c r="V102" t="s">
        <v>24</v>
      </c>
      <c r="W102" s="4" t="s">
        <v>36</v>
      </c>
      <c r="X102" s="4" t="s">
        <v>35</v>
      </c>
      <c r="Y102" s="2">
        <v>306</v>
      </c>
      <c r="Z102">
        <f t="shared" si="7"/>
        <v>0.9639460024465818</v>
      </c>
    </row>
    <row r="103" spans="1:26" x14ac:dyDescent="0.2">
      <c r="A103" s="1">
        <v>44663</v>
      </c>
      <c r="B103" s="25">
        <v>0.45833333333333331</v>
      </c>
      <c r="C103" s="4">
        <v>2</v>
      </c>
      <c r="D103" s="2">
        <v>2</v>
      </c>
      <c r="E103" s="2">
        <v>1</v>
      </c>
      <c r="F103" s="21">
        <v>0</v>
      </c>
      <c r="G103" s="22">
        <v>14.8</v>
      </c>
      <c r="H103" s="3">
        <v>16.75</v>
      </c>
      <c r="I103" s="14">
        <v>7.0699999999999999E-2</v>
      </c>
      <c r="J103" s="29">
        <v>0.34880027549571402</v>
      </c>
      <c r="K103" s="29">
        <v>2.14358365458751</v>
      </c>
      <c r="L103" s="29">
        <v>437.61372131658197</v>
      </c>
      <c r="M103">
        <f t="shared" si="4"/>
        <v>1.4229214636479297E-2</v>
      </c>
      <c r="N103">
        <f t="shared" si="5"/>
        <v>8.744692609266351E-2</v>
      </c>
      <c r="O103">
        <f t="shared" si="6"/>
        <v>17.852335579816923</v>
      </c>
      <c r="P103" s="10">
        <f>SLOPE(M103:M106,$F103:$F106)*($H103/$I103)*1000</f>
        <v>0.89599076468386829</v>
      </c>
      <c r="Q103" s="10">
        <f>SLOPE(N103:N106,$F103:$F106)*($H103/$I103)*1000</f>
        <v>-0.47939730351120502</v>
      </c>
      <c r="R103" s="10">
        <f>SLOPE(O103:O106,$F103:$F106)*($H103/$I103)</f>
        <v>6.277884129056182</v>
      </c>
      <c r="S103" s="11">
        <f>RSQ(J103:J106,$F103:$F106)</f>
        <v>0.99862517670714024</v>
      </c>
      <c r="T103" s="11">
        <f>RSQ(K103:K106,$F103:$F106)</f>
        <v>0.96263083085670142</v>
      </c>
      <c r="U103" s="11">
        <f>RSQ(L103:L106,$F103:$F106)</f>
        <v>0.99499727347308708</v>
      </c>
      <c r="V103" t="s">
        <v>24</v>
      </c>
      <c r="W103" s="4" t="s">
        <v>36</v>
      </c>
      <c r="X103" s="4" t="s">
        <v>33</v>
      </c>
      <c r="Y103" s="2">
        <v>306</v>
      </c>
      <c r="Z103">
        <f t="shared" si="7"/>
        <v>0.9639460024465818</v>
      </c>
    </row>
    <row r="104" spans="1:26" x14ac:dyDescent="0.2">
      <c r="A104" s="1">
        <v>44663</v>
      </c>
      <c r="B104" s="25">
        <v>0.45833333333333331</v>
      </c>
      <c r="C104" s="4">
        <v>2</v>
      </c>
      <c r="D104" s="2">
        <v>2</v>
      </c>
      <c r="E104" s="2">
        <v>2</v>
      </c>
      <c r="F104" s="21">
        <v>1200</v>
      </c>
      <c r="G104" s="22">
        <v>14.8</v>
      </c>
      <c r="I104" s="14"/>
      <c r="J104" s="30">
        <v>0.47126217059161302</v>
      </c>
      <c r="K104" s="30">
        <v>2.05723053199692</v>
      </c>
      <c r="L104" s="30">
        <v>1351.23899387395</v>
      </c>
      <c r="M104">
        <f t="shared" si="4"/>
        <v>1.9225015134724518E-2</v>
      </c>
      <c r="N104">
        <f t="shared" si="5"/>
        <v>8.3924173382318223E-2</v>
      </c>
      <c r="O104">
        <f t="shared" si="6"/>
        <v>55.12343601703671</v>
      </c>
      <c r="P104" s="11"/>
      <c r="Q104" s="11"/>
      <c r="R104"/>
      <c r="S104" s="2"/>
      <c r="T104"/>
      <c r="U104" s="2"/>
      <c r="V104" t="s">
        <v>24</v>
      </c>
      <c r="W104" s="4" t="s">
        <v>36</v>
      </c>
      <c r="X104" s="4" t="s">
        <v>33</v>
      </c>
      <c r="Y104" s="2">
        <v>306</v>
      </c>
      <c r="Z104">
        <f t="shared" si="7"/>
        <v>0.9639460024465818</v>
      </c>
    </row>
    <row r="105" spans="1:26" x14ac:dyDescent="0.2">
      <c r="A105" s="1">
        <v>44663</v>
      </c>
      <c r="B105" s="25">
        <v>0.45833333333333331</v>
      </c>
      <c r="C105" s="4">
        <v>2</v>
      </c>
      <c r="D105" s="2">
        <v>2</v>
      </c>
      <c r="E105" s="2">
        <v>3</v>
      </c>
      <c r="F105" s="21">
        <v>2400</v>
      </c>
      <c r="G105" s="22">
        <v>14.8</v>
      </c>
      <c r="I105" s="14"/>
      <c r="J105" s="29">
        <v>0.57894346367636196</v>
      </c>
      <c r="K105" s="29">
        <v>1.99863377023901</v>
      </c>
      <c r="L105" s="29">
        <v>2113.88046412626</v>
      </c>
      <c r="M105">
        <f t="shared" si="4"/>
        <v>2.361784489800076E-2</v>
      </c>
      <c r="N105">
        <f t="shared" si="5"/>
        <v>8.1533734043154948E-2</v>
      </c>
      <c r="O105">
        <f t="shared" si="6"/>
        <v>86.235192323644341</v>
      </c>
      <c r="P105" s="11"/>
      <c r="Q105" s="11"/>
      <c r="R105"/>
      <c r="S105" s="2"/>
      <c r="T105"/>
      <c r="U105" s="2"/>
      <c r="V105" t="s">
        <v>24</v>
      </c>
      <c r="W105" s="4" t="s">
        <v>36</v>
      </c>
      <c r="X105" s="4" t="s">
        <v>33</v>
      </c>
      <c r="Y105" s="2">
        <v>306</v>
      </c>
      <c r="Z105">
        <f t="shared" si="7"/>
        <v>0.9639460024465818</v>
      </c>
    </row>
    <row r="106" spans="1:26" x14ac:dyDescent="0.2">
      <c r="A106" s="1">
        <v>44663</v>
      </c>
      <c r="B106" s="25">
        <v>0.45833333333333331</v>
      </c>
      <c r="C106" s="4">
        <v>2</v>
      </c>
      <c r="D106" s="2">
        <v>2</v>
      </c>
      <c r="E106" s="2">
        <v>4</v>
      </c>
      <c r="F106" s="21">
        <v>3600</v>
      </c>
      <c r="G106" s="22">
        <v>14.8</v>
      </c>
      <c r="I106" s="14"/>
      <c r="J106" s="30">
        <v>0.68372725082191699</v>
      </c>
      <c r="K106" s="30">
        <v>1.9647093292212801</v>
      </c>
      <c r="L106" s="30">
        <v>2781.6070761084002</v>
      </c>
      <c r="M106">
        <f t="shared" si="4"/>
        <v>2.7892471675741323E-2</v>
      </c>
      <c r="N106">
        <f t="shared" si="5"/>
        <v>8.0149795478376515E-2</v>
      </c>
      <c r="O106">
        <f t="shared" si="6"/>
        <v>113.47492218589827</v>
      </c>
      <c r="P106" s="11"/>
      <c r="Q106" s="11"/>
      <c r="R106"/>
      <c r="S106" s="2"/>
      <c r="T106"/>
      <c r="U106" s="2"/>
      <c r="V106" t="s">
        <v>24</v>
      </c>
      <c r="W106" s="4" t="s">
        <v>36</v>
      </c>
      <c r="X106" s="4" t="s">
        <v>33</v>
      </c>
      <c r="Y106" s="2">
        <v>306</v>
      </c>
      <c r="Z106">
        <f t="shared" si="7"/>
        <v>0.9639460024465818</v>
      </c>
    </row>
    <row r="107" spans="1:26" x14ac:dyDescent="0.2">
      <c r="A107" s="1">
        <v>44663</v>
      </c>
      <c r="B107" s="25">
        <v>0.45833333333333331</v>
      </c>
      <c r="C107" s="4">
        <v>3</v>
      </c>
      <c r="D107" s="2">
        <v>3</v>
      </c>
      <c r="E107" s="2">
        <v>1</v>
      </c>
      <c r="F107" s="21">
        <v>0</v>
      </c>
      <c r="G107" s="22">
        <v>13.7</v>
      </c>
      <c r="H107" s="3">
        <v>16.399999999999999</v>
      </c>
      <c r="I107" s="14">
        <v>7.0699999999999999E-2</v>
      </c>
      <c r="J107" s="29">
        <v>0.34742658426099898</v>
      </c>
      <c r="K107" s="29">
        <v>2.1528357748650699</v>
      </c>
      <c r="L107" s="29">
        <v>432.68173086906899</v>
      </c>
      <c r="M107">
        <f t="shared" si="4"/>
        <v>1.4227525948080629E-2</v>
      </c>
      <c r="N107">
        <f t="shared" si="5"/>
        <v>8.8161148963313285E-2</v>
      </c>
      <c r="O107">
        <f t="shared" si="6"/>
        <v>17.718824154732854</v>
      </c>
      <c r="P107" s="10">
        <f>SLOPE(M107:M110,$F107:$F110)*($H107/$I107)*1000</f>
        <v>2.8011884702328585E-2</v>
      </c>
      <c r="Q107" s="10">
        <f>SLOPE(N107:N110,$F107:$F110)*($H107/$I107)*1000</f>
        <v>-0.13915678897270187</v>
      </c>
      <c r="R107" s="10">
        <f>SLOPE(O107:O110,$F107:$F110)*($H107/$I107)</f>
        <v>2.0560119337787195</v>
      </c>
      <c r="S107" s="11">
        <f>RSQ(J107:J110,$F107:$F110)</f>
        <v>0.9350186791011329</v>
      </c>
      <c r="T107" s="11">
        <f>RSQ(K107:K110,$F107:$F110)</f>
        <v>0.96266666666666567</v>
      </c>
      <c r="U107" s="11">
        <f>RSQ(L107:L110,$F107:$F110)</f>
        <v>0.99937401278139093</v>
      </c>
      <c r="V107" t="s">
        <v>24</v>
      </c>
      <c r="W107" s="4" t="s">
        <v>32</v>
      </c>
      <c r="X107" s="4" t="s">
        <v>35</v>
      </c>
      <c r="Y107" s="2">
        <v>306</v>
      </c>
      <c r="Z107">
        <f t="shared" si="7"/>
        <v>0.9639460024465818</v>
      </c>
    </row>
    <row r="108" spans="1:26" x14ac:dyDescent="0.2">
      <c r="A108" s="1">
        <v>44663</v>
      </c>
      <c r="B108" s="25">
        <v>0.45833333333333331</v>
      </c>
      <c r="C108" s="4">
        <v>3</v>
      </c>
      <c r="D108" s="2">
        <v>3</v>
      </c>
      <c r="E108" s="2">
        <v>2</v>
      </c>
      <c r="F108" s="21">
        <v>1200</v>
      </c>
      <c r="G108" s="22">
        <v>13.7</v>
      </c>
      <c r="I108" s="14"/>
      <c r="J108" s="30">
        <v>0.34860302117707898</v>
      </c>
      <c r="K108" s="30">
        <v>2.14358365458751</v>
      </c>
      <c r="L108" s="30">
        <v>704.39546776035695</v>
      </c>
      <c r="M108">
        <f t="shared" si="4"/>
        <v>1.427570241904761E-2</v>
      </c>
      <c r="N108">
        <f t="shared" si="5"/>
        <v>8.778226379077031E-2</v>
      </c>
      <c r="O108">
        <f t="shared" si="6"/>
        <v>28.845820237354495</v>
      </c>
      <c r="P108" s="11"/>
      <c r="Q108" s="11"/>
      <c r="R108"/>
      <c r="S108" s="2"/>
      <c r="T108"/>
      <c r="U108" s="2"/>
      <c r="V108" t="s">
        <v>24</v>
      </c>
      <c r="W108" s="4" t="s">
        <v>32</v>
      </c>
      <c r="X108" s="4" t="s">
        <v>35</v>
      </c>
      <c r="Y108" s="2">
        <v>306</v>
      </c>
      <c r="Z108">
        <f t="shared" si="7"/>
        <v>0.9639460024465818</v>
      </c>
    </row>
    <row r="109" spans="1:26" x14ac:dyDescent="0.2">
      <c r="A109" s="1">
        <v>44663</v>
      </c>
      <c r="B109" s="25">
        <v>0.45833333333333331</v>
      </c>
      <c r="C109" s="4">
        <v>3</v>
      </c>
      <c r="D109" s="2">
        <v>3</v>
      </c>
      <c r="E109" s="2">
        <v>3</v>
      </c>
      <c r="F109" s="21">
        <v>2400</v>
      </c>
      <c r="G109" s="22">
        <v>13.7</v>
      </c>
      <c r="I109" s="14"/>
      <c r="J109" s="29">
        <v>0.35259783395795302</v>
      </c>
      <c r="K109" s="29">
        <v>2.1158272937548199</v>
      </c>
      <c r="L109" s="29">
        <v>967.59503166856996</v>
      </c>
      <c r="M109">
        <f t="shared" si="4"/>
        <v>1.4439294685939061E-2</v>
      </c>
      <c r="N109">
        <f t="shared" si="5"/>
        <v>8.6645608273140967E-2</v>
      </c>
      <c r="O109">
        <f t="shared" si="6"/>
        <v>39.624150954311006</v>
      </c>
      <c r="P109" s="11"/>
      <c r="Q109" s="11"/>
      <c r="R109"/>
      <c r="S109" s="2"/>
      <c r="T109"/>
      <c r="U109" s="2"/>
      <c r="V109" t="s">
        <v>24</v>
      </c>
      <c r="W109" s="4" t="s">
        <v>32</v>
      </c>
      <c r="X109" s="4" t="s">
        <v>35</v>
      </c>
      <c r="Y109" s="2">
        <v>306</v>
      </c>
      <c r="Z109">
        <f t="shared" si="7"/>
        <v>0.9639460024465818</v>
      </c>
    </row>
    <row r="110" spans="1:26" x14ac:dyDescent="0.2">
      <c r="A110" s="1">
        <v>44663</v>
      </c>
      <c r="B110" s="25">
        <v>0.45833333333333331</v>
      </c>
      <c r="C110" s="4">
        <v>3</v>
      </c>
      <c r="D110" s="2">
        <v>3</v>
      </c>
      <c r="E110" s="2">
        <v>4</v>
      </c>
      <c r="F110" s="21">
        <v>3600</v>
      </c>
      <c r="G110" s="22">
        <v>13.7</v>
      </c>
      <c r="I110" s="14"/>
      <c r="J110" s="30">
        <v>0.35789034942831199</v>
      </c>
      <c r="K110" s="30">
        <v>2.1034911333847299</v>
      </c>
      <c r="L110" s="30">
        <v>1210.7032239642799</v>
      </c>
      <c r="M110">
        <f t="shared" si="4"/>
        <v>1.46560293993903E-2</v>
      </c>
      <c r="N110">
        <f t="shared" si="5"/>
        <v>8.6140428043083223E-2</v>
      </c>
      <c r="O110">
        <f t="shared" si="6"/>
        <v>49.579716448630798</v>
      </c>
      <c r="P110" s="11"/>
      <c r="Q110" s="11"/>
      <c r="R110"/>
      <c r="S110" s="2"/>
      <c r="T110"/>
      <c r="U110" s="2"/>
      <c r="V110" t="s">
        <v>24</v>
      </c>
      <c r="W110" s="4" t="s">
        <v>32</v>
      </c>
      <c r="X110" s="4" t="s">
        <v>35</v>
      </c>
      <c r="Y110" s="2">
        <v>306</v>
      </c>
      <c r="Z110">
        <f t="shared" si="7"/>
        <v>0.9639460024465818</v>
      </c>
    </row>
    <row r="111" spans="1:26" x14ac:dyDescent="0.2">
      <c r="A111" s="1">
        <v>44663</v>
      </c>
      <c r="B111" s="25">
        <v>0.45833333333333331</v>
      </c>
      <c r="C111" s="4">
        <v>4</v>
      </c>
      <c r="D111" s="2">
        <v>4</v>
      </c>
      <c r="E111" s="2">
        <v>1</v>
      </c>
      <c r="F111" s="21">
        <v>0</v>
      </c>
      <c r="G111" s="22">
        <v>14.8</v>
      </c>
      <c r="H111" s="3">
        <v>16.399999999999999</v>
      </c>
      <c r="I111" s="14">
        <v>7.0699999999999999E-2</v>
      </c>
      <c r="J111" s="29">
        <v>0.347609737123108</v>
      </c>
      <c r="K111" s="29">
        <v>2.1528357748650699</v>
      </c>
      <c r="L111" s="29">
        <v>472.51404319385301</v>
      </c>
      <c r="M111">
        <f t="shared" si="4"/>
        <v>1.4180646939642761E-2</v>
      </c>
      <c r="N111">
        <f t="shared" si="5"/>
        <v>8.7824363883057519E-2</v>
      </c>
      <c r="O111">
        <f t="shared" si="6"/>
        <v>19.276084945175455</v>
      </c>
      <c r="P111" s="10">
        <f>SLOPE(M111:M114,$F111:$F114)*($H111/$I111)*1000</f>
        <v>1.8923063806235131E-2</v>
      </c>
      <c r="Q111" s="10">
        <f>SLOPE(N111:N114,$F111:$F114)*($H111/$I111)*1000</f>
        <v>-0.29670655784244443</v>
      </c>
      <c r="R111" s="10">
        <f>SLOPE(O111:O114,$F111:$F114)*($H111/$I111)</f>
        <v>1.4696371611665284</v>
      </c>
      <c r="S111" s="11">
        <f>RSQ(J111:J114,$F111:$F114)</f>
        <v>0.68148186599671978</v>
      </c>
      <c r="T111" s="11">
        <f>RSQ(K111:K114,$F111:$F114)</f>
        <v>0.94321926489228003</v>
      </c>
      <c r="U111" s="11">
        <f>RSQ(L111:L114,$F111:$F114)</f>
        <v>0.96957026370107735</v>
      </c>
      <c r="V111" t="s">
        <v>24</v>
      </c>
      <c r="W111" s="4" t="s">
        <v>32</v>
      </c>
      <c r="X111" s="4" t="s">
        <v>33</v>
      </c>
      <c r="Y111" s="2">
        <v>306</v>
      </c>
      <c r="Z111">
        <f t="shared" si="7"/>
        <v>0.9639460024465818</v>
      </c>
    </row>
    <row r="112" spans="1:26" x14ac:dyDescent="0.2">
      <c r="A112" s="1">
        <v>44663</v>
      </c>
      <c r="B112" s="25">
        <v>0.45833333333333331</v>
      </c>
      <c r="C112" s="4">
        <v>4</v>
      </c>
      <c r="D112" s="2">
        <v>4</v>
      </c>
      <c r="E112" s="2">
        <v>2</v>
      </c>
      <c r="F112" s="21">
        <v>1200</v>
      </c>
      <c r="G112" s="22">
        <v>14.8</v>
      </c>
      <c r="I112" s="14"/>
      <c r="J112" s="30">
        <v>0.34546132912104499</v>
      </c>
      <c r="K112" s="30">
        <v>2.0880709329221299</v>
      </c>
      <c r="L112" s="30">
        <v>757.81671166026399</v>
      </c>
      <c r="M112">
        <f t="shared" si="4"/>
        <v>1.4093003205575643E-2</v>
      </c>
      <c r="N112">
        <f t="shared" si="5"/>
        <v>8.5182299350298654E-2</v>
      </c>
      <c r="O112">
        <f t="shared" si="6"/>
        <v>30.91493156076174</v>
      </c>
      <c r="P112" s="11"/>
      <c r="Q112" s="11"/>
      <c r="R112"/>
      <c r="S112" s="2"/>
      <c r="T112"/>
      <c r="U112" s="2"/>
      <c r="V112" t="s">
        <v>24</v>
      </c>
      <c r="W112" s="4" t="s">
        <v>32</v>
      </c>
      <c r="X112" s="4" t="s">
        <v>33</v>
      </c>
      <c r="Y112" s="2">
        <v>306</v>
      </c>
      <c r="Z112">
        <f t="shared" si="7"/>
        <v>0.9639460024465818</v>
      </c>
    </row>
    <row r="113" spans="1:26" x14ac:dyDescent="0.2">
      <c r="A113" s="1">
        <v>44663</v>
      </c>
      <c r="B113" s="25">
        <v>0.45833333333333331</v>
      </c>
      <c r="C113" s="4">
        <v>4</v>
      </c>
      <c r="D113" s="2">
        <v>4</v>
      </c>
      <c r="E113" s="2">
        <v>3</v>
      </c>
      <c r="F113" s="21">
        <v>2400</v>
      </c>
      <c r="G113" s="22">
        <v>14.8</v>
      </c>
      <c r="I113" s="14"/>
      <c r="J113" s="29">
        <v>0.352294846035348</v>
      </c>
      <c r="K113" s="29">
        <v>2.07265073245952</v>
      </c>
      <c r="L113" s="29">
        <v>881.68754542622798</v>
      </c>
      <c r="M113">
        <f t="shared" si="4"/>
        <v>1.4371774713876313E-2</v>
      </c>
      <c r="N113">
        <f t="shared" si="5"/>
        <v>8.4553236366308238E-2</v>
      </c>
      <c r="O113">
        <f t="shared" si="6"/>
        <v>35.968209337995624</v>
      </c>
      <c r="P113" s="11"/>
      <c r="Q113" s="11"/>
      <c r="R113"/>
      <c r="S113" s="2"/>
      <c r="T113"/>
      <c r="U113" s="2"/>
      <c r="V113" t="s">
        <v>24</v>
      </c>
      <c r="W113" s="4" t="s">
        <v>32</v>
      </c>
      <c r="X113" s="4" t="s">
        <v>33</v>
      </c>
      <c r="Y113" s="2">
        <v>306</v>
      </c>
      <c r="Z113">
        <f t="shared" si="7"/>
        <v>0.9639460024465818</v>
      </c>
    </row>
    <row r="114" spans="1:26" x14ac:dyDescent="0.2">
      <c r="A114" s="1">
        <v>44663</v>
      </c>
      <c r="B114" s="25">
        <v>0.45833333333333331</v>
      </c>
      <c r="C114" s="4">
        <v>4</v>
      </c>
      <c r="D114" s="2">
        <v>4</v>
      </c>
      <c r="E114" s="2">
        <v>4</v>
      </c>
      <c r="F114" s="21">
        <v>3600</v>
      </c>
      <c r="G114" s="22">
        <v>14.8</v>
      </c>
      <c r="I114" s="14"/>
      <c r="J114" s="30">
        <v>0.35333066245367001</v>
      </c>
      <c r="K114" s="30">
        <v>2.0325582112567502</v>
      </c>
      <c r="L114" s="30">
        <v>1052.4382462880301</v>
      </c>
      <c r="M114">
        <f t="shared" si="4"/>
        <v>1.441403056966469E-2</v>
      </c>
      <c r="N114">
        <f t="shared" si="5"/>
        <v>8.2917672607933798E-2</v>
      </c>
      <c r="O114">
        <f t="shared" si="6"/>
        <v>42.933938847351207</v>
      </c>
      <c r="P114" s="11"/>
      <c r="Q114" s="11"/>
      <c r="R114"/>
      <c r="S114" s="2"/>
      <c r="T114"/>
      <c r="U114" s="2"/>
      <c r="V114" t="s">
        <v>24</v>
      </c>
      <c r="W114" s="4" t="s">
        <v>32</v>
      </c>
      <c r="X114" s="4" t="s">
        <v>33</v>
      </c>
      <c r="Y114" s="2">
        <v>306</v>
      </c>
      <c r="Z114">
        <f t="shared" si="7"/>
        <v>0.9639460024465818</v>
      </c>
    </row>
    <row r="115" spans="1:26" x14ac:dyDescent="0.2">
      <c r="A115" s="1">
        <v>44663</v>
      </c>
      <c r="B115" s="25">
        <v>0.45833333333333298</v>
      </c>
      <c r="C115" s="4">
        <v>5</v>
      </c>
      <c r="D115" s="4">
        <v>5</v>
      </c>
      <c r="E115" s="2">
        <v>1</v>
      </c>
      <c r="F115" s="21">
        <v>0</v>
      </c>
      <c r="G115" s="22">
        <v>13.7</v>
      </c>
      <c r="H115" s="3">
        <v>15.04</v>
      </c>
      <c r="I115" s="14">
        <v>7.0699999999999999E-2</v>
      </c>
      <c r="J115" s="29">
        <v>0.34607412782173802</v>
      </c>
      <c r="K115" s="29">
        <v>2.1682559753276802</v>
      </c>
      <c r="L115" s="29">
        <v>434.31707507008599</v>
      </c>
      <c r="M115">
        <f t="shared" si="4"/>
        <v>1.4172141271274264E-2</v>
      </c>
      <c r="N115">
        <f t="shared" si="5"/>
        <v>8.8792624250885355E-2</v>
      </c>
      <c r="O115">
        <f t="shared" si="6"/>
        <v>17.785793417040466</v>
      </c>
      <c r="P115" s="10">
        <f>SLOPE(M115:M118,$F115:$F118)*($H115/$I115)*1000</f>
        <v>0.6755306703754077</v>
      </c>
      <c r="Q115" s="10">
        <f>SLOPE(N115:N118,$F115:$F118)*($H115/$I115)*1000</f>
        <v>-9.6272441767691452E-2</v>
      </c>
      <c r="R115" s="10">
        <f>SLOPE(O115:O118,$F115:$F118)*($H115/$I115)</f>
        <v>2.4354304459243643</v>
      </c>
      <c r="S115" s="11">
        <f>RSQ(J115:J118,$F115:$F118)</f>
        <v>0.9969764917099303</v>
      </c>
      <c r="T115" s="11">
        <f>RSQ(K115:K118,$F115:$F118)</f>
        <v>0.95555555555558835</v>
      </c>
      <c r="U115" s="11">
        <f>RSQ(L115:L118,$F115:$F118)</f>
        <v>0.9971311128343685</v>
      </c>
      <c r="V115" t="s">
        <v>24</v>
      </c>
      <c r="W115" s="2" t="s">
        <v>31</v>
      </c>
      <c r="X115" s="4" t="s">
        <v>35</v>
      </c>
      <c r="Y115" s="2">
        <v>306</v>
      </c>
      <c r="Z115">
        <f t="shared" si="7"/>
        <v>0.9639460024465818</v>
      </c>
    </row>
    <row r="116" spans="1:26" x14ac:dyDescent="0.2">
      <c r="A116" s="1">
        <v>44663</v>
      </c>
      <c r="B116" s="25">
        <v>0.45833333333333298</v>
      </c>
      <c r="C116" s="4">
        <v>5</v>
      </c>
      <c r="D116" s="4">
        <v>5</v>
      </c>
      <c r="E116" s="2">
        <v>2</v>
      </c>
      <c r="F116" s="21">
        <v>1200</v>
      </c>
      <c r="G116" s="22">
        <v>13.7</v>
      </c>
      <c r="I116" s="14"/>
      <c r="J116" s="30">
        <v>0.42385873482394598</v>
      </c>
      <c r="K116" s="30">
        <v>2.1590038550501198</v>
      </c>
      <c r="L116" s="30">
        <v>715.94670854532205</v>
      </c>
      <c r="M116">
        <f t="shared" si="4"/>
        <v>1.7357512122613005E-2</v>
      </c>
      <c r="N116">
        <f t="shared" si="5"/>
        <v>8.8413739078342352E-2</v>
      </c>
      <c r="O116">
        <f t="shared" si="6"/>
        <v>29.318857090162386</v>
      </c>
      <c r="P116" s="11"/>
      <c r="Q116" s="11"/>
      <c r="R116"/>
      <c r="S116" s="2"/>
      <c r="T116"/>
      <c r="U116" s="2"/>
      <c r="V116" t="s">
        <v>24</v>
      </c>
      <c r="W116" s="2" t="s">
        <v>31</v>
      </c>
      <c r="X116" s="4" t="s">
        <v>35</v>
      </c>
      <c r="Y116" s="2">
        <v>306</v>
      </c>
      <c r="Z116">
        <f t="shared" si="7"/>
        <v>0.9639460024465818</v>
      </c>
    </row>
    <row r="117" spans="1:26" x14ac:dyDescent="0.2">
      <c r="A117" s="1">
        <v>44663</v>
      </c>
      <c r="B117" s="25">
        <v>0.45833333333333298</v>
      </c>
      <c r="C117" s="4">
        <v>5</v>
      </c>
      <c r="D117" s="4">
        <v>5</v>
      </c>
      <c r="E117" s="2">
        <v>3</v>
      </c>
      <c r="F117" s="21">
        <v>2400</v>
      </c>
      <c r="G117" s="22">
        <v>13.7</v>
      </c>
      <c r="I117" s="14"/>
      <c r="J117" s="29">
        <v>0.52575659239778405</v>
      </c>
      <c r="K117" s="29">
        <v>2.1374155744024699</v>
      </c>
      <c r="L117" s="29">
        <v>1084.4572474301699</v>
      </c>
      <c r="M117">
        <f t="shared" si="4"/>
        <v>2.1530348855211739E-2</v>
      </c>
      <c r="N117">
        <f t="shared" si="5"/>
        <v>8.7529673675741659E-2</v>
      </c>
      <c r="O117">
        <f t="shared" si="6"/>
        <v>44.40979569889771</v>
      </c>
      <c r="P117" s="11"/>
      <c r="Q117" s="11"/>
      <c r="R117"/>
      <c r="S117" s="2"/>
      <c r="T117"/>
      <c r="U117" s="2"/>
      <c r="V117" t="s">
        <v>24</v>
      </c>
      <c r="W117" s="2" t="s">
        <v>31</v>
      </c>
      <c r="X117" s="4" t="s">
        <v>35</v>
      </c>
      <c r="Y117" s="2">
        <v>306</v>
      </c>
      <c r="Z117">
        <f t="shared" si="7"/>
        <v>0.9639460024465818</v>
      </c>
    </row>
    <row r="118" spans="1:26" x14ac:dyDescent="0.2">
      <c r="A118" s="1">
        <v>44663</v>
      </c>
      <c r="B118" s="25">
        <v>0.45833333333333298</v>
      </c>
      <c r="C118" s="4">
        <v>5</v>
      </c>
      <c r="D118" s="4">
        <v>5</v>
      </c>
      <c r="E118" s="2">
        <v>4</v>
      </c>
      <c r="F118" s="21">
        <v>3600</v>
      </c>
      <c r="G118" s="22">
        <v>13.7</v>
      </c>
      <c r="I118" s="14"/>
      <c r="J118" s="30">
        <v>0.62228568201740797</v>
      </c>
      <c r="K118" s="30">
        <v>2.13124749421742</v>
      </c>
      <c r="L118" s="30">
        <v>1429.7355155227899</v>
      </c>
      <c r="M118">
        <f t="shared" si="4"/>
        <v>2.5483328245747023E-2</v>
      </c>
      <c r="N118">
        <f t="shared" si="5"/>
        <v>8.7277083560712593E-2</v>
      </c>
      <c r="O118">
        <f t="shared" si="6"/>
        <v>58.549345581199418</v>
      </c>
      <c r="P118" s="11"/>
      <c r="Q118" s="11"/>
      <c r="R118"/>
      <c r="S118" s="2"/>
      <c r="T118"/>
      <c r="U118" s="2"/>
      <c r="V118" t="s">
        <v>24</v>
      </c>
      <c r="W118" s="2" t="s">
        <v>31</v>
      </c>
      <c r="X118" s="4" t="s">
        <v>35</v>
      </c>
      <c r="Y118" s="2">
        <v>306</v>
      </c>
      <c r="Z118">
        <f t="shared" si="7"/>
        <v>0.9639460024465818</v>
      </c>
    </row>
    <row r="119" spans="1:26" x14ac:dyDescent="0.2">
      <c r="A119" s="1">
        <v>44663</v>
      </c>
      <c r="B119" s="25">
        <v>0.45833333333333298</v>
      </c>
      <c r="C119" s="4">
        <v>6</v>
      </c>
      <c r="D119" s="4">
        <v>6</v>
      </c>
      <c r="E119" s="2">
        <v>1</v>
      </c>
      <c r="F119" s="21">
        <v>0</v>
      </c>
      <c r="G119" s="22">
        <v>14.8</v>
      </c>
      <c r="H119" s="3">
        <v>16.399999999999999</v>
      </c>
      <c r="I119" s="14">
        <v>7.0699999999999999E-2</v>
      </c>
      <c r="J119" s="29">
        <v>0.35028679594728301</v>
      </c>
      <c r="K119" s="29">
        <v>2.19292829606785</v>
      </c>
      <c r="L119" s="29">
        <v>426.04950160938603</v>
      </c>
      <c r="M119">
        <f t="shared" si="4"/>
        <v>1.4289856843647367E-2</v>
      </c>
      <c r="N119">
        <f t="shared" si="5"/>
        <v>8.9459927641432374E-2</v>
      </c>
      <c r="O119">
        <f t="shared" si="6"/>
        <v>17.380576307026107</v>
      </c>
      <c r="P119" s="10">
        <f>SLOPE(M119:M122,$F119:$F122)*($H119/$I119)*1000</f>
        <v>9.8400282774513473E-3</v>
      </c>
      <c r="Q119" s="10">
        <f>SLOPE(N119:N122,$F119:$F122)*($H119/$I119)*1000</f>
        <v>-0.25049815948994913</v>
      </c>
      <c r="R119" s="10">
        <f>SLOPE(O119:O122,$F119:$F122)*($H119/$I119)</f>
        <v>1.7283972886726968</v>
      </c>
      <c r="S119" s="11">
        <f>RSQ(J119:J122,$F119:$F122)</f>
        <v>0.5907865310025977</v>
      </c>
      <c r="T119" s="11">
        <f>RSQ(K119:K122,$F119:$F122)</f>
        <v>0.79557555305587113</v>
      </c>
      <c r="U119" s="11">
        <f>RSQ(L119:L122,$F119:$F122)</f>
        <v>0.99135154009617021</v>
      </c>
      <c r="V119" t="s">
        <v>24</v>
      </c>
      <c r="W119" s="2" t="s">
        <v>31</v>
      </c>
      <c r="X119" s="4" t="s">
        <v>33</v>
      </c>
      <c r="Y119" s="2">
        <v>306</v>
      </c>
      <c r="Z119">
        <f t="shared" si="7"/>
        <v>0.9639460024465818</v>
      </c>
    </row>
    <row r="120" spans="1:26" x14ac:dyDescent="0.2">
      <c r="A120" s="1">
        <v>44663</v>
      </c>
      <c r="B120" s="25">
        <v>0.45833333333333298</v>
      </c>
      <c r="C120" s="4">
        <v>6</v>
      </c>
      <c r="D120" s="4">
        <v>6</v>
      </c>
      <c r="E120" s="2">
        <v>2</v>
      </c>
      <c r="F120" s="21">
        <v>1200</v>
      </c>
      <c r="G120" s="22">
        <v>14.8</v>
      </c>
      <c r="I120" s="14"/>
      <c r="J120" s="30">
        <v>0.348448037132573</v>
      </c>
      <c r="K120" s="30">
        <v>2.13124749421742</v>
      </c>
      <c r="L120" s="30">
        <v>692.636564219707</v>
      </c>
      <c r="M120">
        <f t="shared" si="4"/>
        <v>1.4214845165970099E-2</v>
      </c>
      <c r="N120">
        <f t="shared" si="5"/>
        <v>8.6943675705471096E-2</v>
      </c>
      <c r="O120">
        <f t="shared" si="6"/>
        <v>28.255924750486304</v>
      </c>
      <c r="P120" s="11"/>
      <c r="Q120" s="11"/>
      <c r="R120"/>
      <c r="S120" s="2"/>
      <c r="T120"/>
      <c r="U120" s="2"/>
      <c r="V120" t="s">
        <v>24</v>
      </c>
      <c r="W120" s="2" t="s">
        <v>31</v>
      </c>
      <c r="X120" s="4" t="s">
        <v>33</v>
      </c>
      <c r="Y120" s="2">
        <v>306</v>
      </c>
      <c r="Z120">
        <f t="shared" si="7"/>
        <v>0.9639460024465818</v>
      </c>
    </row>
    <row r="121" spans="1:26" x14ac:dyDescent="0.2">
      <c r="A121" s="1">
        <v>44663</v>
      </c>
      <c r="B121" s="25">
        <v>0.45833333333333298</v>
      </c>
      <c r="C121" s="4">
        <v>6</v>
      </c>
      <c r="D121" s="4">
        <v>6</v>
      </c>
      <c r="E121" s="2">
        <v>3</v>
      </c>
      <c r="F121" s="21">
        <v>2400</v>
      </c>
      <c r="G121" s="22">
        <v>14.8</v>
      </c>
      <c r="I121" s="14"/>
      <c r="J121" s="29">
        <v>0.35206936987249299</v>
      </c>
      <c r="K121" s="29">
        <v>2.0911549730146501</v>
      </c>
      <c r="L121" s="29">
        <v>909.30669193230199</v>
      </c>
      <c r="M121">
        <f t="shared" si="4"/>
        <v>1.4362576473673909E-2</v>
      </c>
      <c r="N121">
        <f t="shared" si="5"/>
        <v>8.5308111947096657E-2</v>
      </c>
      <c r="O121">
        <f t="shared" si="6"/>
        <v>37.094925087152546</v>
      </c>
      <c r="P121" s="11"/>
      <c r="Q121" s="11"/>
      <c r="R121"/>
      <c r="S121" s="2"/>
      <c r="T121"/>
      <c r="U121" s="2"/>
      <c r="V121" t="s">
        <v>24</v>
      </c>
      <c r="W121" s="2" t="s">
        <v>31</v>
      </c>
      <c r="X121" s="4" t="s">
        <v>33</v>
      </c>
      <c r="Y121" s="2">
        <v>306</v>
      </c>
      <c r="Z121">
        <f t="shared" si="7"/>
        <v>0.9639460024465818</v>
      </c>
    </row>
    <row r="122" spans="1:26" x14ac:dyDescent="0.2">
      <c r="A122" s="1">
        <v>44663</v>
      </c>
      <c r="B122" s="25">
        <v>0.45833333333333298</v>
      </c>
      <c r="C122" s="4">
        <v>6</v>
      </c>
      <c r="D122" s="4">
        <v>6</v>
      </c>
      <c r="E122" s="2">
        <v>4</v>
      </c>
      <c r="F122" s="21">
        <v>3600</v>
      </c>
      <c r="G122" s="22">
        <v>14.8</v>
      </c>
      <c r="I122" s="14"/>
      <c r="J122" s="30">
        <v>0.353239057307</v>
      </c>
      <c r="K122" s="30">
        <v>2.1004070932922101</v>
      </c>
      <c r="L122" s="30">
        <v>1084.41831066348</v>
      </c>
      <c r="M122">
        <f t="shared" si="4"/>
        <v>1.4410293562026376E-2</v>
      </c>
      <c r="N122">
        <f t="shared" si="5"/>
        <v>8.5685549737490666E-2</v>
      </c>
      <c r="O122">
        <f t="shared" si="6"/>
        <v>44.238557083216953</v>
      </c>
      <c r="P122" s="11"/>
      <c r="Q122" s="11"/>
      <c r="R122"/>
      <c r="S122" s="2"/>
      <c r="T122"/>
      <c r="U122" s="2"/>
      <c r="V122" t="s">
        <v>24</v>
      </c>
      <c r="W122" s="2" t="s">
        <v>31</v>
      </c>
      <c r="X122" s="4" t="s">
        <v>33</v>
      </c>
      <c r="Y122" s="2">
        <v>306</v>
      </c>
      <c r="Z122">
        <f t="shared" si="7"/>
        <v>0.9639460024465818</v>
      </c>
    </row>
    <row r="123" spans="1:26" x14ac:dyDescent="0.2">
      <c r="A123" s="1">
        <v>44663</v>
      </c>
      <c r="B123" s="25">
        <v>0.45833333333333298</v>
      </c>
      <c r="C123" s="4">
        <v>7</v>
      </c>
      <c r="D123" s="4">
        <v>7</v>
      </c>
      <c r="E123" s="2">
        <v>1</v>
      </c>
      <c r="F123" s="21">
        <v>0</v>
      </c>
      <c r="G123" s="22">
        <v>13.7</v>
      </c>
      <c r="H123" s="3">
        <v>17.09</v>
      </c>
      <c r="I123" s="14">
        <v>7.0699999999999999E-2</v>
      </c>
      <c r="J123" s="29">
        <v>0.35007543498802102</v>
      </c>
      <c r="K123" s="29">
        <v>2.1960123361603698</v>
      </c>
      <c r="L123" s="29">
        <v>419.68982971653998</v>
      </c>
      <c r="M123">
        <f t="shared" si="4"/>
        <v>1.4335999490862223E-2</v>
      </c>
      <c r="N123">
        <f t="shared" si="5"/>
        <v>8.9929279768514711E-2</v>
      </c>
      <c r="O123">
        <f t="shared" si="6"/>
        <v>17.186790570844398</v>
      </c>
      <c r="P123" s="10">
        <f>SLOPE(M123:M126,$F123:$F126)*($H123/$I123)*1000</f>
        <v>1.0796627653672812</v>
      </c>
      <c r="Q123" s="10">
        <f>SLOPE(N123:N126,$F123:$F126)*($H123/$I123)*1000</f>
        <v>-0.24677405197232152</v>
      </c>
      <c r="R123" s="10">
        <f>SLOPE(O123:O126,$F123:$F126)*($H123/$I123)</f>
        <v>3.1980766248514358</v>
      </c>
      <c r="S123" s="11">
        <f>RSQ(J123:J126,$F123:$F126)</f>
        <v>0.998628954472357</v>
      </c>
      <c r="T123" s="11">
        <f>RSQ(K123:K126,$F123:$F126)</f>
        <v>0.70137905329858519</v>
      </c>
      <c r="U123" s="11">
        <f>RSQ(L123:L126,$F123:$F126)</f>
        <v>0.99922076881940369</v>
      </c>
      <c r="V123" t="s">
        <v>24</v>
      </c>
      <c r="W123" s="2" t="s">
        <v>31</v>
      </c>
      <c r="X123" s="4" t="s">
        <v>35</v>
      </c>
      <c r="Y123" s="2">
        <v>306</v>
      </c>
      <c r="Z123">
        <f t="shared" si="7"/>
        <v>0.9639460024465818</v>
      </c>
    </row>
    <row r="124" spans="1:26" x14ac:dyDescent="0.2">
      <c r="A124" s="1">
        <v>44663</v>
      </c>
      <c r="B124" s="25">
        <v>0.45833333333333298</v>
      </c>
      <c r="C124" s="4">
        <v>7</v>
      </c>
      <c r="D124" s="4">
        <v>7</v>
      </c>
      <c r="E124" s="2">
        <v>2</v>
      </c>
      <c r="F124" s="21">
        <v>1200</v>
      </c>
      <c r="G124" s="22">
        <v>13.7</v>
      </c>
      <c r="I124" s="14"/>
      <c r="J124" s="30">
        <v>0.47998574659273202</v>
      </c>
      <c r="K124" s="30">
        <v>2.1127432536623001</v>
      </c>
      <c r="L124" s="30">
        <v>802.82761395493696</v>
      </c>
      <c r="M124">
        <f t="shared" si="4"/>
        <v>1.9655979057799321E-2</v>
      </c>
      <c r="N124">
        <f t="shared" si="5"/>
        <v>8.6519313215626628E-2</v>
      </c>
      <c r="O124">
        <f t="shared" si="6"/>
        <v>32.876732025775922</v>
      </c>
      <c r="P124" s="11"/>
      <c r="Q124" s="11"/>
      <c r="R124"/>
      <c r="S124" s="2"/>
      <c r="T124"/>
      <c r="U124" s="2"/>
      <c r="V124" t="s">
        <v>24</v>
      </c>
      <c r="W124" s="2" t="s">
        <v>31</v>
      </c>
      <c r="X124" s="4" t="s">
        <v>35</v>
      </c>
      <c r="Y124" s="2">
        <v>306</v>
      </c>
      <c r="Z124">
        <f t="shared" si="7"/>
        <v>0.9639460024465818</v>
      </c>
    </row>
    <row r="125" spans="1:26" x14ac:dyDescent="0.2">
      <c r="A125" s="1">
        <v>44663</v>
      </c>
      <c r="B125" s="25">
        <v>0.45833333333333298</v>
      </c>
      <c r="C125" s="4">
        <v>7</v>
      </c>
      <c r="D125" s="4">
        <v>7</v>
      </c>
      <c r="E125" s="2">
        <v>3</v>
      </c>
      <c r="F125" s="21">
        <v>2400</v>
      </c>
      <c r="G125" s="22">
        <v>13.7</v>
      </c>
      <c r="I125" s="14"/>
      <c r="J125" s="29">
        <v>0.62233554274569403</v>
      </c>
      <c r="K125" s="29">
        <v>2.1004070932922101</v>
      </c>
      <c r="L125" s="29">
        <v>1217.5171581351899</v>
      </c>
      <c r="M125">
        <f t="shared" si="4"/>
        <v>2.5485370101027006E-2</v>
      </c>
      <c r="N125">
        <f t="shared" si="5"/>
        <v>8.6014132985568911E-2</v>
      </c>
      <c r="O125">
        <f t="shared" si="6"/>
        <v>49.858755041579428</v>
      </c>
      <c r="P125" s="11"/>
      <c r="Q125" s="11"/>
      <c r="R125"/>
      <c r="S125" s="2"/>
      <c r="T125"/>
      <c r="U125" s="2"/>
      <c r="V125" t="s">
        <v>24</v>
      </c>
      <c r="W125" s="2" t="s">
        <v>31</v>
      </c>
      <c r="X125" s="4" t="s">
        <v>35</v>
      </c>
      <c r="Y125" s="2">
        <v>306</v>
      </c>
      <c r="Z125">
        <f t="shared" si="7"/>
        <v>0.9639460024465818</v>
      </c>
    </row>
    <row r="126" spans="1:26" x14ac:dyDescent="0.2">
      <c r="A126" s="1">
        <v>44663</v>
      </c>
      <c r="B126" s="25">
        <v>0.45833333333333298</v>
      </c>
      <c r="C126" s="4">
        <v>7</v>
      </c>
      <c r="D126" s="4">
        <v>7</v>
      </c>
      <c r="E126" s="2">
        <v>4</v>
      </c>
      <c r="F126" s="21">
        <v>3600</v>
      </c>
      <c r="G126" s="22">
        <v>13.7</v>
      </c>
      <c r="I126" s="14"/>
      <c r="J126" s="30">
        <v>0.73889929689782996</v>
      </c>
      <c r="K126" s="30">
        <v>2.1004070932922101</v>
      </c>
      <c r="L126" s="30">
        <v>1573.74963659018</v>
      </c>
      <c r="M126">
        <f t="shared" si="4"/>
        <v>3.0258792492790058E-2</v>
      </c>
      <c r="N126">
        <f t="shared" si="5"/>
        <v>8.6014132985568911E-2</v>
      </c>
      <c r="O126">
        <f t="shared" si="6"/>
        <v>64.446892680925856</v>
      </c>
      <c r="P126" s="11"/>
      <c r="Q126" s="11"/>
      <c r="R126"/>
      <c r="S126" s="2"/>
      <c r="T126"/>
      <c r="U126" s="2"/>
      <c r="V126" t="s">
        <v>24</v>
      </c>
      <c r="W126" s="2" t="s">
        <v>31</v>
      </c>
      <c r="X126" s="4" t="s">
        <v>35</v>
      </c>
      <c r="Y126" s="2">
        <v>306</v>
      </c>
      <c r="Z126">
        <f t="shared" si="7"/>
        <v>0.9639460024465818</v>
      </c>
    </row>
    <row r="127" spans="1:26" x14ac:dyDescent="0.2">
      <c r="A127" s="1">
        <v>44663</v>
      </c>
      <c r="B127" s="25">
        <v>0.45833333333333298</v>
      </c>
      <c r="C127" s="4">
        <v>8</v>
      </c>
      <c r="D127" s="4">
        <v>8</v>
      </c>
      <c r="E127" s="2">
        <v>1</v>
      </c>
      <c r="F127" s="21">
        <v>0</v>
      </c>
      <c r="G127" s="22">
        <v>14.8</v>
      </c>
      <c r="H127" s="3">
        <v>15.04</v>
      </c>
      <c r="I127" s="14">
        <v>7.0699999999999999E-2</v>
      </c>
      <c r="J127" s="29">
        <v>0.34867346890399697</v>
      </c>
      <c r="K127" s="29">
        <v>2.1127432536623001</v>
      </c>
      <c r="L127" s="29">
        <v>432.564920568996</v>
      </c>
      <c r="M127">
        <f t="shared" si="4"/>
        <v>1.4224041595235859E-2</v>
      </c>
      <c r="N127">
        <f t="shared" si="5"/>
        <v>8.6188800124683079E-2</v>
      </c>
      <c r="O127">
        <f t="shared" si="6"/>
        <v>17.646371093716336</v>
      </c>
      <c r="P127" s="10">
        <f>SLOPE(M127:M130,$F127:$F130)*($H127/$I127)*1000</f>
        <v>3.462660266313157E-2</v>
      </c>
      <c r="Q127" s="10">
        <f>SLOPE(N127:N130,$F127:$F130)*($H127/$I127)*1000</f>
        <v>-0.26094991788495497</v>
      </c>
      <c r="R127" s="10">
        <f>SLOPE(O127:O130,$F127:$F130)*($H127/$I127)</f>
        <v>2.066898098883339</v>
      </c>
      <c r="S127" s="11">
        <f>RSQ(J127:J130,$F127:$F130)</f>
        <v>0.99425967695205208</v>
      </c>
      <c r="T127" s="11">
        <f>RSQ(K127:K130,$F127:$F130)</f>
        <v>0.9290125551408106</v>
      </c>
      <c r="U127" s="11">
        <f>RSQ(L127:L130,$F127:$F130)</f>
        <v>0.99221450043933823</v>
      </c>
      <c r="V127" t="s">
        <v>24</v>
      </c>
      <c r="W127" s="2" t="s">
        <v>31</v>
      </c>
      <c r="X127" s="4" t="s">
        <v>33</v>
      </c>
      <c r="Y127" s="2">
        <v>306</v>
      </c>
      <c r="Z127">
        <f t="shared" si="7"/>
        <v>0.9639460024465818</v>
      </c>
    </row>
    <row r="128" spans="1:26" x14ac:dyDescent="0.2">
      <c r="A128" s="1">
        <v>44663</v>
      </c>
      <c r="B128" s="25">
        <v>0.45833333333333298</v>
      </c>
      <c r="C128" s="4">
        <v>8</v>
      </c>
      <c r="D128" s="4">
        <v>8</v>
      </c>
      <c r="E128" s="2">
        <v>2</v>
      </c>
      <c r="F128" s="21">
        <v>1200</v>
      </c>
      <c r="G128" s="22">
        <v>14.8</v>
      </c>
      <c r="I128" s="14"/>
      <c r="J128" s="30">
        <v>0.35249918618259601</v>
      </c>
      <c r="K128" s="30">
        <v>2.07265073245952</v>
      </c>
      <c r="L128" s="30">
        <v>780.49088879659405</v>
      </c>
      <c r="M128">
        <f t="shared" si="4"/>
        <v>1.438011071593339E-2</v>
      </c>
      <c r="N128">
        <f t="shared" si="5"/>
        <v>8.4553236366308238E-2</v>
      </c>
      <c r="O128">
        <f t="shared" si="6"/>
        <v>31.839918597311133</v>
      </c>
      <c r="P128" s="11"/>
      <c r="Q128" s="11"/>
      <c r="R128"/>
      <c r="S128" s="2"/>
      <c r="T128"/>
      <c r="U128" s="2"/>
      <c r="V128" t="s">
        <v>24</v>
      </c>
      <c r="W128" s="2" t="s">
        <v>31</v>
      </c>
      <c r="X128" s="4" t="s">
        <v>33</v>
      </c>
      <c r="Y128" s="2">
        <v>306</v>
      </c>
      <c r="Z128">
        <f t="shared" si="7"/>
        <v>0.9639460024465818</v>
      </c>
    </row>
    <row r="129" spans="1:26" x14ac:dyDescent="0.2">
      <c r="A129" s="1">
        <v>44663</v>
      </c>
      <c r="B129" s="25">
        <v>0.45833333333333298</v>
      </c>
      <c r="C129" s="4">
        <v>8</v>
      </c>
      <c r="D129" s="4">
        <v>8</v>
      </c>
      <c r="E129" s="2">
        <v>3</v>
      </c>
      <c r="F129" s="21">
        <v>2400</v>
      </c>
      <c r="G129" s="22">
        <v>14.8</v>
      </c>
      <c r="I129" s="14"/>
      <c r="J129" s="29">
        <v>0.35754498646301802</v>
      </c>
      <c r="K129" s="29">
        <v>2.0171380107941399</v>
      </c>
      <c r="L129" s="29">
        <v>1057.4481102689199</v>
      </c>
      <c r="M129">
        <f t="shared" si="4"/>
        <v>1.4585952798772612E-2</v>
      </c>
      <c r="N129">
        <f t="shared" si="5"/>
        <v>8.2288609623943368E-2</v>
      </c>
      <c r="O129">
        <f t="shared" si="6"/>
        <v>43.138314918391679</v>
      </c>
      <c r="P129" s="11"/>
      <c r="Q129" s="11"/>
      <c r="R129"/>
      <c r="S129" s="2"/>
      <c r="T129"/>
      <c r="U129" s="2"/>
      <c r="V129" t="s">
        <v>24</v>
      </c>
      <c r="W129" s="2" t="s">
        <v>31</v>
      </c>
      <c r="X129" s="4" t="s">
        <v>33</v>
      </c>
      <c r="Y129" s="2">
        <v>306</v>
      </c>
      <c r="Z129">
        <f t="shared" si="7"/>
        <v>0.9639460024465818</v>
      </c>
    </row>
    <row r="130" spans="1:26" x14ac:dyDescent="0.2">
      <c r="A130" s="1">
        <v>44663</v>
      </c>
      <c r="B130" s="25">
        <v>0.45833333333333298</v>
      </c>
      <c r="C130" s="4">
        <v>8</v>
      </c>
      <c r="D130" s="4">
        <v>8</v>
      </c>
      <c r="E130" s="2">
        <v>4</v>
      </c>
      <c r="F130" s="21">
        <v>3600</v>
      </c>
      <c r="G130" s="22">
        <v>14.8</v>
      </c>
      <c r="I130" s="14"/>
      <c r="J130" s="30">
        <v>0.362951699167263</v>
      </c>
      <c r="K130" s="30">
        <v>2.0109699306090998</v>
      </c>
      <c r="L130" s="30">
        <v>1292.92469629322</v>
      </c>
      <c r="M130">
        <f t="shared" si="4"/>
        <v>1.480651820812369E-2</v>
      </c>
      <c r="N130">
        <f t="shared" si="5"/>
        <v>8.2036984430347348E-2</v>
      </c>
      <c r="O130">
        <f t="shared" si="6"/>
        <v>52.744519728990568</v>
      </c>
      <c r="P130" s="11"/>
      <c r="Q130" s="11"/>
      <c r="R130"/>
      <c r="S130" s="2"/>
      <c r="T130"/>
      <c r="U130" s="2"/>
      <c r="V130" t="s">
        <v>24</v>
      </c>
      <c r="W130" s="2" t="s">
        <v>31</v>
      </c>
      <c r="X130" s="4" t="s">
        <v>33</v>
      </c>
      <c r="Y130" s="2">
        <v>306</v>
      </c>
      <c r="Z130">
        <f t="shared" si="7"/>
        <v>0.9639460024465818</v>
      </c>
    </row>
    <row r="131" spans="1:26" x14ac:dyDescent="0.2">
      <c r="A131" s="1">
        <v>44663</v>
      </c>
      <c r="B131" s="25">
        <v>0.45833333333333298</v>
      </c>
      <c r="C131" s="4">
        <v>9</v>
      </c>
      <c r="D131" s="4">
        <v>9</v>
      </c>
      <c r="E131" s="2">
        <v>1</v>
      </c>
      <c r="F131" s="21">
        <v>0</v>
      </c>
      <c r="G131" s="22">
        <v>13.7</v>
      </c>
      <c r="H131" s="3">
        <v>16.399999999999999</v>
      </c>
      <c r="I131" s="14">
        <v>7.0699999999999999E-2</v>
      </c>
      <c r="J131" s="29">
        <v>0.34837759027369403</v>
      </c>
      <c r="K131" s="29">
        <v>2.1250794140323799</v>
      </c>
      <c r="L131" s="29">
        <v>427.81463503270697</v>
      </c>
      <c r="M131">
        <f t="shared" ref="M131:M194" si="8">$Z131*J131/(0.08206*(273.15+$G131))</f>
        <v>1.4266470759259024E-2</v>
      </c>
      <c r="N131">
        <f t="shared" ref="N131:N194" si="9">$Z131*K131/(0.08206*(273.15+$G131))</f>
        <v>8.7024493445683929E-2</v>
      </c>
      <c r="O131">
        <f t="shared" ref="O131:O194" si="10">$Z131*L131/(0.08206*(273.15+$G131))</f>
        <v>17.51951087405536</v>
      </c>
      <c r="P131" s="10">
        <f>SLOPE(M131:M134,$F131:$F134)*($H131/$I131)*1000</f>
        <v>0.78718779547273421</v>
      </c>
      <c r="Q131" s="10">
        <f>SLOPE(N131:N134,$F131:$F134)*($H131/$I131)*1000</f>
        <v>-5.3709637849098428E-2</v>
      </c>
      <c r="R131" s="10">
        <f>SLOPE(O131:O134,$F131:$F134)*($H131/$I131)</f>
        <v>2.6735429275111464</v>
      </c>
      <c r="S131" s="11">
        <f>RSQ(J131:J134,$F131:$F134)</f>
        <v>0.99833963129661218</v>
      </c>
      <c r="T131" s="11">
        <f>RSQ(K131:K134,$F131:$F134)</f>
        <v>0.24693877551014642</v>
      </c>
      <c r="U131" s="11">
        <f>RSQ(L131:L134,$F131:$F134)</f>
        <v>0.99980772005966889</v>
      </c>
      <c r="V131" t="s">
        <v>24</v>
      </c>
      <c r="W131" s="2" t="s">
        <v>36</v>
      </c>
      <c r="X131" s="4" t="s">
        <v>35</v>
      </c>
      <c r="Y131" s="2">
        <v>306</v>
      </c>
      <c r="Z131" s="31">
        <f t="shared" ref="Z131:Z194" si="11">(101.325*EXP(-0.00012*Y131))*1000/101325</f>
        <v>0.9639460024465818</v>
      </c>
    </row>
    <row r="132" spans="1:26" x14ac:dyDescent="0.2">
      <c r="A132" s="1">
        <v>44663</v>
      </c>
      <c r="B132" s="25">
        <v>0.45833333333333298</v>
      </c>
      <c r="C132" s="4">
        <v>9</v>
      </c>
      <c r="D132" s="4">
        <v>9</v>
      </c>
      <c r="E132" s="2">
        <v>2</v>
      </c>
      <c r="F132" s="21">
        <v>1200</v>
      </c>
      <c r="G132" s="22">
        <v>13.7</v>
      </c>
      <c r="I132" s="14"/>
      <c r="J132" s="30">
        <v>0.43658313796725301</v>
      </c>
      <c r="K132" s="30">
        <v>2.13124749421742</v>
      </c>
      <c r="L132" s="30">
        <v>751.924280967708</v>
      </c>
      <c r="M132">
        <f t="shared" si="8"/>
        <v>1.7878591349409414E-2</v>
      </c>
      <c r="N132">
        <f t="shared" si="9"/>
        <v>8.7277083560712593E-2</v>
      </c>
      <c r="O132">
        <f t="shared" si="10"/>
        <v>30.79218086093034</v>
      </c>
      <c r="P132" s="11"/>
      <c r="Q132" s="11"/>
      <c r="R132"/>
      <c r="S132" s="2"/>
      <c r="T132"/>
      <c r="U132" s="2"/>
      <c r="V132" t="s">
        <v>24</v>
      </c>
      <c r="W132" s="2" t="s">
        <v>36</v>
      </c>
      <c r="X132" s="4" t="s">
        <v>35</v>
      </c>
      <c r="Y132" s="2">
        <v>306</v>
      </c>
      <c r="Z132" s="31">
        <f t="shared" si="11"/>
        <v>0.9639460024465818</v>
      </c>
    </row>
    <row r="133" spans="1:26" x14ac:dyDescent="0.2">
      <c r="A133" s="1">
        <v>44663</v>
      </c>
      <c r="B133" s="25">
        <v>0.45833333333333298</v>
      </c>
      <c r="C133" s="4">
        <v>9</v>
      </c>
      <c r="D133" s="4">
        <v>9</v>
      </c>
      <c r="E133" s="2">
        <v>3</v>
      </c>
      <c r="F133" s="21">
        <v>2400</v>
      </c>
      <c r="G133" s="22">
        <v>13.7</v>
      </c>
      <c r="I133" s="14"/>
      <c r="J133" s="29">
        <v>0.54003859547320798</v>
      </c>
      <c r="K133" s="29">
        <v>2.0911549730146501</v>
      </c>
      <c r="L133" s="29">
        <v>1096.1901931263601</v>
      </c>
      <c r="M133">
        <f t="shared" si="8"/>
        <v>2.2115213625356994E-2</v>
      </c>
      <c r="N133">
        <f t="shared" si="9"/>
        <v>8.5635247813025922E-2</v>
      </c>
      <c r="O133">
        <f t="shared" si="10"/>
        <v>44.890273580850931</v>
      </c>
      <c r="P133" s="11"/>
      <c r="Q133" s="11"/>
      <c r="R133"/>
      <c r="S133" s="2"/>
      <c r="T133"/>
      <c r="U133" s="2"/>
      <c r="V133" t="s">
        <v>24</v>
      </c>
      <c r="W133" s="2" t="s">
        <v>36</v>
      </c>
      <c r="X133" s="4" t="s">
        <v>35</v>
      </c>
      <c r="Y133" s="2">
        <v>306</v>
      </c>
      <c r="Z133" s="31">
        <f t="shared" si="11"/>
        <v>0.9639460024465818</v>
      </c>
    </row>
    <row r="134" spans="1:26" x14ac:dyDescent="0.2">
      <c r="A134" s="1">
        <v>44663</v>
      </c>
      <c r="B134" s="25">
        <v>0.45833333333333298</v>
      </c>
      <c r="C134" s="4">
        <v>9</v>
      </c>
      <c r="D134" s="4">
        <v>9</v>
      </c>
      <c r="E134" s="2">
        <v>4</v>
      </c>
      <c r="F134" s="21">
        <v>3600</v>
      </c>
      <c r="G134" s="22">
        <v>13.7</v>
      </c>
      <c r="I134" s="14"/>
      <c r="J134" s="30">
        <v>0.64536498791149</v>
      </c>
      <c r="K134" s="30">
        <v>2.1158272937548199</v>
      </c>
      <c r="L134" s="30">
        <v>1438.8467189284599</v>
      </c>
      <c r="M134">
        <f t="shared" si="8"/>
        <v>2.6428452880265678E-2</v>
      </c>
      <c r="N134">
        <f t="shared" si="9"/>
        <v>8.6645608273140967E-2</v>
      </c>
      <c r="O134">
        <f t="shared" si="10"/>
        <v>58.922460042627705</v>
      </c>
      <c r="P134" s="11"/>
      <c r="Q134" s="11"/>
      <c r="R134"/>
      <c r="S134" s="2"/>
      <c r="T134"/>
      <c r="U134" s="2"/>
      <c r="V134" t="s">
        <v>24</v>
      </c>
      <c r="W134" s="2" t="s">
        <v>36</v>
      </c>
      <c r="X134" s="4" t="s">
        <v>35</v>
      </c>
      <c r="Y134" s="2">
        <v>306</v>
      </c>
      <c r="Z134" s="31">
        <f t="shared" si="11"/>
        <v>0.9639460024465818</v>
      </c>
    </row>
    <row r="135" spans="1:26" x14ac:dyDescent="0.2">
      <c r="A135" s="1">
        <v>44663</v>
      </c>
      <c r="B135" s="25">
        <v>0.45833333333333298</v>
      </c>
      <c r="C135" s="4">
        <v>10</v>
      </c>
      <c r="D135" s="4">
        <v>10</v>
      </c>
      <c r="E135" s="2">
        <v>1</v>
      </c>
      <c r="F135" s="21">
        <v>0</v>
      </c>
      <c r="G135" s="22">
        <v>14.8</v>
      </c>
      <c r="H135" s="3">
        <v>15.72</v>
      </c>
      <c r="I135" s="14">
        <v>7.0699999999999999E-2</v>
      </c>
      <c r="J135" s="29">
        <v>0.36114694014195098</v>
      </c>
      <c r="K135" s="29">
        <v>2.1004070932922101</v>
      </c>
      <c r="L135" s="29">
        <v>436.06922957117598</v>
      </c>
      <c r="M135">
        <f t="shared" si="8"/>
        <v>1.4732893542828369E-2</v>
      </c>
      <c r="N135">
        <f t="shared" si="9"/>
        <v>8.5685549737490666E-2</v>
      </c>
      <c r="O135">
        <f t="shared" si="10"/>
        <v>17.789328449107469</v>
      </c>
      <c r="P135" s="10">
        <f>SLOPE(M135:M138,$F135:$F138)*($H135/$I135)*1000</f>
        <v>-1.582291464273727E-2</v>
      </c>
      <c r="Q135" s="10">
        <f>SLOPE(N135:N138,$F135:$F138)*($H135/$I135)*1000</f>
        <v>-0.12588377789948174</v>
      </c>
      <c r="R135" s="10">
        <f>SLOPE(O135:O138,$F135:$F138)*($H135/$I135)</f>
        <v>1.8998479843924314</v>
      </c>
      <c r="S135" s="11">
        <f>RSQ(J135:J138,$F135:$F138)</f>
        <v>0.37544374414100889</v>
      </c>
      <c r="T135" s="11">
        <f>RSQ(K135:K138,$F135:$F138)</f>
        <v>0.78387096774183607</v>
      </c>
      <c r="U135" s="11">
        <f>RSQ(L135:L138,$F135:$F138)</f>
        <v>0.99358613432784704</v>
      </c>
      <c r="V135" t="s">
        <v>24</v>
      </c>
      <c r="W135" s="2" t="s">
        <v>36</v>
      </c>
      <c r="X135" s="4" t="s">
        <v>33</v>
      </c>
      <c r="Y135" s="2">
        <v>306</v>
      </c>
      <c r="Z135" s="31">
        <f t="shared" si="11"/>
        <v>0.9639460024465818</v>
      </c>
    </row>
    <row r="136" spans="1:26" x14ac:dyDescent="0.2">
      <c r="A136" s="1">
        <v>44663</v>
      </c>
      <c r="B136" s="25">
        <v>0.45833333333333298</v>
      </c>
      <c r="C136" s="4">
        <v>10</v>
      </c>
      <c r="D136" s="4">
        <v>10</v>
      </c>
      <c r="E136" s="2">
        <v>2</v>
      </c>
      <c r="F136" s="21">
        <v>1200</v>
      </c>
      <c r="G136" s="22">
        <v>14.8</v>
      </c>
      <c r="I136" s="14"/>
      <c r="J136" s="30">
        <v>0.35261192654021301</v>
      </c>
      <c r="K136" s="30">
        <v>2.1096592135697798</v>
      </c>
      <c r="L136" s="30">
        <v>741.54114318347001</v>
      </c>
      <c r="M136">
        <f t="shared" si="8"/>
        <v>1.4384709928891138E-2</v>
      </c>
      <c r="N136">
        <f t="shared" si="9"/>
        <v>8.6062987527885076E-2</v>
      </c>
      <c r="O136">
        <f t="shared" si="10"/>
        <v>30.250974065722826</v>
      </c>
      <c r="P136" s="11"/>
      <c r="Q136" s="11"/>
      <c r="R136"/>
      <c r="S136" s="2"/>
      <c r="T136"/>
      <c r="U136" s="2"/>
      <c r="V136" t="s">
        <v>24</v>
      </c>
      <c r="W136" s="2" t="s">
        <v>36</v>
      </c>
      <c r="X136" s="4" t="s">
        <v>33</v>
      </c>
      <c r="Y136" s="2">
        <v>306</v>
      </c>
      <c r="Z136" s="31">
        <f t="shared" si="11"/>
        <v>0.9639460024465818</v>
      </c>
    </row>
    <row r="137" spans="1:26" x14ac:dyDescent="0.2">
      <c r="A137" s="1">
        <v>44663</v>
      </c>
      <c r="B137" s="25">
        <v>0.45833333333333298</v>
      </c>
      <c r="C137" s="4">
        <v>10</v>
      </c>
      <c r="D137" s="4">
        <v>10</v>
      </c>
      <c r="E137" s="2">
        <v>3</v>
      </c>
      <c r="F137" s="21">
        <v>2400</v>
      </c>
      <c r="G137" s="22">
        <v>14.8</v>
      </c>
      <c r="I137" s="14"/>
      <c r="J137" s="29">
        <v>0.35115340126598499</v>
      </c>
      <c r="K137" s="29">
        <v>2.07265073245952</v>
      </c>
      <c r="L137" s="29">
        <v>977.06964489668803</v>
      </c>
      <c r="M137">
        <f t="shared" si="8"/>
        <v>1.4325209777550302E-2</v>
      </c>
      <c r="N137">
        <f t="shared" si="9"/>
        <v>8.4553236366308238E-2</v>
      </c>
      <c r="O137">
        <f t="shared" si="10"/>
        <v>39.859296763068123</v>
      </c>
      <c r="P137" s="11"/>
      <c r="Q137" s="11"/>
      <c r="R137"/>
      <c r="S137" s="2"/>
      <c r="T137"/>
      <c r="U137" s="2"/>
      <c r="V137" t="s">
        <v>24</v>
      </c>
      <c r="W137" s="2" t="s">
        <v>36</v>
      </c>
      <c r="X137" s="4" t="s">
        <v>33</v>
      </c>
      <c r="Y137" s="2">
        <v>306</v>
      </c>
      <c r="Z137" s="31">
        <f t="shared" si="11"/>
        <v>0.9639460024465818</v>
      </c>
    </row>
    <row r="138" spans="1:26" x14ac:dyDescent="0.2">
      <c r="A138" s="1">
        <v>44663</v>
      </c>
      <c r="B138" s="25">
        <v>0.45833333333333298</v>
      </c>
      <c r="C138" s="4">
        <v>10</v>
      </c>
      <c r="D138" s="4">
        <v>10</v>
      </c>
      <c r="E138" s="2">
        <v>4</v>
      </c>
      <c r="F138" s="21">
        <v>3600</v>
      </c>
      <c r="G138" s="22">
        <v>14.8</v>
      </c>
      <c r="I138" s="14"/>
      <c r="J138" s="30">
        <v>0.35465546433064699</v>
      </c>
      <c r="K138" s="30">
        <v>2.05723053199692</v>
      </c>
      <c r="L138" s="30">
        <v>1195.36213788807</v>
      </c>
      <c r="M138">
        <f t="shared" si="8"/>
        <v>1.4468075510516657E-2</v>
      </c>
      <c r="N138">
        <f t="shared" si="9"/>
        <v>8.3924173382318223E-2</v>
      </c>
      <c r="O138">
        <f t="shared" si="10"/>
        <v>48.764481060563597</v>
      </c>
      <c r="P138" s="11"/>
      <c r="Q138" s="11"/>
      <c r="R138"/>
      <c r="S138" s="2"/>
      <c r="T138"/>
      <c r="U138" s="2"/>
      <c r="V138" t="s">
        <v>24</v>
      </c>
      <c r="W138" s="2" t="s">
        <v>36</v>
      </c>
      <c r="X138" s="4" t="s">
        <v>33</v>
      </c>
      <c r="Y138" s="2">
        <v>306</v>
      </c>
      <c r="Z138" s="31">
        <f t="shared" si="11"/>
        <v>0.9639460024465818</v>
      </c>
    </row>
    <row r="139" spans="1:26" x14ac:dyDescent="0.2">
      <c r="A139" s="1">
        <v>44663</v>
      </c>
      <c r="B139" s="25">
        <v>0.45833333333333298</v>
      </c>
      <c r="C139" s="4">
        <v>11</v>
      </c>
      <c r="D139" s="4">
        <v>11</v>
      </c>
      <c r="E139" s="2">
        <v>1</v>
      </c>
      <c r="F139" s="21">
        <v>0</v>
      </c>
      <c r="G139" s="22">
        <v>13.7</v>
      </c>
      <c r="H139" s="3">
        <v>16.399999999999999</v>
      </c>
      <c r="I139" s="14">
        <v>7.0699999999999999E-2</v>
      </c>
      <c r="J139" s="29">
        <v>0.34632066186754101</v>
      </c>
      <c r="K139" s="29">
        <v>2.1096592135697798</v>
      </c>
      <c r="L139" s="29">
        <v>435.64092513757703</v>
      </c>
      <c r="M139">
        <f t="shared" si="8"/>
        <v>1.4182237129486176E-2</v>
      </c>
      <c r="N139">
        <f t="shared" si="9"/>
        <v>8.6393018158112289E-2</v>
      </c>
      <c r="O139">
        <f t="shared" si="10"/>
        <v>17.840006629384767</v>
      </c>
      <c r="P139" s="10">
        <f>SLOPE(M139:M142,$F139:$F142)*($H139/$I139)*1000</f>
        <v>5.1321958110097834E-2</v>
      </c>
      <c r="Q139" s="10">
        <f>SLOPE(N139:N142,$F139:$F142)*($H139/$I139)*1000</f>
        <v>-0.10497792852327976</v>
      </c>
      <c r="R139" s="10">
        <f>SLOPE(O139:O142,$F139:$F142)*($H139/$I139)</f>
        <v>2.1700658654220697</v>
      </c>
      <c r="S139" s="11">
        <f>RSQ(J139:J142,$F139:$F142)</f>
        <v>0.96799233454196598</v>
      </c>
      <c r="T139" s="11">
        <f>RSQ(K139:K142,$F139:$F142)</f>
        <v>0.93620253164555733</v>
      </c>
      <c r="U139" s="11">
        <f>RSQ(L139:L142,$F139:$F142)</f>
        <v>0.99619798124028514</v>
      </c>
      <c r="V139" t="s">
        <v>24</v>
      </c>
      <c r="W139" s="2" t="s">
        <v>32</v>
      </c>
      <c r="X139" s="4" t="s">
        <v>35</v>
      </c>
      <c r="Y139" s="2">
        <v>306</v>
      </c>
      <c r="Z139" s="31">
        <f t="shared" si="11"/>
        <v>0.9639460024465818</v>
      </c>
    </row>
    <row r="140" spans="1:26" x14ac:dyDescent="0.2">
      <c r="A140" s="1">
        <v>44663</v>
      </c>
      <c r="B140" s="25">
        <v>0.45833333333333298</v>
      </c>
      <c r="C140" s="4">
        <v>11</v>
      </c>
      <c r="D140" s="4">
        <v>11</v>
      </c>
      <c r="E140" s="2">
        <v>2</v>
      </c>
      <c r="F140" s="21">
        <v>1200</v>
      </c>
      <c r="G140" s="22">
        <v>13.7</v>
      </c>
      <c r="I140" s="14"/>
      <c r="J140" s="30">
        <v>0.35622702707047099</v>
      </c>
      <c r="K140" s="30">
        <v>2.10657517347726</v>
      </c>
      <c r="L140" s="30">
        <v>758.81608867199702</v>
      </c>
      <c r="M140">
        <f t="shared" si="8"/>
        <v>1.4587914398759179E-2</v>
      </c>
      <c r="N140">
        <f t="shared" si="9"/>
        <v>8.6266723100597978E-2</v>
      </c>
      <c r="O140">
        <f t="shared" si="10"/>
        <v>31.07440846636969</v>
      </c>
      <c r="P140" s="11"/>
      <c r="Q140" s="11"/>
      <c r="R140"/>
      <c r="S140" s="2"/>
      <c r="T140"/>
      <c r="U140" s="2"/>
      <c r="V140" t="s">
        <v>24</v>
      </c>
      <c r="W140" s="2" t="s">
        <v>32</v>
      </c>
      <c r="X140" s="4" t="s">
        <v>35</v>
      </c>
      <c r="Y140" s="2">
        <v>306</v>
      </c>
      <c r="Z140" s="31">
        <f t="shared" si="11"/>
        <v>0.9639460024465818</v>
      </c>
    </row>
    <row r="141" spans="1:26" x14ac:dyDescent="0.2">
      <c r="A141" s="1">
        <v>44663</v>
      </c>
      <c r="B141" s="25">
        <v>0.45833333333333298</v>
      </c>
      <c r="C141" s="4">
        <v>11</v>
      </c>
      <c r="D141" s="4">
        <v>11</v>
      </c>
      <c r="E141" s="2">
        <v>3</v>
      </c>
      <c r="F141" s="21">
        <v>2400</v>
      </c>
      <c r="G141" s="22">
        <v>13.7</v>
      </c>
      <c r="I141" s="14"/>
      <c r="J141" s="29">
        <v>0.359765287586156</v>
      </c>
      <c r="K141" s="29">
        <v>2.08498689282961</v>
      </c>
      <c r="L141" s="29">
        <v>1010.15291766172</v>
      </c>
      <c r="M141">
        <f t="shared" si="8"/>
        <v>1.4732810315129703E-2</v>
      </c>
      <c r="N141">
        <f t="shared" si="9"/>
        <v>8.5382657697997286E-2</v>
      </c>
      <c r="O141">
        <f t="shared" si="10"/>
        <v>41.366946280555048</v>
      </c>
      <c r="P141" s="11"/>
      <c r="Q141" s="11"/>
      <c r="R141"/>
      <c r="S141" s="2"/>
      <c r="T141"/>
      <c r="U141" s="2"/>
      <c r="V141" t="s">
        <v>24</v>
      </c>
      <c r="W141" s="2" t="s">
        <v>32</v>
      </c>
      <c r="X141" s="4" t="s">
        <v>35</v>
      </c>
      <c r="Y141" s="2">
        <v>306</v>
      </c>
      <c r="Z141" s="31">
        <f t="shared" si="11"/>
        <v>0.9639460024465818</v>
      </c>
    </row>
    <row r="142" spans="1:26" x14ac:dyDescent="0.2">
      <c r="A142" s="1">
        <v>44663</v>
      </c>
      <c r="B142" s="25">
        <v>0.45833333333333298</v>
      </c>
      <c r="C142" s="4">
        <v>11</v>
      </c>
      <c r="D142" s="4">
        <v>11</v>
      </c>
      <c r="E142" s="2">
        <v>4</v>
      </c>
      <c r="F142" s="21">
        <v>3600</v>
      </c>
      <c r="G142" s="22">
        <v>13.7</v>
      </c>
      <c r="I142" s="14"/>
      <c r="J142" s="30">
        <v>0.36675212086673997</v>
      </c>
      <c r="K142" s="30">
        <v>2.07265073245952</v>
      </c>
      <c r="L142" s="30">
        <v>1265.6430017651301</v>
      </c>
      <c r="M142">
        <f t="shared" si="8"/>
        <v>1.5018929329326225E-2</v>
      </c>
      <c r="N142">
        <f t="shared" si="9"/>
        <v>8.4877477467939541E-2</v>
      </c>
      <c r="O142">
        <f t="shared" si="10"/>
        <v>51.829564760918188</v>
      </c>
      <c r="P142" s="11"/>
      <c r="Q142" s="11"/>
      <c r="R142"/>
      <c r="S142" s="2"/>
      <c r="T142"/>
      <c r="U142" s="2"/>
      <c r="V142" t="s">
        <v>24</v>
      </c>
      <c r="W142" s="2" t="s">
        <v>32</v>
      </c>
      <c r="X142" s="4" t="s">
        <v>35</v>
      </c>
      <c r="Y142" s="2">
        <v>306</v>
      </c>
      <c r="Z142" s="31">
        <f t="shared" si="11"/>
        <v>0.9639460024465818</v>
      </c>
    </row>
    <row r="143" spans="1:26" x14ac:dyDescent="0.2">
      <c r="A143" s="1">
        <v>44663</v>
      </c>
      <c r="B143" s="25">
        <v>0.45833333333333298</v>
      </c>
      <c r="C143" s="4">
        <v>12</v>
      </c>
      <c r="D143" s="4">
        <v>12</v>
      </c>
      <c r="E143" s="2">
        <v>1</v>
      </c>
      <c r="F143" s="21">
        <v>0</v>
      </c>
      <c r="G143" s="22">
        <v>14.8</v>
      </c>
      <c r="H143" s="3">
        <v>15.72</v>
      </c>
      <c r="I143" s="14">
        <v>7.0699999999999999E-2</v>
      </c>
      <c r="J143" s="29">
        <v>0.34636996907797202</v>
      </c>
      <c r="K143" s="29">
        <v>2.1497517347725501</v>
      </c>
      <c r="L143" s="29">
        <v>429.02167480012503</v>
      </c>
      <c r="M143">
        <f t="shared" si="8"/>
        <v>1.4130070931385266E-2</v>
      </c>
      <c r="N143">
        <f t="shared" si="9"/>
        <v>8.769855128625953E-2</v>
      </c>
      <c r="O143">
        <f t="shared" si="10"/>
        <v>17.501825323265297</v>
      </c>
      <c r="P143" s="10">
        <f>SLOPE(M143:M146,$F143:$F146)*($H143/$I143)*1000</f>
        <v>1.4431221454387532E-2</v>
      </c>
      <c r="Q143" s="10">
        <f>SLOPE(N143:N146,$F143:$F146)*($H143/$I143)*1000</f>
        <v>-0.28673527188218073</v>
      </c>
      <c r="R143" s="10">
        <f>SLOPE(O143:O146,$F143:$F146)*($H143/$I143)</f>
        <v>1.3236040271118377</v>
      </c>
      <c r="S143" s="11">
        <f>RSQ(J143:J146,$F143:$F146)</f>
        <v>0.96779176429042724</v>
      </c>
      <c r="T143" s="11">
        <f>RSQ(K143:K146,$F143:$F146)</f>
        <v>0.85113924050634604</v>
      </c>
      <c r="U143" s="11">
        <f>RSQ(L143:L146,$F143:$F146)</f>
        <v>0.98480310960456519</v>
      </c>
      <c r="V143" t="s">
        <v>24</v>
      </c>
      <c r="W143" s="2" t="s">
        <v>32</v>
      </c>
      <c r="X143" s="4" t="s">
        <v>33</v>
      </c>
      <c r="Y143" s="2">
        <v>306</v>
      </c>
      <c r="Z143" s="31">
        <f t="shared" si="11"/>
        <v>0.9639460024465818</v>
      </c>
    </row>
    <row r="144" spans="1:26" x14ac:dyDescent="0.2">
      <c r="A144" s="1">
        <v>44663</v>
      </c>
      <c r="B144" s="25">
        <v>0.45833333333333298</v>
      </c>
      <c r="C144" s="4">
        <v>12</v>
      </c>
      <c r="D144" s="4">
        <v>12</v>
      </c>
      <c r="E144" s="2">
        <v>2</v>
      </c>
      <c r="F144" s="21">
        <v>1200</v>
      </c>
      <c r="G144" s="22">
        <v>14.8</v>
      </c>
      <c r="I144" s="14"/>
      <c r="J144" s="30">
        <v>0.34733500851962801</v>
      </c>
      <c r="K144" s="30">
        <v>2.08498689282961</v>
      </c>
      <c r="L144" s="30">
        <v>654.34874364032805</v>
      </c>
      <c r="M144">
        <f t="shared" si="8"/>
        <v>1.4169439459201006E-2</v>
      </c>
      <c r="N144">
        <f t="shared" si="9"/>
        <v>8.5056486753500665E-2</v>
      </c>
      <c r="O144">
        <f t="shared" si="10"/>
        <v>26.69398327491632</v>
      </c>
      <c r="R144"/>
      <c r="U144" s="11"/>
      <c r="V144" t="s">
        <v>24</v>
      </c>
      <c r="W144" s="2" t="s">
        <v>32</v>
      </c>
      <c r="X144" s="4" t="s">
        <v>33</v>
      </c>
      <c r="Y144" s="2">
        <v>306</v>
      </c>
      <c r="Z144" s="31">
        <f t="shared" si="11"/>
        <v>0.9639460024465818</v>
      </c>
    </row>
    <row r="145" spans="1:26" x14ac:dyDescent="0.2">
      <c r="A145" s="1">
        <v>44663</v>
      </c>
      <c r="B145" s="25">
        <v>0.45833333333333298</v>
      </c>
      <c r="C145" s="4">
        <v>12</v>
      </c>
      <c r="D145" s="4">
        <v>12</v>
      </c>
      <c r="E145" s="2">
        <v>3</v>
      </c>
      <c r="F145" s="21">
        <v>2400</v>
      </c>
      <c r="G145" s="22">
        <v>14.8</v>
      </c>
      <c r="I145" s="14"/>
      <c r="J145" s="29">
        <v>0.34953999810768699</v>
      </c>
      <c r="K145" s="29">
        <v>2.09423901310717</v>
      </c>
      <c r="L145" s="29">
        <v>827.03330391444297</v>
      </c>
      <c r="M145">
        <f t="shared" si="8"/>
        <v>1.4259391424047085E-2</v>
      </c>
      <c r="N145">
        <f t="shared" si="9"/>
        <v>8.543392454389466E-2</v>
      </c>
      <c r="O145">
        <f t="shared" si="10"/>
        <v>33.73860406558029</v>
      </c>
      <c r="R145"/>
      <c r="U145" s="11"/>
      <c r="V145" t="s">
        <v>24</v>
      </c>
      <c r="W145" s="2" t="s">
        <v>32</v>
      </c>
      <c r="X145" s="4" t="s">
        <v>33</v>
      </c>
      <c r="Y145" s="2">
        <v>306</v>
      </c>
      <c r="Z145" s="31">
        <f t="shared" si="11"/>
        <v>0.9639460024465818</v>
      </c>
    </row>
    <row r="146" spans="1:26" x14ac:dyDescent="0.2">
      <c r="A146" s="1">
        <v>44663</v>
      </c>
      <c r="B146" s="25">
        <v>0.45833333333333298</v>
      </c>
      <c r="C146" s="4">
        <v>12</v>
      </c>
      <c r="D146" s="4">
        <v>12</v>
      </c>
      <c r="E146" s="2">
        <v>4</v>
      </c>
      <c r="F146" s="21">
        <v>3600</v>
      </c>
      <c r="G146" s="22">
        <v>14.8</v>
      </c>
      <c r="I146" s="14"/>
      <c r="J146" s="30">
        <v>0.35199890913565501</v>
      </c>
      <c r="K146" s="30">
        <v>2.0202220508866602</v>
      </c>
      <c r="L146" s="30">
        <v>955.14824524971402</v>
      </c>
      <c r="M146">
        <f t="shared" si="8"/>
        <v>1.4359702046621101E-2</v>
      </c>
      <c r="N146">
        <f t="shared" si="9"/>
        <v>8.2414422220741385E-2</v>
      </c>
      <c r="O146">
        <f t="shared" si="10"/>
        <v>38.965019084343446</v>
      </c>
      <c r="R146"/>
      <c r="U146" s="11"/>
      <c r="V146" t="s">
        <v>24</v>
      </c>
      <c r="W146" s="2" t="s">
        <v>32</v>
      </c>
      <c r="X146" s="4" t="s">
        <v>33</v>
      </c>
      <c r="Y146" s="2">
        <v>306</v>
      </c>
      <c r="Z146" s="31">
        <f t="shared" si="11"/>
        <v>0.9639460024465818</v>
      </c>
    </row>
    <row r="147" spans="1:26" x14ac:dyDescent="0.2">
      <c r="A147" s="1">
        <v>44663</v>
      </c>
      <c r="B147" s="25">
        <v>0.45833333333333298</v>
      </c>
      <c r="C147" s="4">
        <v>13</v>
      </c>
      <c r="D147" s="4">
        <v>13</v>
      </c>
      <c r="E147" s="2">
        <v>1</v>
      </c>
      <c r="F147" s="21">
        <v>0</v>
      </c>
      <c r="G147" s="22">
        <v>13.7</v>
      </c>
      <c r="H147" s="3">
        <v>15.72</v>
      </c>
      <c r="I147" s="14">
        <v>7.0699999999999999E-2</v>
      </c>
      <c r="J147" s="29">
        <v>0.34549654687668302</v>
      </c>
      <c r="K147" s="29">
        <v>2.1590038550501198</v>
      </c>
      <c r="L147" s="29">
        <v>425.919712387083</v>
      </c>
      <c r="M147">
        <f t="shared" si="8"/>
        <v>1.4148488654418921E-2</v>
      </c>
      <c r="N147">
        <f t="shared" si="9"/>
        <v>8.8413739078342352E-2</v>
      </c>
      <c r="O147">
        <f t="shared" si="10"/>
        <v>17.441911570111575</v>
      </c>
      <c r="P147" s="10">
        <f>SLOPE(M147:M150,$F147:$F150)*($H147/$I147)*1000</f>
        <v>1.7336178220928963E-2</v>
      </c>
      <c r="Q147" s="10">
        <f>SLOPE(N147:N150,$F147:$F150)*($H147/$I147)*1000</f>
        <v>-0.22465157613873729</v>
      </c>
      <c r="R147" s="10">
        <f>SLOPE(O147:O150,$F147:$F150)*($H147/$I147)</f>
        <v>2.309668758829122</v>
      </c>
      <c r="S147" s="11">
        <f>RSQ(J147:J150,$F147:$F150)</f>
        <v>0.66988421206898319</v>
      </c>
      <c r="T147" s="11">
        <f>RSQ(K147:K150,$F147:$F150)</f>
        <v>0.9271629778672239</v>
      </c>
      <c r="U147" s="11">
        <f>RSQ(L147:L150,$F147:$F150)</f>
        <v>0.99880366210191118</v>
      </c>
      <c r="V147" t="s">
        <v>24</v>
      </c>
      <c r="W147" s="2" t="s">
        <v>32</v>
      </c>
      <c r="X147" s="4" t="s">
        <v>35</v>
      </c>
      <c r="Y147" s="2">
        <v>306</v>
      </c>
      <c r="Z147" s="31">
        <f t="shared" si="11"/>
        <v>0.9639460024465818</v>
      </c>
    </row>
    <row r="148" spans="1:26" x14ac:dyDescent="0.2">
      <c r="A148" s="1">
        <v>44663</v>
      </c>
      <c r="B148" s="25">
        <v>0.45833333333333298</v>
      </c>
      <c r="C148" s="4">
        <v>13</v>
      </c>
      <c r="D148" s="4">
        <v>13</v>
      </c>
      <c r="E148" s="2">
        <v>2</v>
      </c>
      <c r="F148" s="21">
        <v>1200</v>
      </c>
      <c r="G148" s="22">
        <v>13.7</v>
      </c>
      <c r="I148" s="14"/>
      <c r="J148" s="30">
        <v>0.34711663745422</v>
      </c>
      <c r="K148" s="30">
        <v>2.1096592135697798</v>
      </c>
      <c r="L148" s="30">
        <v>747.978688609698</v>
      </c>
      <c r="M148">
        <f t="shared" si="8"/>
        <v>1.4214833262961692E-2</v>
      </c>
      <c r="N148">
        <f t="shared" si="9"/>
        <v>8.6393018158112289E-2</v>
      </c>
      <c r="O148">
        <f t="shared" si="10"/>
        <v>30.630604228061152</v>
      </c>
      <c r="R148"/>
      <c r="U148" s="11"/>
      <c r="V148" t="s">
        <v>24</v>
      </c>
      <c r="W148" s="2" t="s">
        <v>32</v>
      </c>
      <c r="X148" s="4" t="s">
        <v>35</v>
      </c>
      <c r="Y148" s="2">
        <v>306</v>
      </c>
      <c r="Z148" s="31">
        <f t="shared" si="11"/>
        <v>0.9639460024465818</v>
      </c>
    </row>
    <row r="149" spans="1:26" x14ac:dyDescent="0.2">
      <c r="A149" s="1">
        <v>44663</v>
      </c>
      <c r="B149" s="25">
        <v>0.45833333333333298</v>
      </c>
      <c r="C149" s="4">
        <v>13</v>
      </c>
      <c r="D149" s="4">
        <v>13</v>
      </c>
      <c r="E149" s="2">
        <v>3</v>
      </c>
      <c r="F149" s="21">
        <v>2400</v>
      </c>
      <c r="G149" s="22">
        <v>13.7</v>
      </c>
      <c r="I149" s="14"/>
      <c r="J149" s="29">
        <v>0.34629248637876497</v>
      </c>
      <c r="K149" s="29">
        <v>2.0819028527370902</v>
      </c>
      <c r="L149" s="29">
        <v>1060.12176824836</v>
      </c>
      <c r="M149">
        <f t="shared" si="8"/>
        <v>1.4181083310187881E-2</v>
      </c>
      <c r="N149">
        <f t="shared" si="9"/>
        <v>8.5256362640482947E-2</v>
      </c>
      <c r="O149">
        <f t="shared" si="10"/>
        <v>43.413229295510249</v>
      </c>
      <c r="R149"/>
      <c r="U149" s="11"/>
      <c r="V149" t="s">
        <v>24</v>
      </c>
      <c r="W149" s="2" t="s">
        <v>32</v>
      </c>
      <c r="X149" s="4" t="s">
        <v>35</v>
      </c>
      <c r="Y149" s="2">
        <v>306</v>
      </c>
      <c r="Z149" s="31">
        <f t="shared" si="11"/>
        <v>0.9639460024465818</v>
      </c>
    </row>
    <row r="150" spans="1:26" x14ac:dyDescent="0.2">
      <c r="A150" s="1">
        <v>44663</v>
      </c>
      <c r="B150" s="25">
        <v>0.45833333333333298</v>
      </c>
      <c r="C150" s="4">
        <v>13</v>
      </c>
      <c r="D150" s="4">
        <v>13</v>
      </c>
      <c r="E150" s="2">
        <v>4</v>
      </c>
      <c r="F150" s="21">
        <v>3600</v>
      </c>
      <c r="G150" s="22">
        <v>13.7</v>
      </c>
      <c r="I150" s="14"/>
      <c r="J150" s="30">
        <v>0.35338703507650698</v>
      </c>
      <c r="K150" s="30">
        <v>2.0695666923670002</v>
      </c>
      <c r="L150" s="30">
        <v>1336.50791714256</v>
      </c>
      <c r="M150">
        <f t="shared" si="8"/>
        <v>1.4471613397002476E-2</v>
      </c>
      <c r="N150">
        <f t="shared" si="9"/>
        <v>8.475118241042523E-2</v>
      </c>
      <c r="O150">
        <f t="shared" si="10"/>
        <v>54.731566127582468</v>
      </c>
      <c r="R150"/>
      <c r="U150" s="11"/>
      <c r="V150" t="s">
        <v>24</v>
      </c>
      <c r="W150" s="2" t="s">
        <v>32</v>
      </c>
      <c r="X150" s="4" t="s">
        <v>35</v>
      </c>
      <c r="Y150" s="2">
        <v>306</v>
      </c>
      <c r="Z150" s="31">
        <f t="shared" si="11"/>
        <v>0.9639460024465818</v>
      </c>
    </row>
    <row r="151" spans="1:26" x14ac:dyDescent="0.2">
      <c r="A151" s="1">
        <v>44663</v>
      </c>
      <c r="B151" s="25">
        <v>0.45833333333333298</v>
      </c>
      <c r="C151" s="4">
        <v>14</v>
      </c>
      <c r="D151" s="4">
        <v>14</v>
      </c>
      <c r="E151" s="2">
        <v>1</v>
      </c>
      <c r="F151" s="21">
        <v>0</v>
      </c>
      <c r="G151" s="22">
        <v>14.8</v>
      </c>
      <c r="H151" s="3">
        <v>16.399999999999999</v>
      </c>
      <c r="I151" s="14">
        <v>7.0699999999999999E-2</v>
      </c>
      <c r="J151" s="29">
        <v>0.34598255888527801</v>
      </c>
      <c r="K151" s="29">
        <v>2.0911549730146501</v>
      </c>
      <c r="L151" s="29">
        <v>416.445099158966</v>
      </c>
      <c r="M151">
        <f t="shared" si="8"/>
        <v>1.4114266635427161E-2</v>
      </c>
      <c r="N151">
        <f t="shared" si="9"/>
        <v>8.5308111947096657E-2</v>
      </c>
      <c r="O151">
        <f t="shared" si="10"/>
        <v>16.988767258917044</v>
      </c>
      <c r="P151" s="10">
        <f>SLOPE(M151:M154,$F151:$F154)*($H151/$I151)*1000</f>
        <v>6.9436317814335251E-3</v>
      </c>
      <c r="Q151" s="10">
        <f>SLOPE(N151:N154,$F151:$F154)*($H151/$I151)*1000</f>
        <v>-0.22860997079664597</v>
      </c>
      <c r="R151" s="10">
        <f>SLOPE(O151:O154,$F151:$F154)*($H151/$I151)</f>
        <v>1.4054639945078842</v>
      </c>
      <c r="S151" s="11">
        <f>RSQ(J151:J154,$F151:$F154)</f>
        <v>0.20558993047532551</v>
      </c>
      <c r="T151" s="11">
        <f>RSQ(K151:K154,$F151:$F154)</f>
        <v>0.92426778242678975</v>
      </c>
      <c r="U151" s="11">
        <f>RSQ(L151:L154,$F151:$F154)</f>
        <v>0.96882333384179753</v>
      </c>
      <c r="V151" t="s">
        <v>24</v>
      </c>
      <c r="W151" s="2" t="s">
        <v>32</v>
      </c>
      <c r="X151" s="4" t="s">
        <v>33</v>
      </c>
      <c r="Y151" s="2">
        <v>306</v>
      </c>
      <c r="Z151" s="31">
        <f t="shared" si="11"/>
        <v>0.9639460024465818</v>
      </c>
    </row>
    <row r="152" spans="1:26" x14ac:dyDescent="0.2">
      <c r="A152" s="1">
        <v>44663</v>
      </c>
      <c r="B152" s="25">
        <v>0.45833333333333298</v>
      </c>
      <c r="C152" s="4">
        <v>14</v>
      </c>
      <c r="D152" s="4">
        <v>14</v>
      </c>
      <c r="E152" s="2">
        <v>2</v>
      </c>
      <c r="F152" s="21">
        <v>1200</v>
      </c>
      <c r="G152" s="22">
        <v>14.8</v>
      </c>
      <c r="I152" s="14"/>
      <c r="J152" s="30">
        <v>0.35199890913565501</v>
      </c>
      <c r="K152" s="30">
        <v>2.0819028527370902</v>
      </c>
      <c r="L152" s="30">
        <v>678.82699096667</v>
      </c>
      <c r="M152">
        <f t="shared" si="8"/>
        <v>1.4359702046621101E-2</v>
      </c>
      <c r="N152">
        <f t="shared" si="9"/>
        <v>8.4930674156702649E-2</v>
      </c>
      <c r="O152">
        <f t="shared" si="10"/>
        <v>27.692566875907843</v>
      </c>
      <c r="R152"/>
      <c r="U152" s="11"/>
      <c r="V152" t="s">
        <v>24</v>
      </c>
      <c r="W152" s="2" t="s">
        <v>32</v>
      </c>
      <c r="X152" s="4" t="s">
        <v>33</v>
      </c>
      <c r="Y152" s="2">
        <v>306</v>
      </c>
      <c r="Z152" s="31">
        <f t="shared" si="11"/>
        <v>0.9639460024465818</v>
      </c>
    </row>
    <row r="153" spans="1:26" x14ac:dyDescent="0.2">
      <c r="A153" s="1">
        <v>44663</v>
      </c>
      <c r="B153" s="25">
        <v>0.45833333333333298</v>
      </c>
      <c r="C153" s="4">
        <v>14</v>
      </c>
      <c r="D153" s="4">
        <v>14</v>
      </c>
      <c r="E153" s="2">
        <v>3</v>
      </c>
      <c r="F153" s="21">
        <v>2400</v>
      </c>
      <c r="G153" s="22">
        <v>14.8</v>
      </c>
      <c r="I153" s="14"/>
      <c r="J153" s="29">
        <v>0.350026117780596</v>
      </c>
      <c r="K153" s="29">
        <v>2.0510624518118701</v>
      </c>
      <c r="L153" s="29">
        <v>835.24896168622195</v>
      </c>
      <c r="M153">
        <f t="shared" si="8"/>
        <v>1.4279222547044357E-2</v>
      </c>
      <c r="N153">
        <f t="shared" si="9"/>
        <v>8.3672548188721815E-2</v>
      </c>
      <c r="O153">
        <f t="shared" si="10"/>
        <v>34.07375964321956</v>
      </c>
      <c r="R153"/>
      <c r="U153" s="11"/>
      <c r="V153" t="s">
        <v>24</v>
      </c>
      <c r="W153" s="2" t="s">
        <v>32</v>
      </c>
      <c r="X153" s="4" t="s">
        <v>33</v>
      </c>
      <c r="Y153" s="2">
        <v>306</v>
      </c>
      <c r="Z153" s="31">
        <f t="shared" si="11"/>
        <v>0.9639460024465818</v>
      </c>
    </row>
    <row r="154" spans="1:26" x14ac:dyDescent="0.2">
      <c r="A154" s="1">
        <v>44663</v>
      </c>
      <c r="B154" s="25">
        <v>0.45833333333333298</v>
      </c>
      <c r="C154" s="4">
        <v>14</v>
      </c>
      <c r="D154" s="4">
        <v>14</v>
      </c>
      <c r="E154" s="2">
        <v>4</v>
      </c>
      <c r="F154" s="21">
        <v>3600</v>
      </c>
      <c r="G154" s="22">
        <v>14.8</v>
      </c>
      <c r="I154" s="14"/>
      <c r="J154" s="30">
        <v>0.34957522373834099</v>
      </c>
      <c r="K154" s="30">
        <v>2.0048018504240601</v>
      </c>
      <c r="L154" s="30">
        <v>958.39297580728896</v>
      </c>
      <c r="M154">
        <f t="shared" si="8"/>
        <v>1.4260828444297624E-2</v>
      </c>
      <c r="N154">
        <f t="shared" si="9"/>
        <v>8.1785359236751357E-2</v>
      </c>
      <c r="O154">
        <f t="shared" si="10"/>
        <v>39.097387006001938</v>
      </c>
      <c r="R154"/>
      <c r="U154" s="11"/>
      <c r="V154" t="s">
        <v>24</v>
      </c>
      <c r="W154" s="2" t="s">
        <v>32</v>
      </c>
      <c r="X154" s="4" t="s">
        <v>33</v>
      </c>
      <c r="Y154" s="2">
        <v>306</v>
      </c>
      <c r="Z154" s="31">
        <f t="shared" si="11"/>
        <v>0.9639460024465818</v>
      </c>
    </row>
    <row r="155" spans="1:26" x14ac:dyDescent="0.2">
      <c r="A155" s="1">
        <v>44663</v>
      </c>
      <c r="B155" s="25">
        <v>0.45833333333333298</v>
      </c>
      <c r="C155" s="4">
        <v>15</v>
      </c>
      <c r="D155" s="4">
        <v>15</v>
      </c>
      <c r="E155" s="2">
        <v>1</v>
      </c>
      <c r="F155" s="21">
        <v>0</v>
      </c>
      <c r="G155" s="22">
        <v>13.7</v>
      </c>
      <c r="H155" s="3">
        <v>15.04</v>
      </c>
      <c r="I155" s="14">
        <v>7.0699999999999999E-2</v>
      </c>
      <c r="J155" s="29">
        <v>0.347130725831096</v>
      </c>
      <c r="K155" s="29">
        <v>2.1127432536623001</v>
      </c>
      <c r="L155" s="29">
        <v>423.98585297476899</v>
      </c>
      <c r="M155">
        <f t="shared" si="8"/>
        <v>1.4215410198511963E-2</v>
      </c>
      <c r="N155">
        <f t="shared" si="9"/>
        <v>8.6519313215626628E-2</v>
      </c>
      <c r="O155">
        <f t="shared" si="10"/>
        <v>17.362717759922404</v>
      </c>
      <c r="P155" s="10">
        <f>SLOPE(M155:M158,$F155:$F158)*($H155/$I155)*1000</f>
        <v>0.18324712749427335</v>
      </c>
      <c r="Q155" s="10">
        <f>SLOPE(N155:N158,$F155:$F158)*($H155/$I155)*1000</f>
        <v>-2.4627833940581517E-2</v>
      </c>
      <c r="R155" s="10">
        <f>SLOPE(O155:O158,$F155:$F158)*($H155/$I155)</f>
        <v>2.1018564315902344</v>
      </c>
      <c r="S155" s="11">
        <f>RSQ(J155:J158,$F155:$F158)</f>
        <v>0.99886409371678764</v>
      </c>
      <c r="T155" s="11">
        <f>RSQ(K155:K158,$F155:$F158)</f>
        <v>0.14846625766887023</v>
      </c>
      <c r="U155" s="11">
        <f>RSQ(L155:L158,$F155:$F158)</f>
        <v>0.99886824679227937</v>
      </c>
      <c r="V155" t="s">
        <v>24</v>
      </c>
      <c r="W155" s="2" t="s">
        <v>36</v>
      </c>
      <c r="X155" s="4" t="s">
        <v>35</v>
      </c>
      <c r="Y155" s="2">
        <v>306</v>
      </c>
      <c r="Z155" s="31">
        <f t="shared" si="11"/>
        <v>0.9639460024465818</v>
      </c>
    </row>
    <row r="156" spans="1:26" x14ac:dyDescent="0.2">
      <c r="A156" s="1">
        <v>44663</v>
      </c>
      <c r="B156" s="25">
        <v>0.45833333333333298</v>
      </c>
      <c r="C156" s="4">
        <v>15</v>
      </c>
      <c r="D156" s="4">
        <v>15</v>
      </c>
      <c r="E156" s="2">
        <v>2</v>
      </c>
      <c r="F156" s="21">
        <v>1200</v>
      </c>
      <c r="G156" s="22">
        <v>13.7</v>
      </c>
      <c r="I156" s="14"/>
      <c r="J156" s="30">
        <v>0.37015833126220599</v>
      </c>
      <c r="K156" s="30">
        <v>2.1127432536623001</v>
      </c>
      <c r="L156" s="30">
        <v>685.51113591527405</v>
      </c>
      <c r="M156">
        <f t="shared" si="8"/>
        <v>1.5158417638458342E-2</v>
      </c>
      <c r="N156">
        <f t="shared" si="9"/>
        <v>8.6519313215626628E-2</v>
      </c>
      <c r="O156">
        <f t="shared" si="10"/>
        <v>28.072484708325888</v>
      </c>
      <c r="R156"/>
      <c r="U156" s="11"/>
      <c r="V156" t="s">
        <v>24</v>
      </c>
      <c r="W156" s="2" t="s">
        <v>36</v>
      </c>
      <c r="X156" s="4" t="s">
        <v>35</v>
      </c>
      <c r="Y156" s="2">
        <v>306</v>
      </c>
      <c r="Z156" s="31">
        <f t="shared" si="11"/>
        <v>0.9639460024465818</v>
      </c>
    </row>
    <row r="157" spans="1:26" x14ac:dyDescent="0.2">
      <c r="A157" s="1">
        <v>44663</v>
      </c>
      <c r="B157" s="25">
        <v>0.45833333333333298</v>
      </c>
      <c r="C157" s="4">
        <v>15</v>
      </c>
      <c r="D157" s="4">
        <v>15</v>
      </c>
      <c r="E157" s="2">
        <v>3</v>
      </c>
      <c r="F157" s="21">
        <v>2400</v>
      </c>
      <c r="G157" s="22">
        <v>13.7</v>
      </c>
      <c r="I157" s="14"/>
      <c r="J157" s="29">
        <v>0.39782458201682802</v>
      </c>
      <c r="K157" s="29">
        <v>2.1250794140323799</v>
      </c>
      <c r="L157" s="29">
        <v>987.43980375869603</v>
      </c>
      <c r="M157">
        <f t="shared" si="8"/>
        <v>1.6291383042745848E-2</v>
      </c>
      <c r="N157">
        <f t="shared" si="9"/>
        <v>8.7024493445683929E-2</v>
      </c>
      <c r="O157">
        <f t="shared" si="10"/>
        <v>40.436817637393354</v>
      </c>
      <c r="R157"/>
      <c r="U157" s="11"/>
      <c r="V157" t="s">
        <v>24</v>
      </c>
      <c r="W157" s="2" t="s">
        <v>36</v>
      </c>
      <c r="X157" s="4" t="s">
        <v>35</v>
      </c>
      <c r="Y157" s="2">
        <v>306</v>
      </c>
      <c r="Z157" s="31">
        <f t="shared" si="11"/>
        <v>0.9639460024465818</v>
      </c>
    </row>
    <row r="158" spans="1:26" x14ac:dyDescent="0.2">
      <c r="A158" s="1">
        <v>44663</v>
      </c>
      <c r="B158" s="25">
        <v>0.45833333333333298</v>
      </c>
      <c r="C158" s="4">
        <v>15</v>
      </c>
      <c r="D158" s="4">
        <v>15</v>
      </c>
      <c r="E158" s="2">
        <v>4</v>
      </c>
      <c r="F158" s="21">
        <v>3600</v>
      </c>
      <c r="G158" s="22">
        <v>13.7</v>
      </c>
      <c r="I158" s="14"/>
      <c r="J158" s="30">
        <v>0.42204862228331003</v>
      </c>
      <c r="K158" s="30">
        <v>2.0973230531996898</v>
      </c>
      <c r="L158" s="30">
        <v>1288.43398920154</v>
      </c>
      <c r="M158">
        <f t="shared" si="8"/>
        <v>1.7283385891899761E-2</v>
      </c>
      <c r="N158">
        <f t="shared" si="9"/>
        <v>8.5887837928054572E-2</v>
      </c>
      <c r="O158">
        <f t="shared" si="10"/>
        <v>52.762882416570889</v>
      </c>
      <c r="R158"/>
      <c r="U158" s="11"/>
      <c r="V158" t="s">
        <v>24</v>
      </c>
      <c r="W158" s="2" t="s">
        <v>36</v>
      </c>
      <c r="X158" s="4" t="s">
        <v>35</v>
      </c>
      <c r="Y158" s="2">
        <v>306</v>
      </c>
      <c r="Z158" s="31">
        <f t="shared" si="11"/>
        <v>0.9639460024465818</v>
      </c>
    </row>
    <row r="159" spans="1:26" x14ac:dyDescent="0.2">
      <c r="A159" s="1">
        <v>44663</v>
      </c>
      <c r="B159" s="25">
        <v>0.45833333333333298</v>
      </c>
      <c r="C159" s="4">
        <v>16</v>
      </c>
      <c r="D159" s="4">
        <v>16</v>
      </c>
      <c r="E159" s="2">
        <v>1</v>
      </c>
      <c r="F159" s="21">
        <v>0</v>
      </c>
      <c r="G159" s="22">
        <v>14.8</v>
      </c>
      <c r="H159" s="3">
        <v>16.059999999999999</v>
      </c>
      <c r="I159" s="14">
        <v>7.0699999999999999E-2</v>
      </c>
      <c r="J159" s="29">
        <v>0.35194254073963599</v>
      </c>
      <c r="K159" s="29">
        <v>2.2206846569005401</v>
      </c>
      <c r="L159" s="29">
        <v>423.27201225210302</v>
      </c>
      <c r="M159">
        <f t="shared" si="8"/>
        <v>1.435740251287065E-2</v>
      </c>
      <c r="N159">
        <f t="shared" si="9"/>
        <v>9.0592241012614816E-2</v>
      </c>
      <c r="O159">
        <f t="shared" si="10"/>
        <v>17.267269366086484</v>
      </c>
      <c r="P159" s="10">
        <f>SLOPE(M159:M162,$F159:$F162)*($H159/$I159)*1000</f>
        <v>1.3773240846365884E-2</v>
      </c>
      <c r="Q159" s="10">
        <f>SLOPE(N159:N162,$F159:$F162)*($H159/$I159)*1000</f>
        <v>-0.33818734470755113</v>
      </c>
      <c r="R159" s="10">
        <f>SLOPE(O159:O162,$F159:$F162)*($H159/$I159)</f>
        <v>1.8011212483273376</v>
      </c>
      <c r="S159" s="11">
        <f>RSQ(J159:J162,$F159:$F162)</f>
        <v>0.52771191769726922</v>
      </c>
      <c r="T159" s="11">
        <f>RSQ(K159:K162,$F159:$F162)</f>
        <v>0.79889064976226531</v>
      </c>
      <c r="U159" s="11">
        <f>RSQ(L159:L162,$F159:$F162)</f>
        <v>0.99314821881677584</v>
      </c>
      <c r="V159" t="s">
        <v>24</v>
      </c>
      <c r="W159" s="2" t="s">
        <v>36</v>
      </c>
      <c r="X159" s="4" t="s">
        <v>33</v>
      </c>
      <c r="Y159" s="2">
        <v>306</v>
      </c>
      <c r="Z159" s="31">
        <f t="shared" si="11"/>
        <v>0.9639460024465818</v>
      </c>
    </row>
    <row r="160" spans="1:26" x14ac:dyDescent="0.2">
      <c r="A160" s="1">
        <v>44663</v>
      </c>
      <c r="B160" s="25">
        <v>0.45833333333333298</v>
      </c>
      <c r="C160" s="4">
        <v>16</v>
      </c>
      <c r="D160" s="4">
        <v>16</v>
      </c>
      <c r="E160" s="2">
        <v>2</v>
      </c>
      <c r="F160" s="21">
        <v>1200</v>
      </c>
      <c r="G160" s="22">
        <v>14.8</v>
      </c>
      <c r="I160" s="14"/>
      <c r="J160" s="30">
        <v>0.34968090103599297</v>
      </c>
      <c r="K160" s="30">
        <v>2.1158272937548199</v>
      </c>
      <c r="L160" s="30">
        <v>705.81017028346002</v>
      </c>
      <c r="M160">
        <f t="shared" si="8"/>
        <v>1.4265139521599258E-2</v>
      </c>
      <c r="N160">
        <f t="shared" si="9"/>
        <v>8.6314612721481096E-2</v>
      </c>
      <c r="O160">
        <f t="shared" si="10"/>
        <v>28.793338512419727</v>
      </c>
      <c r="R160"/>
      <c r="U160" s="11"/>
      <c r="V160" t="s">
        <v>24</v>
      </c>
      <c r="W160" s="2" t="s">
        <v>36</v>
      </c>
      <c r="X160" s="4" t="s">
        <v>33</v>
      </c>
      <c r="Y160" s="2">
        <v>306</v>
      </c>
      <c r="Z160" s="31">
        <f t="shared" si="11"/>
        <v>0.9639460024465818</v>
      </c>
    </row>
    <row r="161" spans="1:26" x14ac:dyDescent="0.2">
      <c r="A161" s="1">
        <v>44663</v>
      </c>
      <c r="B161" s="25">
        <v>0.45833333333333298</v>
      </c>
      <c r="C161" s="4">
        <v>16</v>
      </c>
      <c r="D161" s="4">
        <v>16</v>
      </c>
      <c r="E161" s="2">
        <v>3</v>
      </c>
      <c r="F161" s="21">
        <v>2400</v>
      </c>
      <c r="G161" s="22">
        <v>14.8</v>
      </c>
      <c r="I161" s="14"/>
      <c r="J161" s="29">
        <v>0.35189321853420202</v>
      </c>
      <c r="K161" s="29">
        <v>2.09423901310717</v>
      </c>
      <c r="L161" s="29">
        <v>929.11252725573695</v>
      </c>
      <c r="M161">
        <f t="shared" si="8"/>
        <v>1.4355390426594438E-2</v>
      </c>
      <c r="N161">
        <f t="shared" si="9"/>
        <v>8.543392454389466E-2</v>
      </c>
      <c r="O161">
        <f t="shared" si="10"/>
        <v>37.902898880955881</v>
      </c>
      <c r="R161"/>
      <c r="U161" s="11"/>
      <c r="V161" t="s">
        <v>24</v>
      </c>
      <c r="W161" s="2" t="s">
        <v>36</v>
      </c>
      <c r="X161" s="4" t="s">
        <v>33</v>
      </c>
      <c r="Y161" s="2">
        <v>306</v>
      </c>
      <c r="Z161" s="31">
        <f t="shared" si="11"/>
        <v>0.9639460024465818</v>
      </c>
    </row>
    <row r="162" spans="1:26" x14ac:dyDescent="0.2">
      <c r="A162" s="1">
        <v>44663</v>
      </c>
      <c r="B162" s="25">
        <v>0.45833333333333298</v>
      </c>
      <c r="C162" s="4">
        <v>16</v>
      </c>
      <c r="D162" s="4">
        <v>16</v>
      </c>
      <c r="E162" s="2">
        <v>4</v>
      </c>
      <c r="F162" s="21">
        <v>3600</v>
      </c>
      <c r="G162" s="22">
        <v>14.8</v>
      </c>
      <c r="I162" s="14"/>
      <c r="J162" s="30">
        <v>0.35715029371309298</v>
      </c>
      <c r="K162" s="30">
        <v>2.0819028527370902</v>
      </c>
      <c r="L162" s="30">
        <v>1126.2883137784199</v>
      </c>
      <c r="M162">
        <f t="shared" si="8"/>
        <v>1.4569851412825699E-2</v>
      </c>
      <c r="N162">
        <f t="shared" si="9"/>
        <v>8.4930674156702649E-2</v>
      </c>
      <c r="O162">
        <f t="shared" si="10"/>
        <v>45.94663274429783</v>
      </c>
      <c r="R162"/>
      <c r="U162" s="11"/>
      <c r="V162" t="s">
        <v>24</v>
      </c>
      <c r="W162" s="2" t="s">
        <v>36</v>
      </c>
      <c r="X162" s="4" t="s">
        <v>33</v>
      </c>
      <c r="Y162" s="2">
        <v>306</v>
      </c>
      <c r="Z162" s="31">
        <f t="shared" si="11"/>
        <v>0.9639460024465818</v>
      </c>
    </row>
    <row r="163" spans="1:26" x14ac:dyDescent="0.2">
      <c r="A163" s="1">
        <v>44663</v>
      </c>
      <c r="B163" s="25">
        <v>0.45833333333333298</v>
      </c>
      <c r="C163" s="4">
        <v>17</v>
      </c>
      <c r="D163" s="4">
        <v>17</v>
      </c>
      <c r="E163" s="2">
        <v>1</v>
      </c>
      <c r="F163" s="21">
        <v>0</v>
      </c>
      <c r="G163" s="22">
        <v>13.7</v>
      </c>
      <c r="H163" s="3">
        <v>15.04</v>
      </c>
      <c r="I163" s="14">
        <v>7.0699999999999999E-2</v>
      </c>
      <c r="J163" s="29">
        <v>0.34852552899071199</v>
      </c>
      <c r="K163" s="29">
        <v>2.1281634541249002</v>
      </c>
      <c r="L163" s="29">
        <v>425.19289274218698</v>
      </c>
      <c r="M163">
        <f t="shared" si="8"/>
        <v>1.4272529023164119E-2</v>
      </c>
      <c r="N163">
        <f t="shared" si="9"/>
        <v>8.7150788503198282E-2</v>
      </c>
      <c r="O163">
        <f t="shared" si="10"/>
        <v>17.41214745353043</v>
      </c>
      <c r="P163" s="10">
        <f>SLOPE(M163:M166,$F163:$F166)*($H163/$I163)*1000</f>
        <v>0.71522040354959937</v>
      </c>
      <c r="Q163" s="10">
        <f>SLOPE(N163:N166,$F163:$F166)*($H163/$I163)*1000</f>
        <v>-4.7016773886529403E-2</v>
      </c>
      <c r="R163" s="10">
        <f>SLOPE(O163:O166,$F163:$F166)*($H163/$I163)</f>
        <v>3.0492865325235132</v>
      </c>
      <c r="S163" s="11">
        <f>RSQ(J163:J166,$F163:$F166)</f>
        <v>0.99902084791815848</v>
      </c>
      <c r="T163" s="11">
        <f>RSQ(K163:K166,$F163:$F166)</f>
        <v>0.28729641693804675</v>
      </c>
      <c r="U163" s="11">
        <f>RSQ(L163:L166,$F163:$F166)</f>
        <v>0.99952034707745741</v>
      </c>
      <c r="V163" t="s">
        <v>24</v>
      </c>
      <c r="W163" s="2" t="s">
        <v>31</v>
      </c>
      <c r="X163" s="4" t="s">
        <v>35</v>
      </c>
      <c r="Y163" s="2">
        <v>306</v>
      </c>
      <c r="Z163" s="31">
        <f t="shared" si="11"/>
        <v>0.9639460024465818</v>
      </c>
    </row>
    <row r="164" spans="1:26" x14ac:dyDescent="0.2">
      <c r="A164" s="1">
        <v>44663</v>
      </c>
      <c r="B164" s="25">
        <v>0.45833333333333298</v>
      </c>
      <c r="C164" s="4">
        <v>17</v>
      </c>
      <c r="D164" s="4">
        <v>17</v>
      </c>
      <c r="E164" s="2">
        <v>2</v>
      </c>
      <c r="F164" s="21">
        <v>1200</v>
      </c>
      <c r="G164" s="22">
        <v>13.7</v>
      </c>
      <c r="I164" s="14"/>
      <c r="J164" s="30">
        <v>0.45101360817099501</v>
      </c>
      <c r="K164" s="30">
        <v>2.14358365458751</v>
      </c>
      <c r="L164" s="30">
        <v>819.67425500986405</v>
      </c>
      <c r="M164">
        <f t="shared" si="8"/>
        <v>1.8469536022522017E-2</v>
      </c>
      <c r="N164">
        <f t="shared" si="9"/>
        <v>8.778226379077031E-2</v>
      </c>
      <c r="O164">
        <f t="shared" si="10"/>
        <v>33.566621727960936</v>
      </c>
      <c r="R164"/>
      <c r="U164" s="11"/>
      <c r="V164" t="s">
        <v>24</v>
      </c>
      <c r="W164" s="2" t="s">
        <v>31</v>
      </c>
      <c r="X164" s="4" t="s">
        <v>35</v>
      </c>
      <c r="Y164" s="2">
        <v>306</v>
      </c>
      <c r="Z164" s="31">
        <f t="shared" si="11"/>
        <v>0.9639460024465818</v>
      </c>
    </row>
    <row r="165" spans="1:26" x14ac:dyDescent="0.2">
      <c r="A165" s="1">
        <v>44663</v>
      </c>
      <c r="B165" s="25">
        <v>0.45833333333333298</v>
      </c>
      <c r="C165" s="4">
        <v>17</v>
      </c>
      <c r="D165" s="4">
        <v>17</v>
      </c>
      <c r="E165" s="2">
        <v>3</v>
      </c>
      <c r="F165" s="21">
        <v>2400</v>
      </c>
      <c r="G165" s="22">
        <v>13.7</v>
      </c>
      <c r="I165" s="14"/>
      <c r="J165" s="29">
        <v>0.55311958559139696</v>
      </c>
      <c r="K165" s="29">
        <v>2.10657517347726</v>
      </c>
      <c r="L165" s="29">
        <v>1264.52681445333</v>
      </c>
      <c r="M165">
        <f t="shared" si="8"/>
        <v>2.2650895506837045E-2</v>
      </c>
      <c r="N165">
        <f t="shared" si="9"/>
        <v>8.6266723100597978E-2</v>
      </c>
      <c r="O165">
        <f t="shared" si="10"/>
        <v>51.783855581883039</v>
      </c>
      <c r="R165"/>
      <c r="U165" s="11"/>
      <c r="V165" t="s">
        <v>24</v>
      </c>
      <c r="W165" s="2" t="s">
        <v>31</v>
      </c>
      <c r="X165" s="4" t="s">
        <v>35</v>
      </c>
      <c r="Y165" s="2">
        <v>306</v>
      </c>
      <c r="Z165" s="31">
        <f t="shared" si="11"/>
        <v>0.9639460024465818</v>
      </c>
    </row>
    <row r="166" spans="1:26" x14ac:dyDescent="0.2">
      <c r="A166" s="1">
        <v>44663</v>
      </c>
      <c r="B166" s="25">
        <v>0.45833333333333298</v>
      </c>
      <c r="C166" s="4">
        <v>17</v>
      </c>
      <c r="D166" s="4">
        <v>17</v>
      </c>
      <c r="E166" s="2">
        <v>4</v>
      </c>
      <c r="F166" s="21">
        <v>3600</v>
      </c>
      <c r="G166" s="22">
        <v>13.7</v>
      </c>
      <c r="I166" s="14"/>
      <c r="J166" s="30">
        <v>0.64289169738284202</v>
      </c>
      <c r="K166" s="30">
        <v>2.1189113338473402</v>
      </c>
      <c r="L166" s="30">
        <v>1677.0229207766599</v>
      </c>
      <c r="M166">
        <f t="shared" si="8"/>
        <v>2.6327168733434114E-2</v>
      </c>
      <c r="N166">
        <f t="shared" si="9"/>
        <v>8.6771903330655292E-2</v>
      </c>
      <c r="O166">
        <f t="shared" si="10"/>
        <v>68.676054745861109</v>
      </c>
      <c r="R166"/>
      <c r="U166" s="11"/>
      <c r="V166" t="s">
        <v>24</v>
      </c>
      <c r="W166" s="2" t="s">
        <v>31</v>
      </c>
      <c r="X166" s="4" t="s">
        <v>35</v>
      </c>
      <c r="Y166" s="2">
        <v>306</v>
      </c>
      <c r="Z166" s="31">
        <f t="shared" si="11"/>
        <v>0.9639460024465818</v>
      </c>
    </row>
    <row r="167" spans="1:26" x14ac:dyDescent="0.2">
      <c r="A167" s="1">
        <v>44663</v>
      </c>
      <c r="B167" s="25">
        <v>0.45833333333333298</v>
      </c>
      <c r="C167" s="4">
        <v>18</v>
      </c>
      <c r="D167" s="4">
        <v>18</v>
      </c>
      <c r="E167" s="2">
        <v>1</v>
      </c>
      <c r="F167" s="21">
        <v>0</v>
      </c>
      <c r="G167" s="22">
        <v>14.8</v>
      </c>
      <c r="H167" s="3">
        <v>15.04</v>
      </c>
      <c r="I167" s="14">
        <v>7.0699999999999999E-2</v>
      </c>
      <c r="J167" s="29">
        <v>0.34703915157611898</v>
      </c>
      <c r="K167" s="29">
        <v>2.1528357748650699</v>
      </c>
      <c r="L167" s="29">
        <v>425.85481777593202</v>
      </c>
      <c r="M167">
        <f t="shared" si="8"/>
        <v>1.4157370053737092E-2</v>
      </c>
      <c r="N167">
        <f t="shared" si="9"/>
        <v>8.7824363883057519E-2</v>
      </c>
      <c r="O167">
        <f t="shared" si="10"/>
        <v>17.372634231726614</v>
      </c>
      <c r="P167" s="10">
        <f>SLOPE(M167:M170,$F167:$F170)*($H167/$I167)*1000</f>
        <v>3.6585837022161789E-2</v>
      </c>
      <c r="Q167" s="10">
        <f>SLOPE(N167:N170,$F167:$F170)*($H167/$I167)*1000</f>
        <v>-0.33009049441856936</v>
      </c>
      <c r="R167" s="10">
        <f>SLOPE(O167:O170,$F167:$F170)*($H167/$I167)</f>
        <v>2.6782777823109636</v>
      </c>
      <c r="S167" s="11">
        <f>RSQ(J167:J170,$F167:$F170)</f>
        <v>0.97099775911185304</v>
      </c>
      <c r="T167" s="11">
        <f>RSQ(K167:K170,$F167:$F170)</f>
        <v>0.98489208633093361</v>
      </c>
      <c r="U167" s="11">
        <f>RSQ(L167:L170,$F167:$F170)</f>
        <v>0.99646045212462697</v>
      </c>
      <c r="V167" t="s">
        <v>24</v>
      </c>
      <c r="W167" s="2" t="s">
        <v>31</v>
      </c>
      <c r="X167" s="4" t="s">
        <v>33</v>
      </c>
      <c r="Y167" s="2">
        <v>306</v>
      </c>
      <c r="Z167" s="31">
        <f t="shared" si="11"/>
        <v>0.9639460024465818</v>
      </c>
    </row>
    <row r="168" spans="1:26" x14ac:dyDescent="0.2">
      <c r="A168" s="1">
        <v>44663</v>
      </c>
      <c r="B168" s="25">
        <v>0.45833333333333298</v>
      </c>
      <c r="C168" s="4">
        <v>18</v>
      </c>
      <c r="D168" s="4">
        <v>18</v>
      </c>
      <c r="E168" s="2">
        <v>2</v>
      </c>
      <c r="F168" s="21">
        <v>1200</v>
      </c>
      <c r="G168" s="22">
        <v>14.8</v>
      </c>
      <c r="I168" s="14"/>
      <c r="J168" s="30">
        <v>0.35050520482421499</v>
      </c>
      <c r="K168" s="30">
        <v>2.0973230531996898</v>
      </c>
      <c r="L168" s="30">
        <v>860.28530266846701</v>
      </c>
      <c r="M168">
        <f t="shared" si="8"/>
        <v>1.4298766775796824E-2</v>
      </c>
      <c r="N168">
        <f t="shared" si="9"/>
        <v>8.5559737140692663E-2</v>
      </c>
      <c r="O168">
        <f t="shared" si="10"/>
        <v>35.095110526736356</v>
      </c>
      <c r="R168"/>
      <c r="U168" s="11"/>
      <c r="V168" t="s">
        <v>24</v>
      </c>
      <c r="W168" s="2" t="s">
        <v>31</v>
      </c>
      <c r="X168" s="4" t="s">
        <v>33</v>
      </c>
      <c r="Y168" s="2">
        <v>306</v>
      </c>
      <c r="Z168" s="31">
        <f t="shared" si="11"/>
        <v>0.9639460024465818</v>
      </c>
    </row>
    <row r="169" spans="1:26" x14ac:dyDescent="0.2">
      <c r="A169" s="1">
        <v>44663</v>
      </c>
      <c r="B169" s="25">
        <v>0.45833333333333298</v>
      </c>
      <c r="C169" s="4">
        <v>18</v>
      </c>
      <c r="D169" s="4">
        <v>18</v>
      </c>
      <c r="E169" s="2">
        <v>3</v>
      </c>
      <c r="F169" s="21">
        <v>2400</v>
      </c>
      <c r="G169" s="22">
        <v>14.8</v>
      </c>
      <c r="I169" s="14"/>
      <c r="J169" s="29">
        <v>0.35817933148235298</v>
      </c>
      <c r="K169" s="29">
        <v>2.0479784117193498</v>
      </c>
      <c r="L169" s="29">
        <v>1200.3200861800401</v>
      </c>
      <c r="M169">
        <f t="shared" si="8"/>
        <v>1.4611830735425244E-2</v>
      </c>
      <c r="N169">
        <f t="shared" si="9"/>
        <v>8.3546735591923799E-2</v>
      </c>
      <c r="O169">
        <f t="shared" si="10"/>
        <v>48.966739244857592</v>
      </c>
      <c r="R169"/>
      <c r="U169" s="11"/>
      <c r="V169" t="s">
        <v>24</v>
      </c>
      <c r="W169" s="2" t="s">
        <v>31</v>
      </c>
      <c r="X169" s="4" t="s">
        <v>33</v>
      </c>
      <c r="Y169" s="2">
        <v>306</v>
      </c>
      <c r="Z169" s="31">
        <f t="shared" si="11"/>
        <v>0.9639460024465818</v>
      </c>
    </row>
    <row r="170" spans="1:26" x14ac:dyDescent="0.2">
      <c r="A170" s="1">
        <v>44663</v>
      </c>
      <c r="B170" s="25">
        <v>0.45833333333333298</v>
      </c>
      <c r="C170" s="4">
        <v>18</v>
      </c>
      <c r="D170" s="4">
        <v>18</v>
      </c>
      <c r="E170" s="2">
        <v>4</v>
      </c>
      <c r="F170" s="21">
        <v>3600</v>
      </c>
      <c r="G170" s="22">
        <v>14.8</v>
      </c>
      <c r="I170" s="14"/>
      <c r="J170" s="30">
        <v>0.361344327307768</v>
      </c>
      <c r="K170" s="30">
        <v>2.0171380107941399</v>
      </c>
      <c r="L170" s="30">
        <v>1546.9870989512999</v>
      </c>
      <c r="M170">
        <f t="shared" si="8"/>
        <v>1.4740945899853905E-2</v>
      </c>
      <c r="N170">
        <f t="shared" si="9"/>
        <v>8.2288609623943368E-2</v>
      </c>
      <c r="O170">
        <f t="shared" si="10"/>
        <v>63.108927994848919</v>
      </c>
      <c r="R170"/>
      <c r="U170" s="11"/>
      <c r="V170" t="s">
        <v>24</v>
      </c>
      <c r="W170" s="2" t="s">
        <v>31</v>
      </c>
      <c r="X170" s="4" t="s">
        <v>33</v>
      </c>
      <c r="Y170" s="2">
        <v>306</v>
      </c>
      <c r="Z170" s="31">
        <f t="shared" si="11"/>
        <v>0.9639460024465818</v>
      </c>
    </row>
    <row r="171" spans="1:26" x14ac:dyDescent="0.2">
      <c r="A171" s="1">
        <v>44663</v>
      </c>
      <c r="B171" s="25">
        <v>0.45833333333333298</v>
      </c>
      <c r="C171" s="4">
        <v>19</v>
      </c>
      <c r="D171" s="4">
        <v>19</v>
      </c>
      <c r="E171" s="2">
        <v>1</v>
      </c>
      <c r="F171" s="21">
        <v>0</v>
      </c>
      <c r="G171" s="22">
        <v>13.7</v>
      </c>
      <c r="H171" s="3">
        <v>16.059999999999999</v>
      </c>
      <c r="I171" s="14">
        <v>7.0699999999999999E-2</v>
      </c>
      <c r="J171" s="29">
        <v>0.36190830195336499</v>
      </c>
      <c r="K171" s="29">
        <v>2.0973230531996898</v>
      </c>
      <c r="L171" s="29">
        <v>421.896246495691</v>
      </c>
      <c r="M171">
        <f t="shared" si="8"/>
        <v>1.4820569265934889E-2</v>
      </c>
      <c r="N171">
        <f t="shared" si="9"/>
        <v>8.5887837928054572E-2</v>
      </c>
      <c r="O171">
        <f t="shared" si="10"/>
        <v>17.277145924751537</v>
      </c>
      <c r="P171" s="10">
        <f>SLOPE(M171:M174,$F171:$F174)*($H171/$I171)*1000</f>
        <v>0.21963577569421378</v>
      </c>
      <c r="Q171" s="10">
        <f>SLOPE(N171:N174,$F171:$F174)*($H171/$I171)*1000</f>
        <v>-5.7377613116841822E-2</v>
      </c>
      <c r="R171" s="10">
        <f>SLOPE(O171:O174,$F171:$F174)*($H171/$I171)</f>
        <v>2.1729780758386377</v>
      </c>
      <c r="S171" s="11">
        <f>RSQ(J171:J174,$F171:$F174)</f>
        <v>0.97534405334884267</v>
      </c>
      <c r="T171" s="11">
        <f>RSQ(K171:K174,$F171:$F174)</f>
        <v>0.21492537313428772</v>
      </c>
      <c r="U171" s="11">
        <f>RSQ(L171:L174,$F171:$F174)</f>
        <v>0.99627272050396232</v>
      </c>
      <c r="V171" t="s">
        <v>24</v>
      </c>
      <c r="W171" s="2" t="s">
        <v>31</v>
      </c>
      <c r="X171" s="4" t="s">
        <v>35</v>
      </c>
      <c r="Y171" s="2">
        <v>306</v>
      </c>
      <c r="Z171" s="31">
        <f t="shared" si="11"/>
        <v>0.9639460024465818</v>
      </c>
    </row>
    <row r="172" spans="1:26" x14ac:dyDescent="0.2">
      <c r="A172" s="1">
        <v>44663</v>
      </c>
      <c r="B172" s="25">
        <v>0.45833333333333298</v>
      </c>
      <c r="C172" s="4">
        <v>19</v>
      </c>
      <c r="D172" s="4">
        <v>19</v>
      </c>
      <c r="E172" s="2">
        <v>2</v>
      </c>
      <c r="F172" s="21">
        <v>1200</v>
      </c>
      <c r="G172" s="22">
        <v>13.7</v>
      </c>
      <c r="I172" s="14"/>
      <c r="J172" s="30">
        <v>0.37733236034166701</v>
      </c>
      <c r="K172" s="30">
        <v>2.13124749421742</v>
      </c>
      <c r="L172" s="30">
        <v>653.12872495067995</v>
      </c>
      <c r="M172">
        <f t="shared" si="8"/>
        <v>1.5452202540087053E-2</v>
      </c>
      <c r="N172">
        <f t="shared" si="9"/>
        <v>8.7277083560712593E-2</v>
      </c>
      <c r="O172">
        <f t="shared" si="10"/>
        <v>26.746387014218335</v>
      </c>
      <c r="R172"/>
      <c r="U172" s="11"/>
      <c r="V172" t="s">
        <v>24</v>
      </c>
      <c r="W172" s="2" t="s">
        <v>31</v>
      </c>
      <c r="X172" s="4" t="s">
        <v>35</v>
      </c>
      <c r="Y172" s="2">
        <v>306</v>
      </c>
      <c r="Z172" s="31">
        <f t="shared" si="11"/>
        <v>0.9639460024465818</v>
      </c>
    </row>
    <row r="173" spans="1:26" x14ac:dyDescent="0.2">
      <c r="A173" s="1">
        <v>44663</v>
      </c>
      <c r="B173" s="25">
        <v>0.45833333333333298</v>
      </c>
      <c r="C173" s="4">
        <v>19</v>
      </c>
      <c r="D173" s="4">
        <v>19</v>
      </c>
      <c r="E173" s="2">
        <v>3</v>
      </c>
      <c r="F173" s="21">
        <v>2400</v>
      </c>
      <c r="G173" s="22">
        <v>13.7</v>
      </c>
      <c r="I173" s="14"/>
      <c r="J173" s="29">
        <v>0.411290011726889</v>
      </c>
      <c r="K173" s="29">
        <v>2.1034911333847299</v>
      </c>
      <c r="L173" s="29">
        <v>954.69398297165401</v>
      </c>
      <c r="M173">
        <f t="shared" si="8"/>
        <v>1.6842808176229671E-2</v>
      </c>
      <c r="N173">
        <f t="shared" si="9"/>
        <v>8.6140428043083223E-2</v>
      </c>
      <c r="O173">
        <f t="shared" si="10"/>
        <v>39.095837884995234</v>
      </c>
      <c r="R173"/>
      <c r="U173" s="11"/>
      <c r="V173" t="s">
        <v>24</v>
      </c>
      <c r="W173" s="2" t="s">
        <v>31</v>
      </c>
      <c r="X173" s="4" t="s">
        <v>35</v>
      </c>
      <c r="Y173" s="2">
        <v>306</v>
      </c>
      <c r="Z173" s="31">
        <f t="shared" si="11"/>
        <v>0.9639460024465818</v>
      </c>
    </row>
    <row r="174" spans="1:26" x14ac:dyDescent="0.2">
      <c r="A174" s="1">
        <v>44663</v>
      </c>
      <c r="B174" s="25">
        <v>0.45833333333333298</v>
      </c>
      <c r="C174" s="4">
        <v>19</v>
      </c>
      <c r="D174" s="4">
        <v>19</v>
      </c>
      <c r="E174" s="2">
        <v>4</v>
      </c>
      <c r="F174" s="21">
        <v>3600</v>
      </c>
      <c r="G174" s="22">
        <v>13.7</v>
      </c>
      <c r="I174" s="14"/>
      <c r="J174" s="30">
        <v>0.44503226587724798</v>
      </c>
      <c r="K174" s="30">
        <v>2.0819028527370902</v>
      </c>
      <c r="L174" s="30">
        <v>1255.7530630256499</v>
      </c>
      <c r="M174">
        <f t="shared" si="8"/>
        <v>1.8224593043073133E-2</v>
      </c>
      <c r="N174">
        <f t="shared" si="9"/>
        <v>8.5256362640482947E-2</v>
      </c>
      <c r="O174">
        <f t="shared" si="10"/>
        <v>51.424560174581821</v>
      </c>
      <c r="R174"/>
      <c r="U174" s="11"/>
      <c r="V174" t="s">
        <v>24</v>
      </c>
      <c r="W174" s="2" t="s">
        <v>31</v>
      </c>
      <c r="X174" s="4" t="s">
        <v>35</v>
      </c>
      <c r="Y174" s="2">
        <v>306</v>
      </c>
      <c r="Z174" s="31">
        <f t="shared" si="11"/>
        <v>0.9639460024465818</v>
      </c>
    </row>
    <row r="175" spans="1:26" x14ac:dyDescent="0.2">
      <c r="A175" s="1">
        <v>44663</v>
      </c>
      <c r="B175" s="25">
        <v>0.45833333333333298</v>
      </c>
      <c r="C175" s="4">
        <v>20</v>
      </c>
      <c r="D175" s="4">
        <v>20</v>
      </c>
      <c r="E175" s="2">
        <v>1</v>
      </c>
      <c r="F175" s="21">
        <v>0</v>
      </c>
      <c r="G175" s="22">
        <v>14.8</v>
      </c>
      <c r="H175" s="3">
        <v>15.72</v>
      </c>
      <c r="I175" s="14">
        <v>7.0699999999999999E-2</v>
      </c>
      <c r="J175" s="29">
        <v>0.34648267177532199</v>
      </c>
      <c r="K175" s="29">
        <v>2.1281634541249002</v>
      </c>
      <c r="L175" s="29">
        <v>426.38695358737402</v>
      </c>
      <c r="M175">
        <f t="shared" si="8"/>
        <v>1.4134668608002419E-2</v>
      </c>
      <c r="N175">
        <f t="shared" si="9"/>
        <v>8.6817863108673107E-2</v>
      </c>
      <c r="O175">
        <f t="shared" si="10"/>
        <v>17.394342570878596</v>
      </c>
      <c r="P175" s="10">
        <f>SLOPE(M175:M178,$F175:$F178)*($H175/$I175)*1000</f>
        <v>1.2636636038647881E-2</v>
      </c>
      <c r="Q175" s="10">
        <f>SLOPE(N175:N178,$F175:$F178)*($H175/$I175)*1000</f>
        <v>-0.29372881509880983</v>
      </c>
      <c r="R175" s="10">
        <f>SLOPE(O175:O178,$F175:$F178)*($H175/$I175)</f>
        <v>2.3911813835875897</v>
      </c>
      <c r="S175" s="11">
        <f>RSQ(J175:J178,$F175:$F178)</f>
        <v>0.62841816638818981</v>
      </c>
      <c r="T175" s="11">
        <f>RSQ(K175:K178,$F175:$F178)</f>
        <v>0.93829787234041007</v>
      </c>
      <c r="U175" s="11">
        <f>RSQ(L175:L178,$F175:$F178)</f>
        <v>0.99958980637559192</v>
      </c>
      <c r="V175" t="s">
        <v>24</v>
      </c>
      <c r="W175" s="2" t="s">
        <v>31</v>
      </c>
      <c r="X175" s="4" t="s">
        <v>33</v>
      </c>
      <c r="Y175" s="2">
        <v>306</v>
      </c>
      <c r="Z175" s="31">
        <f t="shared" si="11"/>
        <v>0.9639460024465818</v>
      </c>
    </row>
    <row r="176" spans="1:26" x14ac:dyDescent="0.2">
      <c r="A176" s="1">
        <v>44663</v>
      </c>
      <c r="B176" s="25">
        <v>0.45833333333333298</v>
      </c>
      <c r="C176" s="4">
        <v>20</v>
      </c>
      <c r="D176" s="4">
        <v>20</v>
      </c>
      <c r="E176" s="2">
        <v>2</v>
      </c>
      <c r="F176" s="21">
        <v>1200</v>
      </c>
      <c r="G176" s="22">
        <v>14.8</v>
      </c>
      <c r="I176" s="14"/>
      <c r="J176" s="30">
        <v>0.34851848426277199</v>
      </c>
      <c r="K176" s="30">
        <v>2.07265073245952</v>
      </c>
      <c r="L176" s="30">
        <v>757.89458519364598</v>
      </c>
      <c r="M176">
        <f t="shared" si="8"/>
        <v>1.4217719037943681E-2</v>
      </c>
      <c r="N176">
        <f t="shared" si="9"/>
        <v>8.4553236366308238E-2</v>
      </c>
      <c r="O176">
        <f t="shared" si="10"/>
        <v>30.918108390881553</v>
      </c>
      <c r="R176"/>
      <c r="U176" s="11"/>
      <c r="V176" t="s">
        <v>24</v>
      </c>
      <c r="W176" s="2" t="s">
        <v>31</v>
      </c>
      <c r="X176" s="4" t="s">
        <v>33</v>
      </c>
      <c r="Y176" s="2">
        <v>306</v>
      </c>
      <c r="Z176" s="31">
        <f t="shared" si="11"/>
        <v>0.9639460024465818</v>
      </c>
    </row>
    <row r="177" spans="1:26" x14ac:dyDescent="0.2">
      <c r="A177" s="1">
        <v>44663</v>
      </c>
      <c r="B177" s="25">
        <v>0.45833333333333298</v>
      </c>
      <c r="C177" s="4">
        <v>20</v>
      </c>
      <c r="D177" s="4">
        <v>20</v>
      </c>
      <c r="E177" s="2">
        <v>3</v>
      </c>
      <c r="F177" s="21">
        <v>2400</v>
      </c>
      <c r="G177" s="22">
        <v>14.8</v>
      </c>
      <c r="I177" s="14"/>
      <c r="J177" s="29">
        <v>0.35280922381825902</v>
      </c>
      <c r="K177" s="29">
        <v>2.0263901310716999</v>
      </c>
      <c r="L177" s="29">
        <v>1072.93196448967</v>
      </c>
      <c r="M177">
        <f t="shared" si="8"/>
        <v>1.439275861896892E-2</v>
      </c>
      <c r="N177">
        <f t="shared" si="9"/>
        <v>8.2666047414337376E-2</v>
      </c>
      <c r="O177">
        <f t="shared" si="10"/>
        <v>43.769974640546103</v>
      </c>
      <c r="R177"/>
      <c r="U177" s="11"/>
      <c r="V177" t="s">
        <v>24</v>
      </c>
      <c r="W177" s="2" t="s">
        <v>31</v>
      </c>
      <c r="X177" s="4" t="s">
        <v>33</v>
      </c>
      <c r="Y177" s="2">
        <v>306</v>
      </c>
      <c r="Z177" s="31">
        <f t="shared" si="11"/>
        <v>0.9639460024465818</v>
      </c>
    </row>
    <row r="178" spans="1:26" x14ac:dyDescent="0.2">
      <c r="A178" s="1">
        <v>44663</v>
      </c>
      <c r="B178" s="25">
        <v>0.45833333333333298</v>
      </c>
      <c r="C178" s="4">
        <v>20</v>
      </c>
      <c r="D178" s="4">
        <v>20</v>
      </c>
      <c r="E178" s="2">
        <v>4</v>
      </c>
      <c r="F178" s="21">
        <v>3600</v>
      </c>
      <c r="G178" s="22">
        <v>14.8</v>
      </c>
      <c r="I178" s="14"/>
      <c r="J178" s="30">
        <v>0.35062497853497998</v>
      </c>
      <c r="K178" s="30">
        <v>2.0140539707016201</v>
      </c>
      <c r="L178" s="30">
        <v>1375.84703042259</v>
      </c>
      <c r="M178">
        <f t="shared" si="8"/>
        <v>1.4303652912528969E-2</v>
      </c>
      <c r="N178">
        <f t="shared" si="9"/>
        <v>8.2162797027145365E-2</v>
      </c>
      <c r="O178">
        <f t="shared" si="10"/>
        <v>56.127314334894372</v>
      </c>
      <c r="R178"/>
      <c r="U178" s="11"/>
      <c r="V178" t="s">
        <v>24</v>
      </c>
      <c r="W178" s="2" t="s">
        <v>31</v>
      </c>
      <c r="X178" s="4" t="s">
        <v>33</v>
      </c>
      <c r="Y178" s="2">
        <v>306</v>
      </c>
      <c r="Z178" s="31">
        <f t="shared" si="11"/>
        <v>0.9639460024465818</v>
      </c>
    </row>
    <row r="179" spans="1:26" x14ac:dyDescent="0.2">
      <c r="A179" s="1">
        <v>44663</v>
      </c>
      <c r="B179" s="25">
        <v>0.45833333333333298</v>
      </c>
      <c r="C179" s="4">
        <v>21</v>
      </c>
      <c r="D179" s="4">
        <v>21</v>
      </c>
      <c r="E179" s="2">
        <v>1</v>
      </c>
      <c r="F179" s="21">
        <v>0</v>
      </c>
      <c r="G179" s="22">
        <v>13.7</v>
      </c>
      <c r="H179" s="3">
        <v>15.72</v>
      </c>
      <c r="I179" s="14">
        <v>7.0699999999999999E-2</v>
      </c>
      <c r="J179" s="29">
        <v>0.34684191628285599</v>
      </c>
      <c r="K179" s="29">
        <v>2.09423901310717</v>
      </c>
      <c r="L179" s="29">
        <v>422.66200290727897</v>
      </c>
      <c r="M179">
        <f t="shared" si="8"/>
        <v>1.42035831089115E-2</v>
      </c>
      <c r="N179">
        <f t="shared" si="9"/>
        <v>8.5761542870540247E-2</v>
      </c>
      <c r="O179">
        <f t="shared" si="10"/>
        <v>17.308504547578146</v>
      </c>
      <c r="P179" s="10">
        <f>SLOPE(M179:M182,$F179:$F182)*($H179/$I179)*1000</f>
        <v>2.7609140755181897E-2</v>
      </c>
      <c r="Q179" s="10">
        <f>SLOPE(N179:N182,$F179:$F182)*($H179/$I179)*1000</f>
        <v>-0.13104675274758493</v>
      </c>
      <c r="R179" s="10">
        <f>SLOPE(O179:O182,$F179:$F182)*($H179/$I179)</f>
        <v>2.5819222428110722</v>
      </c>
      <c r="S179" s="11">
        <f>RSQ(J179:J182,$F179:$F182)</f>
        <v>0.9534082168977196</v>
      </c>
      <c r="T179" s="11">
        <f>RSQ(K179:K182,$F179:$F182)</f>
        <v>0.56811594202889959</v>
      </c>
      <c r="U179" s="11">
        <f>RSQ(L179:L182,$F179:$F182)</f>
        <v>0.99880339552943487</v>
      </c>
      <c r="V179" t="s">
        <v>24</v>
      </c>
      <c r="W179" s="2" t="s">
        <v>32</v>
      </c>
      <c r="X179" s="4" t="s">
        <v>35</v>
      </c>
      <c r="Y179" s="2">
        <v>306</v>
      </c>
      <c r="Z179" s="31">
        <f t="shared" si="11"/>
        <v>0.9639460024465818</v>
      </c>
    </row>
    <row r="180" spans="1:26" x14ac:dyDescent="0.2">
      <c r="A180" s="1">
        <v>44663</v>
      </c>
      <c r="B180" s="25">
        <v>0.45833333333333298</v>
      </c>
      <c r="C180" s="4">
        <v>21</v>
      </c>
      <c r="D180" s="4">
        <v>21</v>
      </c>
      <c r="E180" s="2">
        <v>2</v>
      </c>
      <c r="F180" s="21">
        <v>1200</v>
      </c>
      <c r="G180" s="22">
        <v>13.7</v>
      </c>
      <c r="I180" s="14"/>
      <c r="J180" s="30">
        <v>0.34862415546668002</v>
      </c>
      <c r="K180" s="30">
        <v>2.1127432536623001</v>
      </c>
      <c r="L180" s="30">
        <v>747.25186896480102</v>
      </c>
      <c r="M180">
        <f t="shared" si="8"/>
        <v>1.4276567892984596E-2</v>
      </c>
      <c r="N180">
        <f t="shared" si="9"/>
        <v>8.6519313215626628E-2</v>
      </c>
      <c r="O180">
        <f t="shared" si="10"/>
        <v>30.600840111479965</v>
      </c>
      <c r="R180"/>
      <c r="U180" s="11"/>
      <c r="V180" t="s">
        <v>24</v>
      </c>
      <c r="W180" s="2" t="s">
        <v>32</v>
      </c>
      <c r="X180" s="4" t="s">
        <v>35</v>
      </c>
      <c r="Y180" s="2">
        <v>306</v>
      </c>
      <c r="Z180" s="31">
        <f t="shared" si="11"/>
        <v>0.9639460024465818</v>
      </c>
    </row>
    <row r="181" spans="1:26" x14ac:dyDescent="0.2">
      <c r="A181" s="1">
        <v>44663</v>
      </c>
      <c r="B181" s="25">
        <v>0.45833333333333298</v>
      </c>
      <c r="C181" s="4">
        <v>21</v>
      </c>
      <c r="D181" s="4">
        <v>21</v>
      </c>
      <c r="E181" s="2">
        <v>3</v>
      </c>
      <c r="F181" s="21">
        <v>2400</v>
      </c>
      <c r="G181" s="22">
        <v>13.7</v>
      </c>
      <c r="I181" s="14"/>
      <c r="J181" s="29">
        <v>0.35235121550567899</v>
      </c>
      <c r="K181" s="29">
        <v>2.0510624518118701</v>
      </c>
      <c r="L181" s="29">
        <v>1121.57696500883</v>
      </c>
      <c r="M181">
        <f t="shared" si="8"/>
        <v>1.4429195371183203E-2</v>
      </c>
      <c r="N181">
        <f t="shared" si="9"/>
        <v>8.3993412065338849E-2</v>
      </c>
      <c r="O181">
        <f t="shared" si="10"/>
        <v>45.929891652864974</v>
      </c>
      <c r="R181"/>
      <c r="U181" s="11"/>
      <c r="V181" t="s">
        <v>24</v>
      </c>
      <c r="W181" s="2" t="s">
        <v>32</v>
      </c>
      <c r="X181" s="4" t="s">
        <v>35</v>
      </c>
      <c r="Y181" s="2">
        <v>306</v>
      </c>
      <c r="Z181" s="31">
        <f t="shared" si="11"/>
        <v>0.9639460024465818</v>
      </c>
    </row>
    <row r="182" spans="1:26" x14ac:dyDescent="0.2">
      <c r="A182" s="1">
        <v>44663</v>
      </c>
      <c r="B182" s="25">
        <v>0.45833333333333298</v>
      </c>
      <c r="C182" s="4">
        <v>21</v>
      </c>
      <c r="D182" s="4">
        <v>21</v>
      </c>
      <c r="E182" s="2">
        <v>4</v>
      </c>
      <c r="F182" s="21">
        <v>3600</v>
      </c>
      <c r="G182" s="22">
        <v>13.7</v>
      </c>
      <c r="I182" s="14"/>
      <c r="J182" s="30">
        <v>0.357728239490329</v>
      </c>
      <c r="K182" s="30">
        <v>2.05723053199692</v>
      </c>
      <c r="L182" s="30">
        <v>1432.12363721317</v>
      </c>
      <c r="M182">
        <f t="shared" si="8"/>
        <v>1.4649390807372362E-2</v>
      </c>
      <c r="N182">
        <f t="shared" si="9"/>
        <v>8.4246002180367915E-2</v>
      </c>
      <c r="O182">
        <f t="shared" si="10"/>
        <v>58.64714196425205</v>
      </c>
      <c r="R182"/>
      <c r="U182" s="11"/>
      <c r="V182" t="s">
        <v>24</v>
      </c>
      <c r="W182" s="2" t="s">
        <v>32</v>
      </c>
      <c r="X182" s="4" t="s">
        <v>35</v>
      </c>
      <c r="Y182" s="2">
        <v>306</v>
      </c>
      <c r="Z182" s="31">
        <f t="shared" si="11"/>
        <v>0.9639460024465818</v>
      </c>
    </row>
    <row r="183" spans="1:26" x14ac:dyDescent="0.2">
      <c r="A183" s="1">
        <v>44663</v>
      </c>
      <c r="B183" s="25">
        <v>0.45833333333333298</v>
      </c>
      <c r="C183" s="4">
        <v>22</v>
      </c>
      <c r="D183" s="4">
        <v>22</v>
      </c>
      <c r="E183" s="2">
        <v>1</v>
      </c>
      <c r="F183" s="21">
        <v>0</v>
      </c>
      <c r="G183" s="22">
        <v>14.8</v>
      </c>
      <c r="H183" s="3">
        <v>16.75</v>
      </c>
      <c r="I183" s="14">
        <v>7.0699999999999999E-2</v>
      </c>
      <c r="J183" s="29">
        <v>0.34731387572154798</v>
      </c>
      <c r="K183" s="29">
        <v>2.1096592135697798</v>
      </c>
      <c r="L183" s="29">
        <v>427.19164676565299</v>
      </c>
      <c r="M183">
        <f t="shared" si="8"/>
        <v>1.4168577352313841E-2</v>
      </c>
      <c r="N183">
        <f t="shared" si="9"/>
        <v>8.6062987527885076E-2</v>
      </c>
      <c r="O183">
        <f t="shared" si="10"/>
        <v>17.427169815449918</v>
      </c>
      <c r="P183" s="10">
        <f>SLOPE(M183:M186,$F183:$F186)*($H183/$I183)*1000</f>
        <v>8.9879052311611328E-3</v>
      </c>
      <c r="Q183" s="10">
        <f>SLOPE(N183:N186,$F183:$F186)*($H183/$I183)*1000</f>
        <v>-0.44462236957776474</v>
      </c>
      <c r="R183" s="10">
        <f>SLOPE(O183:O186,$F183:$F186)*($H183/$I183)</f>
        <v>2.3060059960464665</v>
      </c>
      <c r="S183" s="11">
        <f>RSQ(J183:J186,$F183:$F186)</f>
        <v>0.39930550065417336</v>
      </c>
      <c r="T183" s="11">
        <f>RSQ(K183:K186,$F183:$F186)</f>
        <v>0.9896833976833993</v>
      </c>
      <c r="U183" s="11">
        <f>RSQ(L183:L186,$F183:$F186)</f>
        <v>0.99308676153752617</v>
      </c>
      <c r="V183" t="s">
        <v>24</v>
      </c>
      <c r="W183" s="2" t="s">
        <v>32</v>
      </c>
      <c r="X183" s="4" t="s">
        <v>33</v>
      </c>
      <c r="Y183" s="2">
        <v>306</v>
      </c>
      <c r="Z183" s="31">
        <f t="shared" si="11"/>
        <v>0.9639460024465818</v>
      </c>
    </row>
    <row r="184" spans="1:26" x14ac:dyDescent="0.2">
      <c r="A184" s="1">
        <v>44663</v>
      </c>
      <c r="B184" s="25">
        <v>0.45833333333333298</v>
      </c>
      <c r="C184" s="4">
        <v>22</v>
      </c>
      <c r="D184" s="4">
        <v>22</v>
      </c>
      <c r="E184" s="2">
        <v>2</v>
      </c>
      <c r="F184" s="21">
        <v>1200</v>
      </c>
      <c r="G184" s="22">
        <v>14.8</v>
      </c>
      <c r="I184" s="14"/>
      <c r="J184" s="30">
        <v>0.35197777096699501</v>
      </c>
      <c r="K184" s="30">
        <v>2.0695666923670002</v>
      </c>
      <c r="L184" s="30">
        <v>767.29132488838104</v>
      </c>
      <c r="M184">
        <f t="shared" si="8"/>
        <v>1.4358839720642551E-2</v>
      </c>
      <c r="N184">
        <f t="shared" si="9"/>
        <v>8.4427423769510249E-2</v>
      </c>
      <c r="O184">
        <f t="shared" si="10"/>
        <v>31.301445892004462</v>
      </c>
      <c r="R184"/>
      <c r="U184" s="11"/>
      <c r="V184" t="s">
        <v>24</v>
      </c>
      <c r="W184" s="2" t="s">
        <v>32</v>
      </c>
      <c r="X184" s="4" t="s">
        <v>33</v>
      </c>
      <c r="Y184" s="2">
        <v>306</v>
      </c>
      <c r="Z184" s="31">
        <f t="shared" si="11"/>
        <v>0.9639460024465818</v>
      </c>
    </row>
    <row r="185" spans="1:26" x14ac:dyDescent="0.2">
      <c r="A185" s="1">
        <v>44663</v>
      </c>
      <c r="B185" s="25">
        <v>0.45833333333333298</v>
      </c>
      <c r="C185" s="4">
        <v>22</v>
      </c>
      <c r="D185" s="4">
        <v>22</v>
      </c>
      <c r="E185" s="2">
        <v>3</v>
      </c>
      <c r="F185" s="21">
        <v>2400</v>
      </c>
      <c r="G185" s="22">
        <v>14.8</v>
      </c>
      <c r="I185" s="14"/>
      <c r="J185" s="29">
        <v>0.34918774552167298</v>
      </c>
      <c r="K185" s="29">
        <v>1.99863377023901</v>
      </c>
      <c r="L185" s="29">
        <v>1053.04825563285</v>
      </c>
      <c r="M185">
        <f t="shared" si="8"/>
        <v>1.4245021373319561E-2</v>
      </c>
      <c r="N185">
        <f t="shared" si="9"/>
        <v>8.1533734043154948E-2</v>
      </c>
      <c r="O185">
        <f t="shared" si="10"/>
        <v>42.958824016622835</v>
      </c>
      <c r="R185"/>
      <c r="U185" s="11"/>
      <c r="V185" t="s">
        <v>24</v>
      </c>
      <c r="W185" s="2" t="s">
        <v>32</v>
      </c>
      <c r="X185" s="4" t="s">
        <v>33</v>
      </c>
      <c r="Y185" s="2">
        <v>306</v>
      </c>
      <c r="Z185" s="31">
        <f t="shared" si="11"/>
        <v>0.9639460024465818</v>
      </c>
    </row>
    <row r="186" spans="1:26" x14ac:dyDescent="0.2">
      <c r="A186" s="1">
        <v>44663</v>
      </c>
      <c r="B186" s="25">
        <v>0.45833333333333298</v>
      </c>
      <c r="C186" s="4">
        <v>22</v>
      </c>
      <c r="D186" s="4">
        <v>22</v>
      </c>
      <c r="E186" s="2">
        <v>4</v>
      </c>
      <c r="F186" s="21">
        <v>3600</v>
      </c>
      <c r="G186" s="22">
        <v>14.8</v>
      </c>
      <c r="I186" s="14"/>
      <c r="J186" s="30">
        <v>0.35196367886799002</v>
      </c>
      <c r="K186" s="30">
        <v>1.94928912875867</v>
      </c>
      <c r="L186" s="30">
        <v>1286.3184248780001</v>
      </c>
      <c r="M186">
        <f t="shared" si="8"/>
        <v>1.4358264837204929E-2</v>
      </c>
      <c r="N186">
        <f t="shared" si="9"/>
        <v>7.9520732494386084E-2</v>
      </c>
      <c r="O186">
        <f t="shared" si="10"/>
        <v>52.475018640493992</v>
      </c>
      <c r="R186"/>
      <c r="U186" s="11"/>
      <c r="V186" t="s">
        <v>24</v>
      </c>
      <c r="W186" s="2" t="s">
        <v>32</v>
      </c>
      <c r="X186" s="4" t="s">
        <v>33</v>
      </c>
      <c r="Y186" s="2">
        <v>306</v>
      </c>
      <c r="Z186" s="31">
        <f t="shared" si="11"/>
        <v>0.9639460024465818</v>
      </c>
    </row>
    <row r="187" spans="1:26" x14ac:dyDescent="0.2">
      <c r="A187" s="1">
        <v>44663</v>
      </c>
      <c r="B187" s="25">
        <v>0.45833333333333298</v>
      </c>
      <c r="C187" s="4">
        <v>23</v>
      </c>
      <c r="D187" s="4">
        <v>23</v>
      </c>
      <c r="E187" s="2">
        <v>1</v>
      </c>
      <c r="F187" s="21">
        <v>0</v>
      </c>
      <c r="G187" s="22">
        <v>13.7</v>
      </c>
      <c r="H187" s="3">
        <v>15.04</v>
      </c>
      <c r="I187" s="14">
        <v>7.0699999999999999E-2</v>
      </c>
      <c r="J187" s="29">
        <v>0.346517891511474</v>
      </c>
      <c r="K187" s="29">
        <v>2.1250794140323799</v>
      </c>
      <c r="L187" s="29">
        <v>437.32818502751502</v>
      </c>
      <c r="M187">
        <f t="shared" si="8"/>
        <v>1.4190313914637076E-2</v>
      </c>
      <c r="N187">
        <f t="shared" si="9"/>
        <v>8.7024493445683929E-2</v>
      </c>
      <c r="O187">
        <f t="shared" si="10"/>
        <v>17.9091019000196</v>
      </c>
      <c r="P187" s="10">
        <f>SLOPE(M187:M190,$F187:$F190)*($H187/$I187)*1000</f>
        <v>0.93960022628209006</v>
      </c>
      <c r="Q187" s="10">
        <f>SLOPE(N187:N190,$F187:$F190)*($H187/$I187)*1000</f>
        <v>-8.2839077800076363E-2</v>
      </c>
      <c r="R187" s="10">
        <f>SLOPE(O187:O190,$F187:$F190)*($H187/$I187)</f>
        <v>2.2470807426071491</v>
      </c>
      <c r="S187" s="11">
        <f>RSQ(J187:J190,$F187:$F190)</f>
        <v>0.99948359102730178</v>
      </c>
      <c r="T187" s="11">
        <f>RSQ(K187:K190,$F187:$F190)</f>
        <v>0.61805869074479469</v>
      </c>
      <c r="U187" s="11">
        <f>RSQ(L187:L190,$F187:$F190)</f>
        <v>0.99837563673109664</v>
      </c>
      <c r="V187" t="s">
        <v>24</v>
      </c>
      <c r="W187" s="2" t="s">
        <v>36</v>
      </c>
      <c r="X187" s="4" t="s">
        <v>35</v>
      </c>
      <c r="Y187" s="2">
        <v>306</v>
      </c>
      <c r="Z187" s="31">
        <f t="shared" si="11"/>
        <v>0.9639460024465818</v>
      </c>
    </row>
    <row r="188" spans="1:26" x14ac:dyDescent="0.2">
      <c r="A188" s="1">
        <v>44663</v>
      </c>
      <c r="B188" s="25">
        <v>0.45833333333333298</v>
      </c>
      <c r="C188" s="4">
        <v>23</v>
      </c>
      <c r="D188" s="4">
        <v>23</v>
      </c>
      <c r="E188" s="2">
        <v>2</v>
      </c>
      <c r="F188" s="21">
        <v>1200</v>
      </c>
      <c r="G188" s="22">
        <v>13.7</v>
      </c>
      <c r="I188" s="14"/>
      <c r="J188" s="30">
        <v>0.46805272248430402</v>
      </c>
      <c r="K188" s="30">
        <v>2.09423901310717</v>
      </c>
      <c r="L188" s="30">
        <v>712.234736787457</v>
      </c>
      <c r="M188">
        <f t="shared" si="8"/>
        <v>1.9167307730293227E-2</v>
      </c>
      <c r="N188">
        <f t="shared" si="9"/>
        <v>8.5761542870540247E-2</v>
      </c>
      <c r="O188">
        <f t="shared" si="10"/>
        <v>29.166847494765697</v>
      </c>
      <c r="R188"/>
      <c r="U188" s="11"/>
      <c r="V188" t="s">
        <v>24</v>
      </c>
      <c r="W188" s="2" t="s">
        <v>36</v>
      </c>
      <c r="X188" s="4" t="s">
        <v>35</v>
      </c>
      <c r="Y188" s="2">
        <v>306</v>
      </c>
      <c r="Z188" s="31">
        <f t="shared" si="11"/>
        <v>0.9639460024465818</v>
      </c>
    </row>
    <row r="189" spans="1:26" x14ac:dyDescent="0.2">
      <c r="A189" s="1">
        <v>44663</v>
      </c>
      <c r="B189" s="25">
        <v>0.45833333333333298</v>
      </c>
      <c r="C189" s="4">
        <v>23</v>
      </c>
      <c r="D189" s="4">
        <v>23</v>
      </c>
      <c r="E189" s="2">
        <v>3</v>
      </c>
      <c r="F189" s="21">
        <v>2400</v>
      </c>
      <c r="G189" s="22">
        <v>13.7</v>
      </c>
      <c r="I189" s="14"/>
      <c r="J189" s="29">
        <v>0.60568632843141701</v>
      </c>
      <c r="K189" s="29">
        <v>2.1096592135697798</v>
      </c>
      <c r="L189" s="29">
        <v>1034.2028605544599</v>
      </c>
      <c r="M189">
        <f t="shared" si="8"/>
        <v>2.4803565255334538E-2</v>
      </c>
      <c r="N189">
        <f t="shared" si="9"/>
        <v>8.6393018158112289E-2</v>
      </c>
      <c r="O189">
        <f t="shared" si="10"/>
        <v>42.351819638142622</v>
      </c>
      <c r="R189"/>
      <c r="U189" s="11"/>
      <c r="V189" t="s">
        <v>24</v>
      </c>
      <c r="W189" s="2" t="s">
        <v>36</v>
      </c>
      <c r="X189" s="4" t="s">
        <v>35</v>
      </c>
      <c r="Y189" s="2">
        <v>306</v>
      </c>
      <c r="Z189" s="31">
        <f t="shared" si="11"/>
        <v>0.9639460024465818</v>
      </c>
    </row>
    <row r="190" spans="1:26" x14ac:dyDescent="0.2">
      <c r="A190" s="1">
        <v>44663</v>
      </c>
      <c r="B190" s="25">
        <v>0.45833333333333298</v>
      </c>
      <c r="C190" s="4">
        <v>23</v>
      </c>
      <c r="D190" s="4">
        <v>23</v>
      </c>
      <c r="E190" s="2">
        <v>4</v>
      </c>
      <c r="F190" s="21">
        <v>3600</v>
      </c>
      <c r="G190" s="22">
        <v>13.7</v>
      </c>
      <c r="I190" s="14"/>
      <c r="J190" s="30">
        <v>0.73206803684147703</v>
      </c>
      <c r="K190" s="30">
        <v>2.0819028527370902</v>
      </c>
      <c r="L190" s="30">
        <v>1361.7778787249499</v>
      </c>
      <c r="M190">
        <f t="shared" si="8"/>
        <v>2.9979044384519697E-2</v>
      </c>
      <c r="N190">
        <f t="shared" si="9"/>
        <v>8.5256362640482947E-2</v>
      </c>
      <c r="O190">
        <f t="shared" si="10"/>
        <v>55.766400680859945</v>
      </c>
      <c r="R190"/>
      <c r="U190" s="11"/>
      <c r="V190" t="s">
        <v>24</v>
      </c>
      <c r="W190" s="2" t="s">
        <v>36</v>
      </c>
      <c r="X190" s="4" t="s">
        <v>35</v>
      </c>
      <c r="Y190" s="2">
        <v>306</v>
      </c>
      <c r="Z190" s="31">
        <f t="shared" si="11"/>
        <v>0.9639460024465818</v>
      </c>
    </row>
    <row r="191" spans="1:26" x14ac:dyDescent="0.2">
      <c r="A191" s="1">
        <v>44663</v>
      </c>
      <c r="B191" s="25">
        <v>0.45833333333333298</v>
      </c>
      <c r="C191" s="4">
        <v>24</v>
      </c>
      <c r="D191" s="4">
        <v>24</v>
      </c>
      <c r="E191" s="2">
        <v>1</v>
      </c>
      <c r="F191" s="21">
        <v>0</v>
      </c>
      <c r="G191" s="22">
        <v>14.8</v>
      </c>
      <c r="H191" s="3">
        <v>16.399999999999999</v>
      </c>
      <c r="I191" s="14">
        <v>7.0699999999999999E-2</v>
      </c>
      <c r="J191" s="29">
        <v>0.34743362856784399</v>
      </c>
      <c r="K191" s="29">
        <v>2.1127432536623001</v>
      </c>
      <c r="L191" s="29">
        <v>427.10079431003999</v>
      </c>
      <c r="M191">
        <f t="shared" si="8"/>
        <v>1.4173462637885516E-2</v>
      </c>
      <c r="N191">
        <f t="shared" si="9"/>
        <v>8.6188800124683079E-2</v>
      </c>
      <c r="O191">
        <f t="shared" si="10"/>
        <v>17.423463513643444</v>
      </c>
      <c r="P191" s="10">
        <f>SLOPE(M191:M194,$F191:$F194)*($H191/$I191)*1000</f>
        <v>2.118064771022456E-2</v>
      </c>
      <c r="Q191" s="10">
        <f>SLOPE(N191:N194,$F191:$F194)*($H191/$I191)*1000</f>
        <v>-0.29184251591062682</v>
      </c>
      <c r="R191" s="10">
        <f>SLOPE(O191:O194,$F191:$F194)*($H191/$I191)</f>
        <v>1.7918642434494436</v>
      </c>
      <c r="S191" s="11">
        <f>RSQ(J191:J194,$F191:$F194)</f>
        <v>0.77641821494965702</v>
      </c>
      <c r="T191" s="11">
        <f>RSQ(K191:K194,$F191:$F194)</f>
        <v>0.97165991902834703</v>
      </c>
      <c r="U191" s="11">
        <f>RSQ(L191:L194,$F191:$F194)</f>
        <v>0.96922559008662601</v>
      </c>
      <c r="V191" t="s">
        <v>24</v>
      </c>
      <c r="W191" s="2" t="s">
        <v>36</v>
      </c>
      <c r="X191" s="4" t="s">
        <v>33</v>
      </c>
      <c r="Y191" s="2">
        <v>306</v>
      </c>
      <c r="Z191" s="31">
        <f t="shared" si="11"/>
        <v>0.9639460024465818</v>
      </c>
    </row>
    <row r="192" spans="1:26" x14ac:dyDescent="0.2">
      <c r="A192" s="1">
        <v>44663</v>
      </c>
      <c r="B192" s="25">
        <v>0.45833333333333298</v>
      </c>
      <c r="C192" s="4">
        <v>24</v>
      </c>
      <c r="D192" s="4">
        <v>24</v>
      </c>
      <c r="E192" s="2">
        <v>2</v>
      </c>
      <c r="F192" s="21">
        <v>1200</v>
      </c>
      <c r="G192" s="22">
        <v>14.8</v>
      </c>
      <c r="I192" s="14"/>
      <c r="J192" s="30">
        <v>0.35226666136461299</v>
      </c>
      <c r="K192" s="30">
        <v>2.0664826522744799</v>
      </c>
      <c r="L192" s="30">
        <v>764.61766690894001</v>
      </c>
      <c r="M192">
        <f t="shared" si="8"/>
        <v>1.4370624927716374E-2</v>
      </c>
      <c r="N192">
        <f t="shared" si="9"/>
        <v>8.4301611172712218E-2</v>
      </c>
      <c r="O192">
        <f t="shared" si="10"/>
        <v>31.192374724557901</v>
      </c>
      <c r="R192"/>
      <c r="U192" s="11"/>
      <c r="V192" t="s">
        <v>24</v>
      </c>
      <c r="W192" s="2" t="s">
        <v>36</v>
      </c>
      <c r="X192" s="4" t="s">
        <v>33</v>
      </c>
      <c r="Y192" s="2">
        <v>306</v>
      </c>
      <c r="Z192" s="31">
        <f t="shared" si="11"/>
        <v>0.9639460024465818</v>
      </c>
    </row>
    <row r="193" spans="1:26" x14ac:dyDescent="0.2">
      <c r="A193" s="1">
        <v>44663</v>
      </c>
      <c r="B193" s="25">
        <v>0.45833333333333298</v>
      </c>
      <c r="C193" s="4">
        <v>24</v>
      </c>
      <c r="D193" s="4">
        <v>24</v>
      </c>
      <c r="E193" s="2">
        <v>3</v>
      </c>
      <c r="F193" s="21">
        <v>2400</v>
      </c>
      <c r="G193" s="22">
        <v>14.8</v>
      </c>
      <c r="I193" s="14"/>
      <c r="J193" s="29">
        <v>0.356318646915601</v>
      </c>
      <c r="K193" s="29">
        <v>2.0479784117193498</v>
      </c>
      <c r="L193" s="29">
        <v>956.25145363929005</v>
      </c>
      <c r="M193">
        <f t="shared" si="8"/>
        <v>1.4535924602514454E-2</v>
      </c>
      <c r="N193">
        <f t="shared" si="9"/>
        <v>8.3546735591923799E-2</v>
      </c>
      <c r="O193">
        <f t="shared" si="10"/>
        <v>39.010024177707351</v>
      </c>
      <c r="R193"/>
      <c r="U193" s="11"/>
      <c r="V193" t="s">
        <v>24</v>
      </c>
      <c r="W193" s="2" t="s">
        <v>36</v>
      </c>
      <c r="X193" s="4" t="s">
        <v>33</v>
      </c>
      <c r="Y193" s="2">
        <v>306</v>
      </c>
      <c r="Z193" s="31">
        <f t="shared" si="11"/>
        <v>0.9639460024465818</v>
      </c>
    </row>
    <row r="194" spans="1:26" x14ac:dyDescent="0.2">
      <c r="A194" s="1">
        <v>44663</v>
      </c>
      <c r="B194" s="25">
        <v>0.45833333333333298</v>
      </c>
      <c r="C194" s="4">
        <v>24</v>
      </c>
      <c r="D194" s="4">
        <v>24</v>
      </c>
      <c r="E194" s="2">
        <v>4</v>
      </c>
      <c r="F194" s="21">
        <v>3600</v>
      </c>
      <c r="G194" s="22">
        <v>14.8</v>
      </c>
      <c r="I194" s="14"/>
      <c r="J194" s="30">
        <v>0.35503600997374901</v>
      </c>
      <c r="K194" s="30">
        <v>1.99554973014649</v>
      </c>
      <c r="L194" s="30">
        <v>1120.64248260824</v>
      </c>
      <c r="M194">
        <f t="shared" si="8"/>
        <v>1.4483599768996614E-2</v>
      </c>
      <c r="N194">
        <f t="shared" si="9"/>
        <v>8.1407921446356946E-2</v>
      </c>
      <c r="O194">
        <f t="shared" si="10"/>
        <v>45.716312560612081</v>
      </c>
      <c r="R194"/>
      <c r="U194" s="11"/>
      <c r="V194" t="s">
        <v>24</v>
      </c>
      <c r="W194" s="2" t="s">
        <v>36</v>
      </c>
      <c r="X194" s="4" t="s">
        <v>33</v>
      </c>
      <c r="Y194" s="2">
        <v>306</v>
      </c>
      <c r="Z194" s="31">
        <f t="shared" si="11"/>
        <v>0.9639460024465818</v>
      </c>
    </row>
    <row r="195" spans="1:26" x14ac:dyDescent="0.2">
      <c r="A195" s="1">
        <v>44670</v>
      </c>
      <c r="B195" s="25">
        <v>0.45833333333333331</v>
      </c>
      <c r="C195" s="4">
        <v>1</v>
      </c>
      <c r="D195" s="2">
        <v>1</v>
      </c>
      <c r="E195" s="2">
        <v>1</v>
      </c>
      <c r="F195" s="21">
        <v>0</v>
      </c>
      <c r="G195" s="22">
        <v>12.1</v>
      </c>
      <c r="H195" s="3">
        <v>16.399999999999999</v>
      </c>
      <c r="I195" s="14">
        <v>7.0699999999999999E-2</v>
      </c>
      <c r="J195" s="29">
        <v>0.37946880813196399</v>
      </c>
      <c r="K195" s="29">
        <v>2.50728249937139</v>
      </c>
      <c r="L195" s="29">
        <v>509.19235200455699</v>
      </c>
      <c r="M195">
        <f t="shared" ref="M195:M258" si="12">$Z195*J195/(0.08206*(273.15+$G195))</f>
        <v>1.5626856501697234E-2</v>
      </c>
      <c r="N195">
        <f t="shared" ref="N195:N258" si="13">$Z195*K195/(0.08206*(273.15+$G195))</f>
        <v>0.10325208024283233</v>
      </c>
      <c r="O195">
        <f t="shared" ref="O195:O258" si="14">$Z195*L195/(0.08206*(273.15+$G195))</f>
        <v>20.968985186708064</v>
      </c>
      <c r="P195" s="10">
        <f>SLOPE(M195:M198,$F195:$F198)*($H195/$I195)*1000</f>
        <v>1.3384670497025603E-2</v>
      </c>
      <c r="Q195" s="10">
        <f>SLOPE(N195:N198,$F195:$F198)*($H195/$I195)*1000</f>
        <v>-0.6430226552746825</v>
      </c>
      <c r="R195" s="10">
        <f>SLOPE(O195:O198,$F195:$F198)*($H195/$I195)</f>
        <v>2.3852660242055679</v>
      </c>
      <c r="S195" s="11">
        <f>RSQ(J195:J198,$F195:$F198)</f>
        <v>0.17140015621988347</v>
      </c>
      <c r="T195" s="11">
        <f>RSQ(K195:K198,$F195:$F198)</f>
        <v>0.65489068464628741</v>
      </c>
      <c r="U195" s="11">
        <f>RSQ(L195:L198,$F195:$F198)</f>
        <v>0.99985642964289134</v>
      </c>
      <c r="V195" t="s">
        <v>24</v>
      </c>
      <c r="W195" s="4" t="s">
        <v>36</v>
      </c>
      <c r="X195" s="4" t="s">
        <v>35</v>
      </c>
      <c r="Y195" s="2">
        <v>306</v>
      </c>
      <c r="Z195">
        <f t="shared" ref="Z195:Z258" si="15">(101.325*EXP(-0.00012*Y195))*1000/101325</f>
        <v>0.9639460024465818</v>
      </c>
    </row>
    <row r="196" spans="1:26" x14ac:dyDescent="0.2">
      <c r="A196" s="1">
        <v>44670</v>
      </c>
      <c r="B196" s="25">
        <v>0.45833333333333331</v>
      </c>
      <c r="C196" s="4">
        <v>1</v>
      </c>
      <c r="D196" s="2">
        <v>1</v>
      </c>
      <c r="E196" s="2">
        <v>2</v>
      </c>
      <c r="F196" s="21">
        <v>1200</v>
      </c>
      <c r="G196" s="22">
        <v>12.1</v>
      </c>
      <c r="I196" s="14"/>
      <c r="J196" s="30">
        <v>0.37087929696022098</v>
      </c>
      <c r="K196" s="30">
        <v>2.4444210460145799</v>
      </c>
      <c r="L196" s="30">
        <v>818.08955455734099</v>
      </c>
      <c r="M196">
        <f t="shared" si="12"/>
        <v>1.5273132939643946E-2</v>
      </c>
      <c r="N196">
        <f t="shared" si="13"/>
        <v>0.10066339076416142</v>
      </c>
      <c r="O196">
        <f t="shared" si="14"/>
        <v>33.689641416216631</v>
      </c>
      <c r="R196"/>
      <c r="U196" s="11"/>
      <c r="V196" t="s">
        <v>24</v>
      </c>
      <c r="W196" s="4" t="s">
        <v>36</v>
      </c>
      <c r="X196" s="4" t="s">
        <v>35</v>
      </c>
      <c r="Y196" s="2">
        <v>306</v>
      </c>
      <c r="Z196">
        <f t="shared" si="15"/>
        <v>0.9639460024465818</v>
      </c>
    </row>
    <row r="197" spans="1:26" x14ac:dyDescent="0.2">
      <c r="A197" s="1">
        <v>44670</v>
      </c>
      <c r="B197" s="25">
        <v>0.45833333333333331</v>
      </c>
      <c r="C197" s="4">
        <v>1</v>
      </c>
      <c r="D197" s="2">
        <v>1</v>
      </c>
      <c r="E197" s="2">
        <v>3</v>
      </c>
      <c r="F197" s="21">
        <v>2400</v>
      </c>
      <c r="G197" s="22">
        <v>12.1</v>
      </c>
      <c r="J197" s="29">
        <v>0.376288922647316</v>
      </c>
      <c r="K197" s="29">
        <v>2.2212628865979398</v>
      </c>
      <c r="L197" s="29">
        <v>1107.4525236572599</v>
      </c>
      <c r="M197">
        <f t="shared" si="12"/>
        <v>1.5495906043858433E-2</v>
      </c>
      <c r="N197">
        <f t="shared" si="13"/>
        <v>9.1473543114881165E-2</v>
      </c>
      <c r="O197">
        <f t="shared" si="14"/>
        <v>45.605860873856408</v>
      </c>
      <c r="R197"/>
      <c r="U197" s="11"/>
      <c r="V197" t="s">
        <v>24</v>
      </c>
      <c r="W197" s="4" t="s">
        <v>36</v>
      </c>
      <c r="X197" s="4" t="s">
        <v>35</v>
      </c>
      <c r="Y197" s="2">
        <v>306</v>
      </c>
      <c r="Z197">
        <f t="shared" si="15"/>
        <v>0.9639460024465818</v>
      </c>
    </row>
    <row r="198" spans="1:26" x14ac:dyDescent="0.2">
      <c r="A198" s="1">
        <v>44670</v>
      </c>
      <c r="B198" s="25">
        <v>0.45833333333333331</v>
      </c>
      <c r="C198" s="4">
        <v>1</v>
      </c>
      <c r="D198" s="2">
        <v>1</v>
      </c>
      <c r="E198" s="2">
        <v>4</v>
      </c>
      <c r="F198" s="21">
        <v>3600</v>
      </c>
      <c r="G198" s="22">
        <v>12.1</v>
      </c>
      <c r="I198" s="14"/>
      <c r="J198" s="30">
        <v>0.38327023929064902</v>
      </c>
      <c r="K198" s="30">
        <v>2.3124119939652998</v>
      </c>
      <c r="L198" s="30">
        <v>1411.5341298916501</v>
      </c>
      <c r="M198">
        <f t="shared" si="12"/>
        <v>1.5783402752521603E-2</v>
      </c>
      <c r="N198">
        <f t="shared" si="13"/>
        <v>9.5227142858953381E-2</v>
      </c>
      <c r="O198">
        <f t="shared" si="14"/>
        <v>58.128206646681868</v>
      </c>
      <c r="R198"/>
      <c r="U198" s="11"/>
      <c r="V198" t="s">
        <v>24</v>
      </c>
      <c r="W198" s="4" t="s">
        <v>36</v>
      </c>
      <c r="X198" s="4" t="s">
        <v>35</v>
      </c>
      <c r="Y198" s="2">
        <v>306</v>
      </c>
      <c r="Z198">
        <f t="shared" si="15"/>
        <v>0.9639460024465818</v>
      </c>
    </row>
    <row r="199" spans="1:26" x14ac:dyDescent="0.2">
      <c r="A199" s="1">
        <v>44670</v>
      </c>
      <c r="B199" s="25">
        <v>0.45833333333333331</v>
      </c>
      <c r="C199" s="4">
        <v>2</v>
      </c>
      <c r="D199" s="2">
        <v>2</v>
      </c>
      <c r="E199" s="2">
        <v>1</v>
      </c>
      <c r="F199" s="21">
        <v>0</v>
      </c>
      <c r="G199" s="22">
        <v>14.3</v>
      </c>
      <c r="H199" s="3">
        <v>16.75</v>
      </c>
      <c r="I199" s="14">
        <v>7.0699999999999999E-2</v>
      </c>
      <c r="J199" s="29">
        <v>0.36351112113336898</v>
      </c>
      <c r="K199" s="29">
        <v>2.3941318833291398</v>
      </c>
      <c r="L199" s="29">
        <v>490.13708915325799</v>
      </c>
      <c r="M199">
        <f t="shared" si="12"/>
        <v>1.4855134320698708E-2</v>
      </c>
      <c r="N199">
        <f t="shared" si="13"/>
        <v>9.7837861459190961E-2</v>
      </c>
      <c r="O199">
        <f t="shared" si="14"/>
        <v>20.029792409725399</v>
      </c>
      <c r="P199" s="10">
        <f>SLOPE(M199:M202,$F199:$F202)*($H199/$I199)*1000</f>
        <v>5.6686853569948285E-2</v>
      </c>
      <c r="Q199" s="10">
        <f>SLOPE(N199:N202,$F199:$F202)*($H199/$I199)*1000</f>
        <v>-0.18511870976385453</v>
      </c>
      <c r="R199" s="10">
        <f>SLOPE(O199:O202,$F199:$F202)*($H199/$I199)</f>
        <v>2.3977756352901309</v>
      </c>
      <c r="S199" s="11">
        <f>RSQ(J199:J202,$F199:$F202)</f>
        <v>0.97081614060860255</v>
      </c>
      <c r="T199" s="11">
        <f>RSQ(K199:K202,$F199:$F202)</f>
        <v>0.77287889775199636</v>
      </c>
      <c r="U199" s="11">
        <f>RSQ(L199:L202,$F199:$F202)</f>
        <v>0.99482569513776453</v>
      </c>
      <c r="V199" t="s">
        <v>24</v>
      </c>
      <c r="W199" s="4" t="s">
        <v>36</v>
      </c>
      <c r="X199" s="4" t="s">
        <v>33</v>
      </c>
      <c r="Y199" s="2">
        <v>306</v>
      </c>
      <c r="Z199">
        <f t="shared" si="15"/>
        <v>0.9639460024465818</v>
      </c>
    </row>
    <row r="200" spans="1:26" x14ac:dyDescent="0.2">
      <c r="A200" s="1">
        <v>44670</v>
      </c>
      <c r="B200" s="25">
        <v>0.45833333333333331</v>
      </c>
      <c r="C200" s="4">
        <v>2</v>
      </c>
      <c r="D200" s="2">
        <v>2</v>
      </c>
      <c r="E200" s="2">
        <v>2</v>
      </c>
      <c r="F200" s="21">
        <v>1200</v>
      </c>
      <c r="G200" s="22">
        <v>14.3</v>
      </c>
      <c r="I200" s="14"/>
      <c r="J200" s="30">
        <v>0.37103651640452001</v>
      </c>
      <c r="K200" s="30">
        <v>2.3344135026401802</v>
      </c>
      <c r="L200" s="30">
        <v>844.05752825279296</v>
      </c>
      <c r="M200">
        <f t="shared" si="12"/>
        <v>1.5162664822711286E-2</v>
      </c>
      <c r="N200">
        <f t="shared" si="13"/>
        <v>9.5397428374824234E-2</v>
      </c>
      <c r="O200">
        <f t="shared" si="14"/>
        <v>34.492996851097402</v>
      </c>
      <c r="R200"/>
      <c r="U200" s="11"/>
      <c r="V200" t="s">
        <v>24</v>
      </c>
      <c r="W200" s="4" t="s">
        <v>36</v>
      </c>
      <c r="X200" s="4" t="s">
        <v>33</v>
      </c>
      <c r="Y200" s="2">
        <v>306</v>
      </c>
      <c r="Z200">
        <f t="shared" si="15"/>
        <v>0.9639460024465818</v>
      </c>
    </row>
    <row r="201" spans="1:26" x14ac:dyDescent="0.2">
      <c r="A201" s="1">
        <v>44670</v>
      </c>
      <c r="B201" s="25">
        <v>0.45833333333333331</v>
      </c>
      <c r="C201" s="4">
        <v>2</v>
      </c>
      <c r="D201" s="2">
        <v>2</v>
      </c>
      <c r="E201" s="2">
        <v>3</v>
      </c>
      <c r="F201" s="21">
        <v>2400</v>
      </c>
      <c r="G201" s="22">
        <v>14.3</v>
      </c>
      <c r="I201" s="14"/>
      <c r="J201" s="29">
        <v>0.37503123046021097</v>
      </c>
      <c r="K201" s="29">
        <v>2.3406996479758599</v>
      </c>
      <c r="L201" s="29">
        <v>1125.98998045282</v>
      </c>
      <c r="M201">
        <f t="shared" si="12"/>
        <v>1.5325911585795323E-2</v>
      </c>
      <c r="N201">
        <f t="shared" si="13"/>
        <v>9.5654316067915468E-2</v>
      </c>
      <c r="O201">
        <f t="shared" si="14"/>
        <v>46.014362232539966</v>
      </c>
      <c r="R201"/>
      <c r="U201" s="11"/>
      <c r="V201" t="s">
        <v>24</v>
      </c>
      <c r="W201" s="4" t="s">
        <v>36</v>
      </c>
      <c r="X201" s="4" t="s">
        <v>33</v>
      </c>
      <c r="Y201" s="2">
        <v>306</v>
      </c>
      <c r="Z201">
        <f t="shared" si="15"/>
        <v>0.9639460024465818</v>
      </c>
    </row>
    <row r="202" spans="1:26" x14ac:dyDescent="0.2">
      <c r="A202" s="1">
        <v>44670</v>
      </c>
      <c r="B202" s="25">
        <v>0.45833333333333331</v>
      </c>
      <c r="C202" s="4">
        <v>2</v>
      </c>
      <c r="D202" s="2">
        <v>2</v>
      </c>
      <c r="E202" s="2">
        <v>4</v>
      </c>
      <c r="F202" s="21">
        <v>3600</v>
      </c>
      <c r="G202" s="22">
        <v>14.3</v>
      </c>
      <c r="I202" s="14"/>
      <c r="J202" s="30">
        <v>0.38559961308849799</v>
      </c>
      <c r="K202" s="30">
        <v>2.3155550666331401</v>
      </c>
      <c r="L202" s="30">
        <v>1386.7959455785799</v>
      </c>
      <c r="M202">
        <f t="shared" si="12"/>
        <v>1.5757795878650678E-2</v>
      </c>
      <c r="N202">
        <f t="shared" si="13"/>
        <v>9.4626765295550516E-2</v>
      </c>
      <c r="O202">
        <f t="shared" si="14"/>
        <v>56.67237905332707</v>
      </c>
      <c r="R202"/>
      <c r="U202" s="11"/>
      <c r="V202" t="s">
        <v>24</v>
      </c>
      <c r="W202" s="4" t="s">
        <v>36</v>
      </c>
      <c r="X202" s="4" t="s">
        <v>33</v>
      </c>
      <c r="Y202" s="2">
        <v>306</v>
      </c>
      <c r="Z202">
        <f t="shared" si="15"/>
        <v>0.9639460024465818</v>
      </c>
    </row>
    <row r="203" spans="1:26" x14ac:dyDescent="0.2">
      <c r="A203" s="1">
        <v>44670</v>
      </c>
      <c r="B203" s="25">
        <v>0.45833333333333331</v>
      </c>
      <c r="C203" s="4">
        <v>3</v>
      </c>
      <c r="D203" s="2">
        <v>3</v>
      </c>
      <c r="E203" s="2">
        <v>1</v>
      </c>
      <c r="F203" s="21">
        <v>0</v>
      </c>
      <c r="G203" s="22">
        <v>12.1</v>
      </c>
      <c r="H203" s="3">
        <v>16.399999999999999</v>
      </c>
      <c r="I203" s="14">
        <v>7.0699999999999999E-2</v>
      </c>
      <c r="J203" s="29">
        <v>0.36471179544693499</v>
      </c>
      <c r="K203" s="29">
        <v>2.3564150113150601</v>
      </c>
      <c r="L203" s="29">
        <v>495.72939455526898</v>
      </c>
      <c r="M203">
        <f t="shared" si="12"/>
        <v>1.501914984786739E-2</v>
      </c>
      <c r="N203">
        <f t="shared" si="13"/>
        <v>9.7039225494022732E-2</v>
      </c>
      <c r="O203">
        <f t="shared" si="14"/>
        <v>20.414568856195551</v>
      </c>
      <c r="P203" s="10">
        <f>SLOPE(M203:M206,$F203:$F206)*($H203/$I203)*1000</f>
        <v>3.4022093836861213E-3</v>
      </c>
      <c r="Q203" s="10">
        <f>SLOPE(N203:N206,$F203:$F206)*($H203/$I203)*1000</f>
        <v>-0.16263218907724847</v>
      </c>
      <c r="R203" s="10">
        <f>SLOPE(O203:O206,$F203:$F206)*($H203/$I203)</f>
        <v>1.9845168475793036</v>
      </c>
      <c r="S203" s="11">
        <f>RSQ(J203:J206,$F203:$F206)</f>
        <v>6.0372509799800078E-2</v>
      </c>
      <c r="T203" s="11">
        <f>RSQ(K203:K206,$F203:$F206)</f>
        <v>0.14889867841409804</v>
      </c>
      <c r="U203" s="11">
        <f>RSQ(L203:L206,$F203:$F206)</f>
        <v>0.99813719916710419</v>
      </c>
      <c r="V203" t="s">
        <v>24</v>
      </c>
      <c r="W203" s="4" t="s">
        <v>32</v>
      </c>
      <c r="X203" s="4" t="s">
        <v>35</v>
      </c>
      <c r="Y203" s="2">
        <v>306</v>
      </c>
      <c r="Z203">
        <f t="shared" si="15"/>
        <v>0.9639460024465818</v>
      </c>
    </row>
    <row r="204" spans="1:26" x14ac:dyDescent="0.2">
      <c r="A204" s="1">
        <v>44670</v>
      </c>
      <c r="B204" s="25">
        <v>0.45833333333333331</v>
      </c>
      <c r="C204" s="4">
        <v>3</v>
      </c>
      <c r="D204" s="2">
        <v>3</v>
      </c>
      <c r="E204" s="2">
        <v>2</v>
      </c>
      <c r="F204" s="21">
        <v>1200</v>
      </c>
      <c r="G204" s="22">
        <v>12.1</v>
      </c>
      <c r="I204" s="14"/>
      <c r="J204" s="30">
        <v>0.36070233881243602</v>
      </c>
      <c r="K204" s="30">
        <v>2.26840897661554</v>
      </c>
      <c r="L204" s="30">
        <v>767.49990291136498</v>
      </c>
      <c r="M204">
        <f t="shared" si="12"/>
        <v>1.4854036926503627E-2</v>
      </c>
      <c r="N204">
        <f t="shared" si="13"/>
        <v>9.3415060223884044E-2</v>
      </c>
      <c r="O204">
        <f t="shared" si="14"/>
        <v>31.606315435790872</v>
      </c>
      <c r="R204"/>
      <c r="U204" s="11"/>
      <c r="V204" t="s">
        <v>24</v>
      </c>
      <c r="W204" s="4" t="s">
        <v>32</v>
      </c>
      <c r="X204" s="4" t="s">
        <v>35</v>
      </c>
      <c r="Y204" s="2">
        <v>306</v>
      </c>
      <c r="Z204">
        <f t="shared" si="15"/>
        <v>0.9639460024465818</v>
      </c>
    </row>
    <row r="205" spans="1:26" x14ac:dyDescent="0.2">
      <c r="A205" s="1">
        <v>44670</v>
      </c>
      <c r="B205" s="25">
        <v>0.45833333333333331</v>
      </c>
      <c r="C205" s="4">
        <v>3</v>
      </c>
      <c r="D205" s="2">
        <v>3</v>
      </c>
      <c r="E205" s="2">
        <v>3</v>
      </c>
      <c r="F205" s="21">
        <v>2400</v>
      </c>
      <c r="G205" s="22">
        <v>12.1</v>
      </c>
      <c r="I205" s="14"/>
      <c r="J205" s="29">
        <v>0.36589816048881801</v>
      </c>
      <c r="K205" s="29">
        <v>2.19611830525522</v>
      </c>
      <c r="L205" s="29">
        <v>1019.11481054771</v>
      </c>
      <c r="M205">
        <f t="shared" si="12"/>
        <v>1.5068005395071389E-2</v>
      </c>
      <c r="N205">
        <f t="shared" si="13"/>
        <v>9.0438067323412974E-2</v>
      </c>
      <c r="O205">
        <f t="shared" si="14"/>
        <v>41.968036797493916</v>
      </c>
      <c r="R205"/>
      <c r="U205" s="11"/>
      <c r="V205" t="s">
        <v>24</v>
      </c>
      <c r="W205" s="4" t="s">
        <v>32</v>
      </c>
      <c r="X205" s="4" t="s">
        <v>35</v>
      </c>
      <c r="Y205" s="2">
        <v>306</v>
      </c>
      <c r="Z205">
        <f t="shared" si="15"/>
        <v>0.9639460024465818</v>
      </c>
    </row>
    <row r="206" spans="1:26" x14ac:dyDescent="0.2">
      <c r="A206" s="1">
        <v>44670</v>
      </c>
      <c r="B206" s="25">
        <v>0.45833333333333331</v>
      </c>
      <c r="C206" s="4">
        <v>3</v>
      </c>
      <c r="D206" s="2">
        <v>3</v>
      </c>
      <c r="E206" s="2">
        <v>4</v>
      </c>
      <c r="F206" s="21">
        <v>3600</v>
      </c>
      <c r="G206" s="22">
        <v>12.1</v>
      </c>
      <c r="I206" s="14"/>
      <c r="J206" s="30">
        <v>0.36440448150523802</v>
      </c>
      <c r="K206" s="30">
        <v>2.3124119939652998</v>
      </c>
      <c r="L206" s="30">
        <v>1242.8458620823601</v>
      </c>
      <c r="M206">
        <f t="shared" si="12"/>
        <v>1.5006494391700886E-2</v>
      </c>
      <c r="N206">
        <f t="shared" si="13"/>
        <v>9.5227142858953381E-2</v>
      </c>
      <c r="O206">
        <f t="shared" si="14"/>
        <v>51.181476643885624</v>
      </c>
      <c r="R206"/>
      <c r="U206" s="11"/>
      <c r="V206" t="s">
        <v>24</v>
      </c>
      <c r="W206" s="4" t="s">
        <v>32</v>
      </c>
      <c r="X206" s="4" t="s">
        <v>35</v>
      </c>
      <c r="Y206" s="2">
        <v>306</v>
      </c>
      <c r="Z206">
        <f t="shared" si="15"/>
        <v>0.9639460024465818</v>
      </c>
    </row>
    <row r="207" spans="1:26" x14ac:dyDescent="0.2">
      <c r="A207" s="1">
        <v>44670</v>
      </c>
      <c r="B207" s="25">
        <v>0.45833333333333331</v>
      </c>
      <c r="C207" s="4">
        <v>4</v>
      </c>
      <c r="D207" s="2">
        <v>4</v>
      </c>
      <c r="E207" s="2">
        <v>1</v>
      </c>
      <c r="F207" s="21">
        <v>0</v>
      </c>
      <c r="G207" s="22">
        <v>14.3</v>
      </c>
      <c r="H207" s="3">
        <v>16.399999999999999</v>
      </c>
      <c r="I207" s="14">
        <v>7.0699999999999999E-2</v>
      </c>
      <c r="J207" s="29">
        <v>0.360845281495704</v>
      </c>
      <c r="K207" s="29">
        <v>2.30926892129746</v>
      </c>
      <c r="L207" s="29">
        <v>482.18876619762102</v>
      </c>
      <c r="M207">
        <f t="shared" si="12"/>
        <v>1.4746192933234452E-2</v>
      </c>
      <c r="N207">
        <f t="shared" si="13"/>
        <v>9.4369877602459282E-2</v>
      </c>
      <c r="O207">
        <f t="shared" si="14"/>
        <v>19.704978674282739</v>
      </c>
      <c r="P207" s="10">
        <f>SLOPE(M207:M210,$F207:$F210)*($H207/$I207)*1000</f>
        <v>1.4261120907029877E-2</v>
      </c>
      <c r="Q207" s="10">
        <f>SLOPE(N207:N210,$F207:$F210)*($H207/$I207)*1000</f>
        <v>-0.27560016295573331</v>
      </c>
      <c r="R207" s="10">
        <f>SLOPE(O207:O210,$F207:$F210)*($H207/$I207)</f>
        <v>1.3175179731217284</v>
      </c>
      <c r="S207" s="11">
        <f>RSQ(J207:J210,$F207:$F210)</f>
        <v>0.99143644283436783</v>
      </c>
      <c r="T207" s="11">
        <f>RSQ(K207:K210,$F207:$F210)</f>
        <v>0.88417653390742801</v>
      </c>
      <c r="U207" s="11">
        <f>RSQ(L207:L210,$F207:$F210)</f>
        <v>0.99196438797508568</v>
      </c>
      <c r="V207" t="s">
        <v>24</v>
      </c>
      <c r="W207" s="4" t="s">
        <v>32</v>
      </c>
      <c r="X207" s="4" t="s">
        <v>33</v>
      </c>
      <c r="Y207" s="2">
        <v>306</v>
      </c>
      <c r="Z207">
        <f t="shared" si="15"/>
        <v>0.9639460024465818</v>
      </c>
    </row>
    <row r="208" spans="1:26" x14ac:dyDescent="0.2">
      <c r="A208" s="1">
        <v>44670</v>
      </c>
      <c r="B208" s="25">
        <v>0.45833333333333331</v>
      </c>
      <c r="C208" s="4">
        <v>4</v>
      </c>
      <c r="D208" s="2">
        <v>4</v>
      </c>
      <c r="E208" s="2">
        <v>2</v>
      </c>
      <c r="F208" s="21">
        <v>1200</v>
      </c>
      <c r="G208" s="22">
        <v>14.3</v>
      </c>
      <c r="I208" s="14"/>
      <c r="J208" s="30">
        <v>0.36315377452684</v>
      </c>
      <c r="K208" s="30">
        <v>2.2558366859441801</v>
      </c>
      <c r="L208" s="30">
        <v>686.60565185309804</v>
      </c>
      <c r="M208">
        <f t="shared" si="12"/>
        <v>1.4840531103546826E-2</v>
      </c>
      <c r="N208">
        <f t="shared" si="13"/>
        <v>9.2186332211183775E-2</v>
      </c>
      <c r="O208">
        <f t="shared" si="14"/>
        <v>28.058616616261695</v>
      </c>
      <c r="R208"/>
      <c r="U208" s="11"/>
      <c r="V208" t="s">
        <v>24</v>
      </c>
      <c r="W208" s="4" t="s">
        <v>32</v>
      </c>
      <c r="X208" s="4" t="s">
        <v>33</v>
      </c>
      <c r="Y208" s="2">
        <v>306</v>
      </c>
      <c r="Z208">
        <f t="shared" si="15"/>
        <v>0.9639460024465818</v>
      </c>
    </row>
    <row r="209" spans="1:26" x14ac:dyDescent="0.2">
      <c r="A209" s="1">
        <v>44670</v>
      </c>
      <c r="B209" s="25">
        <v>0.45833333333333331</v>
      </c>
      <c r="C209" s="4">
        <v>4</v>
      </c>
      <c r="D209" s="2">
        <v>4</v>
      </c>
      <c r="E209" s="2">
        <v>3</v>
      </c>
      <c r="F209" s="21">
        <v>2400</v>
      </c>
      <c r="G209" s="22">
        <v>14.3</v>
      </c>
      <c r="I209" s="14"/>
      <c r="J209" s="29">
        <v>0.36463318035117598</v>
      </c>
      <c r="K209" s="29">
        <v>2.2086905959265799</v>
      </c>
      <c r="L209" s="29">
        <v>846.73717459125703</v>
      </c>
      <c r="M209">
        <f t="shared" si="12"/>
        <v>1.4900988049586924E-2</v>
      </c>
      <c r="N209">
        <f t="shared" si="13"/>
        <v>9.0259674512999488E-2</v>
      </c>
      <c r="O209">
        <f t="shared" si="14"/>
        <v>34.602502458974662</v>
      </c>
      <c r="R209"/>
      <c r="U209" s="11"/>
      <c r="V209" t="s">
        <v>24</v>
      </c>
      <c r="W209" s="4" t="s">
        <v>32</v>
      </c>
      <c r="X209" s="4" t="s">
        <v>33</v>
      </c>
      <c r="Y209" s="2">
        <v>306</v>
      </c>
      <c r="Z209">
        <f t="shared" si="15"/>
        <v>0.9639460024465818</v>
      </c>
    </row>
    <row r="210" spans="1:26" x14ac:dyDescent="0.2">
      <c r="A210" s="1">
        <v>44670</v>
      </c>
      <c r="B210" s="25">
        <v>0.45833333333333331</v>
      </c>
      <c r="C210" s="4">
        <v>4</v>
      </c>
      <c r="D210" s="2">
        <v>4</v>
      </c>
      <c r="E210" s="2">
        <v>4</v>
      </c>
      <c r="F210" s="21">
        <v>3600</v>
      </c>
      <c r="G210" s="22">
        <v>14.3</v>
      </c>
      <c r="I210" s="14"/>
      <c r="J210" s="30">
        <v>0.36636984351700902</v>
      </c>
      <c r="K210" s="30">
        <v>2.2086905959265799</v>
      </c>
      <c r="L210" s="30">
        <v>984.758378749239</v>
      </c>
      <c r="M210">
        <f t="shared" si="12"/>
        <v>1.4971957995479707E-2</v>
      </c>
      <c r="N210">
        <f t="shared" si="13"/>
        <v>9.0259674512999488E-2</v>
      </c>
      <c r="O210">
        <f t="shared" si="14"/>
        <v>40.242834783550656</v>
      </c>
      <c r="R210"/>
      <c r="U210" s="11"/>
      <c r="V210" t="s">
        <v>24</v>
      </c>
      <c r="W210" s="4" t="s">
        <v>32</v>
      </c>
      <c r="X210" s="4" t="s">
        <v>33</v>
      </c>
      <c r="Y210" s="2">
        <v>306</v>
      </c>
      <c r="Z210">
        <f t="shared" si="15"/>
        <v>0.9639460024465818</v>
      </c>
    </row>
    <row r="211" spans="1:26" x14ac:dyDescent="0.2">
      <c r="A211" s="1">
        <v>44670</v>
      </c>
      <c r="B211" s="25">
        <v>0.45833333333333298</v>
      </c>
      <c r="C211" s="4">
        <v>5</v>
      </c>
      <c r="D211" s="4">
        <v>5</v>
      </c>
      <c r="E211" s="2">
        <v>1</v>
      </c>
      <c r="F211" s="21">
        <v>0</v>
      </c>
      <c r="G211" s="22">
        <v>12.1</v>
      </c>
      <c r="H211" s="3">
        <v>15.04</v>
      </c>
      <c r="I211" s="14">
        <v>7.0699999999999999E-2</v>
      </c>
      <c r="J211" s="29">
        <v>0.36161716807377903</v>
      </c>
      <c r="K211" s="29">
        <v>2.2841243399547402</v>
      </c>
      <c r="L211" s="29">
        <v>480.00103561211102</v>
      </c>
      <c r="M211">
        <f t="shared" si="12"/>
        <v>1.4891710393424233E-2</v>
      </c>
      <c r="N211">
        <f t="shared" si="13"/>
        <v>9.4062232593551676E-2</v>
      </c>
      <c r="O211">
        <f t="shared" si="14"/>
        <v>19.766861316221824</v>
      </c>
      <c r="P211" s="10">
        <f>SLOPE(M211:M214,$F211:$F214)*($H211/$I211)*1000</f>
        <v>8.4754500722875437E-2</v>
      </c>
      <c r="Q211" s="10">
        <f>SLOPE(N211:N214,$F211:$F214)*($H211/$I211)*1000</f>
        <v>-0.22027660401247162</v>
      </c>
      <c r="R211" s="10">
        <f>SLOPE(O211:O214,$F211:$F214)*($H211/$I211)</f>
        <v>2.1484239039990967</v>
      </c>
      <c r="S211" s="11">
        <f>RSQ(J211:J214,$F211:$F214)</f>
        <v>0.9941089227373664</v>
      </c>
      <c r="T211" s="11">
        <f>RSQ(K211:K214,$F211:$F214)</f>
        <v>0.4770186335403736</v>
      </c>
      <c r="U211" s="11">
        <f>RSQ(L211:L214,$F211:$F214)</f>
        <v>0.99969751553595343</v>
      </c>
      <c r="V211" t="s">
        <v>24</v>
      </c>
      <c r="W211" s="2" t="s">
        <v>31</v>
      </c>
      <c r="X211" s="4" t="s">
        <v>35</v>
      </c>
      <c r="Y211" s="2">
        <v>306</v>
      </c>
      <c r="Z211">
        <f t="shared" si="15"/>
        <v>0.9639460024465818</v>
      </c>
    </row>
    <row r="212" spans="1:26" x14ac:dyDescent="0.2">
      <c r="A212" s="1">
        <v>44670</v>
      </c>
      <c r="B212" s="25">
        <v>0.45833333333333298</v>
      </c>
      <c r="C212" s="4">
        <v>5</v>
      </c>
      <c r="D212" s="4">
        <v>5</v>
      </c>
      <c r="E212" s="2">
        <v>2</v>
      </c>
      <c r="F212" s="21">
        <v>1200</v>
      </c>
      <c r="G212" s="22">
        <v>12.1</v>
      </c>
      <c r="I212" s="14"/>
      <c r="J212" s="30">
        <v>0.37192265738285402</v>
      </c>
      <c r="K212" s="30">
        <v>2.3312704299723399</v>
      </c>
      <c r="L212" s="30">
        <v>760.94965630623005</v>
      </c>
      <c r="M212">
        <f t="shared" si="12"/>
        <v>1.5316099431894784E-2</v>
      </c>
      <c r="N212">
        <f t="shared" si="13"/>
        <v>9.6003749702554528E-2</v>
      </c>
      <c r="O212">
        <f t="shared" si="14"/>
        <v>31.336570567291492</v>
      </c>
      <c r="R212"/>
      <c r="U212" s="11"/>
      <c r="V212" t="s">
        <v>24</v>
      </c>
      <c r="W212" s="2" t="s">
        <v>31</v>
      </c>
      <c r="X212" s="4" t="s">
        <v>35</v>
      </c>
      <c r="Y212" s="2">
        <v>306</v>
      </c>
      <c r="Z212">
        <f t="shared" si="15"/>
        <v>0.9639460024465818</v>
      </c>
    </row>
    <row r="213" spans="1:26" x14ac:dyDescent="0.2">
      <c r="A213" s="1">
        <v>44670</v>
      </c>
      <c r="B213" s="25">
        <v>0.45833333333333298</v>
      </c>
      <c r="C213" s="4">
        <v>5</v>
      </c>
      <c r="D213" s="4">
        <v>5</v>
      </c>
      <c r="E213" s="2">
        <v>3</v>
      </c>
      <c r="F213" s="21">
        <v>2400</v>
      </c>
      <c r="G213" s="22">
        <v>12.1</v>
      </c>
      <c r="I213" s="14"/>
      <c r="J213" s="29">
        <v>0.38265573248249002</v>
      </c>
      <c r="K213" s="29">
        <v>2.2086905959265799</v>
      </c>
      <c r="L213" s="29">
        <v>1058.4680707840901</v>
      </c>
      <c r="M213">
        <f t="shared" si="12"/>
        <v>1.5758096826172373E-2</v>
      </c>
      <c r="N213">
        <f t="shared" si="13"/>
        <v>9.0955805219147062E-2</v>
      </c>
      <c r="O213">
        <f t="shared" si="14"/>
        <v>43.588638378992016</v>
      </c>
      <c r="R213"/>
      <c r="U213" s="11"/>
      <c r="V213" t="s">
        <v>24</v>
      </c>
      <c r="W213" s="2" t="s">
        <v>31</v>
      </c>
      <c r="X213" s="4" t="s">
        <v>35</v>
      </c>
      <c r="Y213" s="2">
        <v>306</v>
      </c>
      <c r="Z213">
        <f t="shared" si="15"/>
        <v>0.9639460024465818</v>
      </c>
    </row>
    <row r="214" spans="1:26" x14ac:dyDescent="0.2">
      <c r="A214" s="1">
        <v>44670</v>
      </c>
      <c r="B214" s="25">
        <v>0.45833333333333298</v>
      </c>
      <c r="C214" s="4">
        <v>5</v>
      </c>
      <c r="D214" s="4">
        <v>5</v>
      </c>
      <c r="E214" s="2">
        <v>4</v>
      </c>
      <c r="F214" s="21">
        <v>3600</v>
      </c>
      <c r="G214" s="22">
        <v>12.1</v>
      </c>
      <c r="I214" s="14"/>
      <c r="J214" s="30">
        <v>0.39673839216919399</v>
      </c>
      <c r="K214" s="30">
        <v>2.2244059592657801</v>
      </c>
      <c r="L214" s="30">
        <v>1361.7988582376499</v>
      </c>
      <c r="M214">
        <f t="shared" si="12"/>
        <v>1.6338033035342509E-2</v>
      </c>
      <c r="N214">
        <f t="shared" si="13"/>
        <v>9.1602977588814694E-2</v>
      </c>
      <c r="O214">
        <f t="shared" si="14"/>
        <v>56.080064779538709</v>
      </c>
      <c r="R214"/>
      <c r="U214" s="11"/>
      <c r="V214" t="s">
        <v>24</v>
      </c>
      <c r="W214" s="2" t="s">
        <v>31</v>
      </c>
      <c r="X214" s="4" t="s">
        <v>35</v>
      </c>
      <c r="Y214" s="2">
        <v>306</v>
      </c>
      <c r="Z214">
        <f t="shared" si="15"/>
        <v>0.9639460024465818</v>
      </c>
    </row>
    <row r="215" spans="1:26" x14ac:dyDescent="0.2">
      <c r="A215" s="1">
        <v>44670</v>
      </c>
      <c r="B215" s="25">
        <v>0.45833333333333298</v>
      </c>
      <c r="C215" s="4">
        <v>6</v>
      </c>
      <c r="D215" s="4">
        <v>6</v>
      </c>
      <c r="E215" s="2">
        <v>1</v>
      </c>
      <c r="F215" s="21">
        <v>0</v>
      </c>
      <c r="G215" s="22">
        <v>14.3</v>
      </c>
      <c r="H215" s="3">
        <v>16.399999999999999</v>
      </c>
      <c r="I215" s="14">
        <v>7.0699999999999999E-2</v>
      </c>
      <c r="J215" s="29">
        <v>0.361195490112665</v>
      </c>
      <c r="K215" s="29">
        <v>2.2621228312798598</v>
      </c>
      <c r="L215" s="29">
        <v>497.41226423643002</v>
      </c>
      <c r="M215">
        <f t="shared" si="12"/>
        <v>1.4760504451487322E-2</v>
      </c>
      <c r="N215">
        <f t="shared" si="13"/>
        <v>9.2443219904275009E-2</v>
      </c>
      <c r="O215">
        <f t="shared" si="14"/>
        <v>20.32709749004912</v>
      </c>
      <c r="P215" s="10">
        <f>SLOPE(M215:M218,$F215:$F218)*($H215/$I215)*1000</f>
        <v>3.8964763117135683E-2</v>
      </c>
      <c r="Q215" s="10">
        <f>SLOPE(N215:N218,$F215:$F218)*($H215/$I215)*1000</f>
        <v>-0.40967591790719304</v>
      </c>
      <c r="R215" s="10">
        <f>SLOPE(O215:O218,$F215:$F218)*($H215/$I215)</f>
        <v>1.4568380925406328</v>
      </c>
      <c r="S215" s="11">
        <f>RSQ(J215:J218,$F215:$F218)</f>
        <v>0.90820038116442858</v>
      </c>
      <c r="T215" s="11">
        <f>RSQ(K215:K218,$F215:$F218)</f>
        <v>0.99889928453495036</v>
      </c>
      <c r="U215" s="11">
        <f>RSQ(L215:L218,$F215:$F218)</f>
        <v>0.99678240085706271</v>
      </c>
      <c r="V215" t="s">
        <v>24</v>
      </c>
      <c r="W215" s="2" t="s">
        <v>31</v>
      </c>
      <c r="X215" s="4" t="s">
        <v>33</v>
      </c>
      <c r="Y215" s="2">
        <v>306</v>
      </c>
      <c r="Z215">
        <f t="shared" si="15"/>
        <v>0.9639460024465818</v>
      </c>
    </row>
    <row r="216" spans="1:26" x14ac:dyDescent="0.2">
      <c r="A216" s="1">
        <v>44670</v>
      </c>
      <c r="B216" s="25">
        <v>0.45833333333333298</v>
      </c>
      <c r="C216" s="4">
        <v>6</v>
      </c>
      <c r="D216" s="4">
        <v>6</v>
      </c>
      <c r="E216" s="2">
        <v>2</v>
      </c>
      <c r="F216" s="21">
        <v>1200</v>
      </c>
      <c r="G216" s="22">
        <v>14.3</v>
      </c>
      <c r="I216" s="14"/>
      <c r="J216" s="30">
        <v>0.36692013731338702</v>
      </c>
      <c r="K216" s="30">
        <v>2.2118336685944202</v>
      </c>
      <c r="L216" s="30">
        <v>708.74186073606097</v>
      </c>
      <c r="M216">
        <f t="shared" si="12"/>
        <v>1.4994446133491976E-2</v>
      </c>
      <c r="N216">
        <f t="shared" si="13"/>
        <v>9.0388118359545133E-2</v>
      </c>
      <c r="O216">
        <f t="shared" si="14"/>
        <v>28.963228159595499</v>
      </c>
      <c r="R216"/>
      <c r="U216" s="11"/>
      <c r="V216" t="s">
        <v>24</v>
      </c>
      <c r="W216" s="2" t="s">
        <v>31</v>
      </c>
      <c r="X216" s="4" t="s">
        <v>33</v>
      </c>
      <c r="Y216" s="2">
        <v>306</v>
      </c>
      <c r="Z216">
        <f t="shared" si="15"/>
        <v>0.9639460024465818</v>
      </c>
    </row>
    <row r="217" spans="1:26" x14ac:dyDescent="0.2">
      <c r="A217" s="1">
        <v>44670</v>
      </c>
      <c r="B217" s="25">
        <v>0.45833333333333298</v>
      </c>
      <c r="C217" s="4">
        <v>6</v>
      </c>
      <c r="D217" s="4">
        <v>6</v>
      </c>
      <c r="E217" s="2">
        <v>3</v>
      </c>
      <c r="F217" s="21">
        <v>2400</v>
      </c>
      <c r="G217" s="22">
        <v>14.3</v>
      </c>
      <c r="I217" s="14"/>
      <c r="J217" s="29">
        <v>0.37478111920912899</v>
      </c>
      <c r="K217" s="29">
        <v>2.1552583605733</v>
      </c>
      <c r="L217" s="29">
        <v>887.33316936141603</v>
      </c>
      <c r="M217">
        <f t="shared" si="12"/>
        <v>1.5315690615888385E-2</v>
      </c>
      <c r="N217">
        <f t="shared" si="13"/>
        <v>8.8076129121723995E-2</v>
      </c>
      <c r="O217">
        <f t="shared" si="14"/>
        <v>36.261485967685076</v>
      </c>
      <c r="R217"/>
      <c r="U217" s="11"/>
      <c r="V217" t="s">
        <v>24</v>
      </c>
      <c r="W217" s="2" t="s">
        <v>31</v>
      </c>
      <c r="X217" s="4" t="s">
        <v>33</v>
      </c>
      <c r="Y217" s="2">
        <v>306</v>
      </c>
      <c r="Z217">
        <f t="shared" si="15"/>
        <v>0.9639460024465818</v>
      </c>
    </row>
    <row r="218" spans="1:26" x14ac:dyDescent="0.2">
      <c r="A218" s="1">
        <v>44670</v>
      </c>
      <c r="B218" s="25">
        <v>0.45833333333333298</v>
      </c>
      <c r="C218" s="4">
        <v>6</v>
      </c>
      <c r="D218" s="4">
        <v>6</v>
      </c>
      <c r="E218" s="2">
        <v>4</v>
      </c>
      <c r="F218" s="21">
        <v>3600</v>
      </c>
      <c r="G218" s="22">
        <v>14.3</v>
      </c>
      <c r="I218" s="14"/>
      <c r="J218" s="30">
        <v>0.37501693840669897</v>
      </c>
      <c r="K218" s="30">
        <v>2.1081122705556901</v>
      </c>
      <c r="L218" s="30">
        <v>1052.6168623542101</v>
      </c>
      <c r="M218">
        <f t="shared" si="12"/>
        <v>1.5325327531106769E-2</v>
      </c>
      <c r="N218">
        <f t="shared" si="13"/>
        <v>8.614947142353932E-2</v>
      </c>
      <c r="O218">
        <f t="shared" si="14"/>
        <v>43.015918824577653</v>
      </c>
      <c r="R218"/>
      <c r="U218" s="11"/>
      <c r="V218" t="s">
        <v>24</v>
      </c>
      <c r="W218" s="2" t="s">
        <v>31</v>
      </c>
      <c r="X218" s="4" t="s">
        <v>33</v>
      </c>
      <c r="Y218" s="2">
        <v>306</v>
      </c>
      <c r="Z218">
        <f t="shared" si="15"/>
        <v>0.9639460024465818</v>
      </c>
    </row>
    <row r="219" spans="1:26" x14ac:dyDescent="0.2">
      <c r="A219" s="1">
        <v>44670</v>
      </c>
      <c r="B219" s="25">
        <v>0.45833333333333298</v>
      </c>
      <c r="C219" s="4">
        <v>7</v>
      </c>
      <c r="D219" s="4">
        <v>7</v>
      </c>
      <c r="E219" s="2">
        <v>1</v>
      </c>
      <c r="F219" s="21">
        <v>0</v>
      </c>
      <c r="G219" s="22">
        <v>12.1</v>
      </c>
      <c r="H219" s="3">
        <v>17.09</v>
      </c>
      <c r="I219" s="14">
        <v>7.0699999999999999E-2</v>
      </c>
      <c r="J219" s="29">
        <v>0.36482614455613199</v>
      </c>
      <c r="K219" s="29">
        <v>2.2998397032939399</v>
      </c>
      <c r="L219" s="29">
        <v>503.62593690533203</v>
      </c>
      <c r="M219">
        <f t="shared" si="12"/>
        <v>1.5023858843922468E-2</v>
      </c>
      <c r="N219">
        <f t="shared" si="13"/>
        <v>9.4709404963219293E-2</v>
      </c>
      <c r="O219">
        <f t="shared" si="14"/>
        <v>20.739755357746155</v>
      </c>
      <c r="P219" s="10">
        <f>SLOPE(M219:M222,$F219:$F222)*($H219/$I219)*1000</f>
        <v>0.10251498687745843</v>
      </c>
      <c r="Q219" s="10">
        <f>SLOPE(N219:N222,$F219:$F222)*($H219/$I219)*1000</f>
        <v>-0.41456104474812189</v>
      </c>
      <c r="R219" s="10">
        <f>SLOPE(O219:O222,$F219:$F222)*($H219/$I219)</f>
        <v>2.81156776175431</v>
      </c>
      <c r="S219" s="11">
        <f>RSQ(J219:J222,$F219:$F222)</f>
        <v>0.99007476094201963</v>
      </c>
      <c r="T219" s="11">
        <f>RSQ(K219:K222,$F219:$F222)</f>
        <v>0.91947626841243923</v>
      </c>
      <c r="U219" s="11">
        <f>RSQ(L219:L222,$F219:$F222)</f>
        <v>0.99999717384704023</v>
      </c>
      <c r="V219" t="s">
        <v>24</v>
      </c>
      <c r="W219" s="2" t="s">
        <v>31</v>
      </c>
      <c r="X219" s="4" t="s">
        <v>35</v>
      </c>
      <c r="Y219" s="2">
        <v>306</v>
      </c>
      <c r="Z219">
        <f t="shared" si="15"/>
        <v>0.9639460024465818</v>
      </c>
    </row>
    <row r="220" spans="1:26" x14ac:dyDescent="0.2">
      <c r="A220" s="1">
        <v>44670</v>
      </c>
      <c r="B220" s="25">
        <v>0.45833333333333298</v>
      </c>
      <c r="C220" s="4">
        <v>7</v>
      </c>
      <c r="D220" s="4">
        <v>7</v>
      </c>
      <c r="E220" s="2">
        <v>2</v>
      </c>
      <c r="F220" s="21">
        <v>1200</v>
      </c>
      <c r="G220" s="22">
        <v>12.1</v>
      </c>
      <c r="I220" s="14"/>
      <c r="J220" s="30">
        <v>0.37349482221901098</v>
      </c>
      <c r="K220" s="30">
        <v>2.20554752325874</v>
      </c>
      <c r="L220" s="30">
        <v>843.034861292703</v>
      </c>
      <c r="M220">
        <f t="shared" si="12"/>
        <v>1.5380842551131861E-2</v>
      </c>
      <c r="N220">
        <f t="shared" si="13"/>
        <v>9.0826370745213547E-2</v>
      </c>
      <c r="O220">
        <f t="shared" si="14"/>
        <v>34.716910905541191</v>
      </c>
      <c r="R220"/>
      <c r="U220" s="11"/>
      <c r="V220" t="s">
        <v>24</v>
      </c>
      <c r="W220" s="2" t="s">
        <v>31</v>
      </c>
      <c r="X220" s="4" t="s">
        <v>35</v>
      </c>
      <c r="Y220" s="2">
        <v>306</v>
      </c>
      <c r="Z220">
        <f t="shared" si="15"/>
        <v>0.9639460024465818</v>
      </c>
    </row>
    <row r="221" spans="1:26" x14ac:dyDescent="0.2">
      <c r="A221" s="1">
        <v>44670</v>
      </c>
      <c r="B221" s="25">
        <v>0.45833333333333298</v>
      </c>
      <c r="C221" s="4">
        <v>7</v>
      </c>
      <c r="D221" s="4">
        <v>7</v>
      </c>
      <c r="E221" s="2">
        <v>3</v>
      </c>
      <c r="F221" s="21">
        <v>2400</v>
      </c>
      <c r="G221" s="22">
        <v>12.1</v>
      </c>
      <c r="I221" s="14"/>
      <c r="J221" s="29">
        <v>0.38800752622677198</v>
      </c>
      <c r="K221" s="29">
        <v>2.1866890872517</v>
      </c>
      <c r="L221" s="29">
        <v>1180.4243420626799</v>
      </c>
      <c r="M221">
        <f t="shared" si="12"/>
        <v>1.5978488360539257E-2</v>
      </c>
      <c r="N221">
        <f t="shared" si="13"/>
        <v>9.0049763901612401E-2</v>
      </c>
      <c r="O221">
        <f t="shared" si="14"/>
        <v>48.610904003759316</v>
      </c>
      <c r="R221"/>
      <c r="U221" s="11"/>
      <c r="V221" t="s">
        <v>24</v>
      </c>
      <c r="W221" s="2" t="s">
        <v>31</v>
      </c>
      <c r="X221" s="4" t="s">
        <v>35</v>
      </c>
      <c r="Y221" s="2">
        <v>306</v>
      </c>
      <c r="Z221">
        <f t="shared" si="15"/>
        <v>0.9639460024465818</v>
      </c>
    </row>
    <row r="222" spans="1:26" x14ac:dyDescent="0.2">
      <c r="A222" s="1">
        <v>44670</v>
      </c>
      <c r="B222" s="25">
        <v>0.45833333333333298</v>
      </c>
      <c r="C222" s="4">
        <v>7</v>
      </c>
      <c r="D222" s="4">
        <v>7</v>
      </c>
      <c r="E222" s="2">
        <v>4</v>
      </c>
      <c r="F222" s="21">
        <v>3600</v>
      </c>
      <c r="G222" s="22">
        <v>12.1</v>
      </c>
      <c r="I222" s="14"/>
      <c r="J222" s="30">
        <v>0.401182121005357</v>
      </c>
      <c r="K222" s="30">
        <v>2.1395429972340998</v>
      </c>
      <c r="L222" s="30">
        <v>1520.9336043185001</v>
      </c>
      <c r="M222">
        <f t="shared" si="12"/>
        <v>1.6521029664754598E-2</v>
      </c>
      <c r="N222">
        <f t="shared" si="13"/>
        <v>8.8108246792609521E-2</v>
      </c>
      <c r="O222">
        <f t="shared" si="14"/>
        <v>62.633372424721159</v>
      </c>
      <c r="R222"/>
      <c r="U222" s="11"/>
      <c r="V222" t="s">
        <v>24</v>
      </c>
      <c r="W222" s="2" t="s">
        <v>31</v>
      </c>
      <c r="X222" s="4" t="s">
        <v>35</v>
      </c>
      <c r="Y222" s="2">
        <v>306</v>
      </c>
      <c r="Z222">
        <f t="shared" si="15"/>
        <v>0.9639460024465818</v>
      </c>
    </row>
    <row r="223" spans="1:26" x14ac:dyDescent="0.2">
      <c r="A223" s="1">
        <v>44670</v>
      </c>
      <c r="B223" s="25">
        <v>0.45833333333333298</v>
      </c>
      <c r="C223" s="4">
        <v>8</v>
      </c>
      <c r="D223" s="4">
        <v>8</v>
      </c>
      <c r="E223" s="2">
        <v>1</v>
      </c>
      <c r="F223" s="21">
        <v>0</v>
      </c>
      <c r="G223" s="22">
        <v>14.3</v>
      </c>
      <c r="H223" s="3">
        <v>15.04</v>
      </c>
      <c r="I223" s="14">
        <v>7.0699999999999999E-2</v>
      </c>
      <c r="J223" s="29">
        <v>0.36166719753181997</v>
      </c>
      <c r="K223" s="29">
        <v>2.20554752325874</v>
      </c>
      <c r="L223" s="29">
        <v>492.20831337622502</v>
      </c>
      <c r="M223">
        <f t="shared" si="12"/>
        <v>1.4779781102638379E-2</v>
      </c>
      <c r="N223">
        <f t="shared" si="13"/>
        <v>9.0131230666453885E-2</v>
      </c>
      <c r="O223">
        <f t="shared" si="14"/>
        <v>20.114434425475924</v>
      </c>
      <c r="P223" s="10">
        <f>SLOPE(M223:M226,$F223:$F226)*($H223/$I223)*1000</f>
        <v>3.8057756842069149E-2</v>
      </c>
      <c r="Q223" s="10">
        <f>SLOPE(N223:N226,$F223:$F226)*($H223/$I223)*1000</f>
        <v>-0.23225263567741672</v>
      </c>
      <c r="R223" s="10">
        <f>SLOPE(O223:O226,$F223:$F226)*($H223/$I223)</f>
        <v>1.7410844681889479</v>
      </c>
      <c r="S223" s="11">
        <f>RSQ(J223:J226,$F223:$F226)</f>
        <v>0.99728566593785761</v>
      </c>
      <c r="T223" s="11">
        <f>RSQ(K223:K226,$F223:$F226)</f>
        <v>0.95274725274723182</v>
      </c>
      <c r="U223" s="11">
        <f>RSQ(L223:L226,$F223:$F226)</f>
        <v>0.99949157050371662</v>
      </c>
      <c r="V223" t="s">
        <v>24</v>
      </c>
      <c r="W223" s="2" t="s">
        <v>31</v>
      </c>
      <c r="X223" s="4" t="s">
        <v>33</v>
      </c>
      <c r="Y223" s="2">
        <v>306</v>
      </c>
      <c r="Z223">
        <f t="shared" si="15"/>
        <v>0.9639460024465818</v>
      </c>
    </row>
    <row r="224" spans="1:26" x14ac:dyDescent="0.2">
      <c r="A224" s="1">
        <v>44670</v>
      </c>
      <c r="B224" s="25">
        <v>0.45833333333333298</v>
      </c>
      <c r="C224" s="4">
        <v>8</v>
      </c>
      <c r="D224" s="4">
        <v>8</v>
      </c>
      <c r="E224" s="2">
        <v>2</v>
      </c>
      <c r="F224" s="21">
        <v>1200</v>
      </c>
      <c r="G224" s="22">
        <v>14.3</v>
      </c>
      <c r="I224" s="14"/>
      <c r="J224" s="30">
        <v>0.36674861752341498</v>
      </c>
      <c r="K224" s="30">
        <v>2.1866890872517</v>
      </c>
      <c r="L224" s="30">
        <v>725.94596693808296</v>
      </c>
      <c r="M224">
        <f t="shared" si="12"/>
        <v>1.4987436858202823E-2</v>
      </c>
      <c r="N224">
        <f t="shared" si="13"/>
        <v>8.9360567587180181E-2</v>
      </c>
      <c r="O224">
        <f t="shared" si="14"/>
        <v>29.666285902923345</v>
      </c>
      <c r="R224"/>
      <c r="U224" s="11"/>
      <c r="V224" t="s">
        <v>24</v>
      </c>
      <c r="W224" s="2" t="s">
        <v>31</v>
      </c>
      <c r="X224" s="4" t="s">
        <v>33</v>
      </c>
      <c r="Y224" s="2">
        <v>306</v>
      </c>
      <c r="Z224">
        <f t="shared" si="15"/>
        <v>0.9639460024465818</v>
      </c>
    </row>
    <row r="225" spans="1:26" x14ac:dyDescent="0.2">
      <c r="A225" s="1">
        <v>44670</v>
      </c>
      <c r="B225" s="25">
        <v>0.45833333333333298</v>
      </c>
      <c r="C225" s="4">
        <v>8</v>
      </c>
      <c r="D225" s="4">
        <v>8</v>
      </c>
      <c r="E225" s="2">
        <v>3</v>
      </c>
      <c r="F225" s="21">
        <v>2400</v>
      </c>
      <c r="G225" s="22">
        <v>14.3</v>
      </c>
      <c r="I225" s="14"/>
      <c r="J225" s="29">
        <v>0.37271588932030397</v>
      </c>
      <c r="K225" s="29">
        <v>2.1584014332411399</v>
      </c>
      <c r="L225" s="29">
        <v>981.75510362593695</v>
      </c>
      <c r="M225">
        <f t="shared" si="12"/>
        <v>1.5231293562763948E-2</v>
      </c>
      <c r="N225">
        <f t="shared" si="13"/>
        <v>8.8204572968269598E-2</v>
      </c>
      <c r="O225">
        <f t="shared" si="14"/>
        <v>40.120103860712405</v>
      </c>
      <c r="R225"/>
      <c r="U225" s="11"/>
      <c r="V225" t="s">
        <v>24</v>
      </c>
      <c r="W225" s="2" t="s">
        <v>31</v>
      </c>
      <c r="X225" s="4" t="s">
        <v>33</v>
      </c>
      <c r="Y225" s="2">
        <v>306</v>
      </c>
      <c r="Z225">
        <f t="shared" si="15"/>
        <v>0.9639460024465818</v>
      </c>
    </row>
    <row r="226" spans="1:26" x14ac:dyDescent="0.2">
      <c r="A226" s="1">
        <v>44670</v>
      </c>
      <c r="B226" s="25">
        <v>0.45833333333333298</v>
      </c>
      <c r="C226" s="4">
        <v>8</v>
      </c>
      <c r="D226" s="4">
        <v>8</v>
      </c>
      <c r="E226" s="2">
        <v>4</v>
      </c>
      <c r="F226" s="21">
        <v>3600</v>
      </c>
      <c r="G226" s="22">
        <v>14.3</v>
      </c>
      <c r="I226" s="14"/>
      <c r="J226" s="30">
        <v>0.37718930558661901</v>
      </c>
      <c r="K226" s="30">
        <v>2.1081122705556901</v>
      </c>
      <c r="L226" s="30">
        <v>1208.04929513651</v>
      </c>
      <c r="M226">
        <f t="shared" si="12"/>
        <v>1.5414102824008329E-2</v>
      </c>
      <c r="N226">
        <f t="shared" si="13"/>
        <v>8.614947142353932E-2</v>
      </c>
      <c r="O226">
        <f t="shared" si="14"/>
        <v>49.36777309405651</v>
      </c>
      <c r="R226"/>
      <c r="U226" s="11"/>
      <c r="V226" t="s">
        <v>24</v>
      </c>
      <c r="W226" s="2" t="s">
        <v>31</v>
      </c>
      <c r="X226" s="4" t="s">
        <v>33</v>
      </c>
      <c r="Y226" s="2">
        <v>306</v>
      </c>
      <c r="Z226">
        <f t="shared" si="15"/>
        <v>0.9639460024465818</v>
      </c>
    </row>
    <row r="227" spans="1:26" x14ac:dyDescent="0.2">
      <c r="A227" s="1">
        <v>44670</v>
      </c>
      <c r="B227" s="25">
        <v>0.45833333333333298</v>
      </c>
      <c r="C227" s="4">
        <v>9</v>
      </c>
      <c r="D227" s="4">
        <v>9</v>
      </c>
      <c r="E227" s="2">
        <v>1</v>
      </c>
      <c r="F227" s="21">
        <v>0</v>
      </c>
      <c r="G227" s="22">
        <v>12.1</v>
      </c>
      <c r="H227" s="3">
        <v>16.399999999999999</v>
      </c>
      <c r="I227" s="14">
        <v>7.0699999999999999E-2</v>
      </c>
      <c r="J227" s="29">
        <v>0.36287504319740299</v>
      </c>
      <c r="K227" s="29">
        <v>2.1992613779230599</v>
      </c>
      <c r="L227" s="29">
        <v>484.49300314567199</v>
      </c>
      <c r="M227">
        <f t="shared" si="12"/>
        <v>1.4943510788167325E-2</v>
      </c>
      <c r="N227">
        <f t="shared" si="13"/>
        <v>9.0567501797346489E-2</v>
      </c>
      <c r="O227">
        <f t="shared" si="14"/>
        <v>19.951844457267846</v>
      </c>
      <c r="P227" s="10">
        <f>SLOPE(M227:M230,$F227:$F230)*($H227/$I227)*1000</f>
        <v>0.13825249177077184</v>
      </c>
      <c r="Q227" s="10">
        <f>SLOPE(N227:N230,$F227:$F230)*($H227/$I227)*1000</f>
        <v>-0.12259965022746382</v>
      </c>
      <c r="R227" s="10">
        <f>SLOPE(O227:O230,$F227:$F230)*($H227/$I227)</f>
        <v>2.7035446909051188</v>
      </c>
      <c r="S227" s="11">
        <f>RSQ(J227:J230,$F227:$F230)</f>
        <v>0.99943664595305282</v>
      </c>
      <c r="T227" s="11">
        <f>RSQ(K227:K230,$F227:$F230)</f>
        <v>0.45344664778092519</v>
      </c>
      <c r="U227" s="11">
        <f>RSQ(L227:L230,$F227:$F230)</f>
        <v>0.99998183338423019</v>
      </c>
      <c r="V227" t="s">
        <v>24</v>
      </c>
      <c r="W227" s="2" t="s">
        <v>36</v>
      </c>
      <c r="X227" s="4" t="s">
        <v>35</v>
      </c>
      <c r="Y227" s="2">
        <v>306</v>
      </c>
      <c r="Z227" s="31">
        <f t="shared" si="15"/>
        <v>0.9639460024465818</v>
      </c>
    </row>
    <row r="228" spans="1:26" x14ac:dyDescent="0.2">
      <c r="A228" s="1">
        <v>44670</v>
      </c>
      <c r="B228" s="25">
        <v>0.45833333333333298</v>
      </c>
      <c r="C228" s="4">
        <v>9</v>
      </c>
      <c r="D228" s="4">
        <v>9</v>
      </c>
      <c r="E228" s="2">
        <v>2</v>
      </c>
      <c r="F228" s="21">
        <v>1200</v>
      </c>
      <c r="G228" s="22">
        <v>12.1</v>
      </c>
      <c r="I228" s="14"/>
      <c r="J228" s="30">
        <v>0.38036201517805601</v>
      </c>
      <c r="K228" s="30">
        <v>2.1929752325873801</v>
      </c>
      <c r="L228" s="30">
        <v>820.08310787194603</v>
      </c>
      <c r="M228">
        <f t="shared" si="12"/>
        <v>1.5663639546934328E-2</v>
      </c>
      <c r="N228">
        <f t="shared" si="13"/>
        <v>9.0308632849479445E-2</v>
      </c>
      <c r="O228">
        <f t="shared" si="14"/>
        <v>33.771737680542479</v>
      </c>
      <c r="R228"/>
      <c r="U228" s="11"/>
      <c r="V228" t="s">
        <v>24</v>
      </c>
      <c r="W228" s="2" t="s">
        <v>36</v>
      </c>
      <c r="X228" s="4" t="s">
        <v>35</v>
      </c>
      <c r="Y228" s="2">
        <v>306</v>
      </c>
      <c r="Z228" s="31">
        <f t="shared" si="15"/>
        <v>0.9639460024465818</v>
      </c>
    </row>
    <row r="229" spans="1:26" x14ac:dyDescent="0.2">
      <c r="A229" s="1">
        <v>44670</v>
      </c>
      <c r="B229" s="25">
        <v>0.45833333333333298</v>
      </c>
      <c r="C229" s="4">
        <v>9</v>
      </c>
      <c r="D229" s="4">
        <v>9</v>
      </c>
      <c r="E229" s="2">
        <v>3</v>
      </c>
      <c r="F229" s="21">
        <v>2400</v>
      </c>
      <c r="G229" s="22">
        <v>12.1</v>
      </c>
      <c r="I229" s="14"/>
      <c r="J229" s="29">
        <v>0.39856734634722601</v>
      </c>
      <c r="K229" s="29">
        <v>2.2086905959265799</v>
      </c>
      <c r="L229" s="29">
        <v>1163.59564525107</v>
      </c>
      <c r="M229">
        <f t="shared" si="12"/>
        <v>1.6413350963656519E-2</v>
      </c>
      <c r="N229">
        <f t="shared" si="13"/>
        <v>9.0955805219147062E-2</v>
      </c>
      <c r="O229">
        <f t="shared" si="14"/>
        <v>47.917883590618686</v>
      </c>
      <c r="R229"/>
      <c r="U229" s="11"/>
      <c r="V229" t="s">
        <v>24</v>
      </c>
      <c r="W229" s="2" t="s">
        <v>36</v>
      </c>
      <c r="X229" s="4" t="s">
        <v>35</v>
      </c>
      <c r="Y229" s="2">
        <v>306</v>
      </c>
      <c r="Z229" s="31">
        <f t="shared" si="15"/>
        <v>0.9639460024465818</v>
      </c>
    </row>
    <row r="230" spans="1:26" x14ac:dyDescent="0.2">
      <c r="A230" s="1">
        <v>44670</v>
      </c>
      <c r="B230" s="25">
        <v>0.45833333333333298</v>
      </c>
      <c r="C230" s="4">
        <v>9</v>
      </c>
      <c r="D230" s="4">
        <v>9</v>
      </c>
      <c r="E230" s="2">
        <v>4</v>
      </c>
      <c r="F230" s="21">
        <v>3600</v>
      </c>
      <c r="G230" s="22">
        <v>12.1</v>
      </c>
      <c r="I230" s="14"/>
      <c r="J230" s="30">
        <v>0.414697857020417</v>
      </c>
      <c r="K230" s="30">
        <v>2.1426860699019401</v>
      </c>
      <c r="L230" s="30">
        <v>1502.05957358671</v>
      </c>
      <c r="M230">
        <f t="shared" si="12"/>
        <v>1.7077619462640473E-2</v>
      </c>
      <c r="N230">
        <f t="shared" si="13"/>
        <v>8.823768126654305E-2</v>
      </c>
      <c r="O230">
        <f t="shared" si="14"/>
        <v>61.85612337675267</v>
      </c>
      <c r="R230"/>
      <c r="U230" s="11"/>
      <c r="V230" t="s">
        <v>24</v>
      </c>
      <c r="W230" s="2" t="s">
        <v>36</v>
      </c>
      <c r="X230" s="4" t="s">
        <v>35</v>
      </c>
      <c r="Y230" s="2">
        <v>306</v>
      </c>
      <c r="Z230" s="31">
        <f t="shared" si="15"/>
        <v>0.9639460024465818</v>
      </c>
    </row>
    <row r="231" spans="1:26" x14ac:dyDescent="0.2">
      <c r="A231" s="1">
        <v>44670</v>
      </c>
      <c r="B231" s="25">
        <v>0.45833333333333298</v>
      </c>
      <c r="C231" s="4">
        <v>10</v>
      </c>
      <c r="D231" s="4">
        <v>10</v>
      </c>
      <c r="E231" s="2">
        <v>1</v>
      </c>
      <c r="F231" s="21">
        <v>0</v>
      </c>
      <c r="G231" s="22">
        <v>14.3</v>
      </c>
      <c r="H231" s="3">
        <v>15.72</v>
      </c>
      <c r="I231" s="14">
        <v>7.0699999999999999E-2</v>
      </c>
      <c r="J231" s="29">
        <v>0.37593877140027598</v>
      </c>
      <c r="K231" s="29">
        <v>2.1898321599195398</v>
      </c>
      <c r="L231" s="29">
        <v>487.768126448239</v>
      </c>
      <c r="M231">
        <f t="shared" si="12"/>
        <v>1.5362998876341388E-2</v>
      </c>
      <c r="N231">
        <f t="shared" si="13"/>
        <v>8.9489011433725785E-2</v>
      </c>
      <c r="O231">
        <f t="shared" si="14"/>
        <v>19.932983104210724</v>
      </c>
      <c r="P231" s="10">
        <f>SLOPE(M231:M234,$F231:$F234)*($H231/$I231)*1000</f>
        <v>-8.9769239104127239E-3</v>
      </c>
      <c r="Q231" s="10">
        <f>SLOPE(N231:N234,$F231:$F234)*($H231/$I231)*1000</f>
        <v>-0.14755600023246207</v>
      </c>
      <c r="R231" s="10">
        <f>SLOPE(O231:O234,$F231:$F234)*($H231/$I231)</f>
        <v>1.4073031087154568</v>
      </c>
      <c r="S231" s="11">
        <f>RSQ(J231:J234,$F231:$F234)</f>
        <v>0.2104319725572151</v>
      </c>
      <c r="T231" s="11">
        <f>RSQ(K231:K234,$F231:$F234)</f>
        <v>0.54447592067988693</v>
      </c>
      <c r="U231" s="11">
        <f>RSQ(L231:L234,$F231:$F234)</f>
        <v>0.99979469346707606</v>
      </c>
      <c r="V231" t="s">
        <v>24</v>
      </c>
      <c r="W231" s="2" t="s">
        <v>36</v>
      </c>
      <c r="X231" s="4" t="s">
        <v>33</v>
      </c>
      <c r="Y231" s="2">
        <v>306</v>
      </c>
      <c r="Z231" s="31">
        <f t="shared" si="15"/>
        <v>0.9639460024465818</v>
      </c>
    </row>
    <row r="232" spans="1:26" x14ac:dyDescent="0.2">
      <c r="A232" s="1">
        <v>44670</v>
      </c>
      <c r="B232" s="25">
        <v>0.45833333333333298</v>
      </c>
      <c r="C232" s="4">
        <v>10</v>
      </c>
      <c r="D232" s="4">
        <v>10</v>
      </c>
      <c r="E232" s="2">
        <v>2</v>
      </c>
      <c r="F232" s="21">
        <v>1200</v>
      </c>
      <c r="G232" s="22">
        <v>14.3</v>
      </c>
      <c r="I232" s="14"/>
      <c r="J232" s="30">
        <v>0.36928564843594802</v>
      </c>
      <c r="K232" s="30">
        <v>2.1678306512446599</v>
      </c>
      <c r="L232" s="30">
        <v>672.93557198151404</v>
      </c>
      <c r="M232">
        <f t="shared" si="12"/>
        <v>1.5091114387693359E-2</v>
      </c>
      <c r="N232">
        <f t="shared" si="13"/>
        <v>8.858990450790645E-2</v>
      </c>
      <c r="O232">
        <f t="shared" si="14"/>
        <v>27.499979312308195</v>
      </c>
      <c r="R232"/>
      <c r="U232" s="11"/>
      <c r="V232" t="s">
        <v>24</v>
      </c>
      <c r="W232" s="2" t="s">
        <v>36</v>
      </c>
      <c r="X232" s="4" t="s">
        <v>33</v>
      </c>
      <c r="Y232" s="2">
        <v>306</v>
      </c>
      <c r="Z232" s="31">
        <f t="shared" si="15"/>
        <v>0.9639460024465818</v>
      </c>
    </row>
    <row r="233" spans="1:26" x14ac:dyDescent="0.2">
      <c r="A233" s="1">
        <v>44670</v>
      </c>
      <c r="B233" s="25">
        <v>0.45833333333333298</v>
      </c>
      <c r="C233" s="4">
        <v>10</v>
      </c>
      <c r="D233" s="4">
        <v>10</v>
      </c>
      <c r="E233" s="2">
        <v>3</v>
      </c>
      <c r="F233" s="21">
        <v>2400</v>
      </c>
      <c r="G233" s="22">
        <v>14.3</v>
      </c>
      <c r="I233" s="14"/>
      <c r="J233" s="29">
        <v>0.36862102456183699</v>
      </c>
      <c r="K233" s="29">
        <v>2.1898321599195398</v>
      </c>
      <c r="L233" s="29">
        <v>865.184015327059</v>
      </c>
      <c r="M233">
        <f t="shared" si="12"/>
        <v>1.506395407168465E-2</v>
      </c>
      <c r="N233">
        <f t="shared" si="13"/>
        <v>8.9489011433725785E-2</v>
      </c>
      <c r="O233">
        <f t="shared" si="14"/>
        <v>35.356345411752812</v>
      </c>
      <c r="R233"/>
      <c r="U233" s="11"/>
      <c r="V233" t="s">
        <v>24</v>
      </c>
      <c r="W233" s="2" t="s">
        <v>36</v>
      </c>
      <c r="X233" s="4" t="s">
        <v>33</v>
      </c>
      <c r="Y233" s="2">
        <v>306</v>
      </c>
      <c r="Z233" s="31">
        <f t="shared" si="15"/>
        <v>0.9639460024465818</v>
      </c>
    </row>
    <row r="234" spans="1:26" x14ac:dyDescent="0.2">
      <c r="A234" s="1">
        <v>44670</v>
      </c>
      <c r="B234" s="25">
        <v>0.45833333333333298</v>
      </c>
      <c r="C234" s="4">
        <v>10</v>
      </c>
      <c r="D234" s="4">
        <v>10</v>
      </c>
      <c r="E234" s="2">
        <v>4</v>
      </c>
      <c r="F234" s="21">
        <v>3600</v>
      </c>
      <c r="G234" s="22">
        <v>14.3</v>
      </c>
      <c r="I234" s="14"/>
      <c r="J234" s="30">
        <v>0.37220850750884998</v>
      </c>
      <c r="K234" s="30">
        <v>2.1175414885592199</v>
      </c>
      <c r="L234" s="30">
        <v>1043.2057372910999</v>
      </c>
      <c r="M234">
        <f t="shared" si="12"/>
        <v>1.5210559052805822E-2</v>
      </c>
      <c r="N234">
        <f t="shared" si="13"/>
        <v>8.6534802963176574E-2</v>
      </c>
      <c r="O234">
        <f t="shared" si="14"/>
        <v>42.631326665511068</v>
      </c>
      <c r="R234"/>
      <c r="U234" s="11"/>
      <c r="V234" t="s">
        <v>24</v>
      </c>
      <c r="W234" s="2" t="s">
        <v>36</v>
      </c>
      <c r="X234" s="4" t="s">
        <v>33</v>
      </c>
      <c r="Y234" s="2">
        <v>306</v>
      </c>
      <c r="Z234" s="31">
        <f t="shared" si="15"/>
        <v>0.9639460024465818</v>
      </c>
    </row>
    <row r="235" spans="1:26" x14ac:dyDescent="0.2">
      <c r="A235" s="1">
        <v>44670</v>
      </c>
      <c r="B235" s="25">
        <v>0.45833333333333298</v>
      </c>
      <c r="C235" s="4">
        <v>11</v>
      </c>
      <c r="D235" s="4">
        <v>11</v>
      </c>
      <c r="E235" s="2">
        <v>1</v>
      </c>
      <c r="F235" s="21">
        <v>0</v>
      </c>
      <c r="G235" s="22">
        <v>12.1</v>
      </c>
      <c r="H235" s="3">
        <v>16.399999999999999</v>
      </c>
      <c r="I235" s="14">
        <v>7.0699999999999999E-2</v>
      </c>
      <c r="J235" s="29">
        <v>0.36106684220718899</v>
      </c>
      <c r="K235" s="29">
        <v>2.2558366859441801</v>
      </c>
      <c r="L235" s="29">
        <v>484.79074162772298</v>
      </c>
      <c r="M235">
        <f t="shared" si="12"/>
        <v>1.4869047494229145E-2</v>
      </c>
      <c r="N235">
        <f t="shared" si="13"/>
        <v>9.2897322328149942E-2</v>
      </c>
      <c r="O235">
        <f t="shared" si="14"/>
        <v>19.964105587654156</v>
      </c>
      <c r="P235" s="10">
        <f>SLOPE(M235:M238,$F235:$F238)*($H235/$I235)*1000</f>
        <v>1.0377310783428273E-2</v>
      </c>
      <c r="Q235" s="10">
        <f>SLOPE(N235:N238,$F235:$F238)*($H235/$I235)*1000</f>
        <v>-0.46537826412876393</v>
      </c>
      <c r="R235" s="10">
        <f>SLOPE(O235:O238,$F235:$F238)*($H235/$I235)</f>
        <v>2.4050000022775131</v>
      </c>
      <c r="S235" s="11">
        <f>RSQ(J235:J238,$F235:$F238)</f>
        <v>0.95668652075140015</v>
      </c>
      <c r="T235" s="11">
        <f>RSQ(K235:K238,$F235:$F238)</f>
        <v>0.99356691556576926</v>
      </c>
      <c r="U235" s="11">
        <f>RSQ(L235:L238,$F235:$F238)</f>
        <v>0.99993107708914497</v>
      </c>
      <c r="V235" t="s">
        <v>24</v>
      </c>
      <c r="W235" s="2" t="s">
        <v>32</v>
      </c>
      <c r="X235" s="4" t="s">
        <v>35</v>
      </c>
      <c r="Y235" s="2">
        <v>306</v>
      </c>
      <c r="Z235" s="31">
        <f t="shared" si="15"/>
        <v>0.9639460024465818</v>
      </c>
    </row>
    <row r="236" spans="1:26" x14ac:dyDescent="0.2">
      <c r="A236" s="1">
        <v>44670</v>
      </c>
      <c r="B236" s="25">
        <v>0.45833333333333298</v>
      </c>
      <c r="C236" s="4">
        <v>11</v>
      </c>
      <c r="D236" s="4">
        <v>11</v>
      </c>
      <c r="E236" s="2">
        <v>2</v>
      </c>
      <c r="F236" s="21">
        <v>1200</v>
      </c>
      <c r="G236" s="22">
        <v>12.1</v>
      </c>
      <c r="I236" s="14"/>
      <c r="J236" s="30">
        <v>0.36248195909768699</v>
      </c>
      <c r="K236" s="30">
        <v>2.1835460145838601</v>
      </c>
      <c r="L236" s="30">
        <v>793.31253479009399</v>
      </c>
      <c r="M236">
        <f t="shared" si="12"/>
        <v>1.4927323242082577E-2</v>
      </c>
      <c r="N236">
        <f t="shared" si="13"/>
        <v>8.9920329427678872E-2</v>
      </c>
      <c r="O236">
        <f t="shared" si="14"/>
        <v>32.669302131023429</v>
      </c>
      <c r="R236"/>
      <c r="U236" s="11"/>
      <c r="V236" t="s">
        <v>24</v>
      </c>
      <c r="W236" s="2" t="s">
        <v>32</v>
      </c>
      <c r="X236" s="4" t="s">
        <v>35</v>
      </c>
      <c r="Y236" s="2">
        <v>306</v>
      </c>
      <c r="Z236" s="31">
        <f t="shared" si="15"/>
        <v>0.9639460024465818</v>
      </c>
    </row>
    <row r="237" spans="1:26" x14ac:dyDescent="0.2">
      <c r="A237" s="1">
        <v>44670</v>
      </c>
      <c r="B237" s="25">
        <v>0.45833333333333298</v>
      </c>
      <c r="C237" s="4">
        <v>11</v>
      </c>
      <c r="D237" s="4">
        <v>11</v>
      </c>
      <c r="E237" s="2">
        <v>3</v>
      </c>
      <c r="F237" s="21">
        <v>2400</v>
      </c>
      <c r="G237" s="22">
        <v>12.1</v>
      </c>
      <c r="I237" s="14"/>
      <c r="J237" s="29">
        <v>0.36432586614436802</v>
      </c>
      <c r="K237" s="29">
        <v>2.1363999245662599</v>
      </c>
      <c r="L237" s="29">
        <v>1094.1060725705199</v>
      </c>
      <c r="M237">
        <f t="shared" si="12"/>
        <v>1.5003256942569845E-2</v>
      </c>
      <c r="N237">
        <f t="shared" si="13"/>
        <v>8.7978812318676006E-2</v>
      </c>
      <c r="O237">
        <f t="shared" si="14"/>
        <v>45.056242376973572</v>
      </c>
      <c r="R237"/>
      <c r="U237" s="11"/>
      <c r="V237" t="s">
        <v>24</v>
      </c>
      <c r="W237" s="2" t="s">
        <v>32</v>
      </c>
      <c r="X237" s="4" t="s">
        <v>35</v>
      </c>
      <c r="Y237" s="2">
        <v>306</v>
      </c>
      <c r="Z237" s="31">
        <f t="shared" si="15"/>
        <v>0.9639460024465818</v>
      </c>
    </row>
    <row r="238" spans="1:26" x14ac:dyDescent="0.2">
      <c r="A238" s="1">
        <v>44670</v>
      </c>
      <c r="B238" s="25">
        <v>0.45833333333333298</v>
      </c>
      <c r="C238" s="4">
        <v>11</v>
      </c>
      <c r="D238" s="4">
        <v>11</v>
      </c>
      <c r="E238" s="2">
        <v>4</v>
      </c>
      <c r="F238" s="21">
        <v>3600</v>
      </c>
      <c r="G238" s="22">
        <v>12.1</v>
      </c>
      <c r="I238" s="14"/>
      <c r="J238" s="30">
        <v>0.36479755729227498</v>
      </c>
      <c r="K238" s="30">
        <v>2.0766815438772901</v>
      </c>
      <c r="L238" s="30">
        <v>1391.5856515942</v>
      </c>
      <c r="M238">
        <f t="shared" si="12"/>
        <v>1.5022681595462262E-2</v>
      </c>
      <c r="N238">
        <f t="shared" si="13"/>
        <v>8.5519557313938635E-2</v>
      </c>
      <c r="O238">
        <f t="shared" si="14"/>
        <v>57.306710910797655</v>
      </c>
      <c r="R238"/>
      <c r="U238" s="11"/>
      <c r="V238" t="s">
        <v>24</v>
      </c>
      <c r="W238" s="2" t="s">
        <v>32</v>
      </c>
      <c r="X238" s="4" t="s">
        <v>35</v>
      </c>
      <c r="Y238" s="2">
        <v>306</v>
      </c>
      <c r="Z238" s="31">
        <f t="shared" si="15"/>
        <v>0.9639460024465818</v>
      </c>
    </row>
    <row r="239" spans="1:26" x14ac:dyDescent="0.2">
      <c r="A239" s="1">
        <v>44670</v>
      </c>
      <c r="B239" s="25">
        <v>0.45833333333333298</v>
      </c>
      <c r="C239" s="4">
        <v>12</v>
      </c>
      <c r="D239" s="4">
        <v>12</v>
      </c>
      <c r="E239" s="2">
        <v>1</v>
      </c>
      <c r="F239" s="21">
        <v>0</v>
      </c>
      <c r="G239" s="22">
        <v>14.3</v>
      </c>
      <c r="H239" s="3">
        <v>15.72</v>
      </c>
      <c r="I239" s="14">
        <v>7.0699999999999999E-2</v>
      </c>
      <c r="J239" s="29">
        <v>0.358758295786551</v>
      </c>
      <c r="K239" s="29">
        <v>2.28726741262258</v>
      </c>
      <c r="L239" s="29">
        <v>482.22760165180102</v>
      </c>
      <c r="M239">
        <f t="shared" si="12"/>
        <v>1.466090681340905E-2</v>
      </c>
      <c r="N239">
        <f t="shared" si="13"/>
        <v>9.3470770676639961E-2</v>
      </c>
      <c r="O239">
        <f t="shared" si="14"/>
        <v>19.706565712078035</v>
      </c>
      <c r="P239" s="10">
        <f>SLOPE(M239:M242,$F239:$F242)*($H239/$I239)*1000</f>
        <v>7.7226763779471895E-3</v>
      </c>
      <c r="Q239" s="10">
        <f>SLOPE(N239:N242,$F239:$F242)*($H239/$I239)*1000</f>
        <v>-0.48312690398694219</v>
      </c>
      <c r="R239" s="10">
        <f>SLOPE(O239:O242,$F239:$F242)*($H239/$I239)</f>
        <v>1.3743975523677232</v>
      </c>
      <c r="S239" s="11">
        <f>RSQ(J239:J242,$F239:$F242)</f>
        <v>0.58212605482565349</v>
      </c>
      <c r="T239" s="11">
        <f>RSQ(K239:K242,$F239:$F242)</f>
        <v>0.89400151860286636</v>
      </c>
      <c r="U239" s="11">
        <f>RSQ(L239:L242,$F239:$F242)</f>
        <v>0.98327275193289698</v>
      </c>
      <c r="V239" t="s">
        <v>24</v>
      </c>
      <c r="W239" s="2" t="s">
        <v>32</v>
      </c>
      <c r="X239" s="4" t="s">
        <v>33</v>
      </c>
      <c r="Y239" s="2">
        <v>306</v>
      </c>
      <c r="Z239" s="31">
        <f t="shared" si="15"/>
        <v>0.9639460024465818</v>
      </c>
    </row>
    <row r="240" spans="1:26" x14ac:dyDescent="0.2">
      <c r="A240" s="1">
        <v>44670</v>
      </c>
      <c r="B240" s="25">
        <v>0.45833333333333298</v>
      </c>
      <c r="C240" s="4">
        <v>12</v>
      </c>
      <c r="D240" s="4">
        <v>12</v>
      </c>
      <c r="E240" s="2">
        <v>2</v>
      </c>
      <c r="F240" s="21">
        <v>1200</v>
      </c>
      <c r="G240" s="22">
        <v>14.3</v>
      </c>
      <c r="I240" s="14"/>
      <c r="J240" s="30">
        <v>0.36227469588595601</v>
      </c>
      <c r="K240" s="30">
        <v>2.1804029419160198</v>
      </c>
      <c r="L240" s="30">
        <v>700.107444756566</v>
      </c>
      <c r="M240">
        <f t="shared" si="12"/>
        <v>1.4804606944615805E-2</v>
      </c>
      <c r="N240">
        <f t="shared" si="13"/>
        <v>8.9103679894088933E-2</v>
      </c>
      <c r="O240">
        <f t="shared" si="14"/>
        <v>28.610376756435468</v>
      </c>
      <c r="R240"/>
      <c r="U240" s="11"/>
      <c r="V240" t="s">
        <v>24</v>
      </c>
      <c r="W240" s="2" t="s">
        <v>32</v>
      </c>
      <c r="X240" s="4" t="s">
        <v>33</v>
      </c>
      <c r="Y240" s="2">
        <v>306</v>
      </c>
      <c r="Z240" s="31">
        <f t="shared" si="15"/>
        <v>0.9639460024465818</v>
      </c>
    </row>
    <row r="241" spans="1:26" x14ac:dyDescent="0.2">
      <c r="A241" s="1">
        <v>44670</v>
      </c>
      <c r="B241" s="25">
        <v>0.45833333333333298</v>
      </c>
      <c r="C241" s="4">
        <v>12</v>
      </c>
      <c r="D241" s="4">
        <v>12</v>
      </c>
      <c r="E241" s="2">
        <v>3</v>
      </c>
      <c r="F241" s="21">
        <v>2400</v>
      </c>
      <c r="G241" s="22">
        <v>14.3</v>
      </c>
      <c r="I241" s="14"/>
      <c r="J241" s="29">
        <v>0.36110972486271598</v>
      </c>
      <c r="K241" s="29">
        <v>2.1081122705556901</v>
      </c>
      <c r="L241" s="29">
        <v>902.841460730883</v>
      </c>
      <c r="M241">
        <f t="shared" si="12"/>
        <v>1.4756999595008466E-2</v>
      </c>
      <c r="N241">
        <f t="shared" si="13"/>
        <v>8.614947142353932E-2</v>
      </c>
      <c r="O241">
        <f t="shared" si="14"/>
        <v>36.895243060617155</v>
      </c>
      <c r="R241"/>
      <c r="U241" s="11"/>
      <c r="V241" t="s">
        <v>24</v>
      </c>
      <c r="W241" s="2" t="s">
        <v>32</v>
      </c>
      <c r="X241" s="4" t="s">
        <v>33</v>
      </c>
      <c r="Y241" s="2">
        <v>306</v>
      </c>
      <c r="Z241" s="31">
        <f t="shared" si="15"/>
        <v>0.9639460024465818</v>
      </c>
    </row>
    <row r="242" spans="1:26" x14ac:dyDescent="0.2">
      <c r="A242" s="1">
        <v>44670</v>
      </c>
      <c r="B242" s="25">
        <v>0.45833333333333298</v>
      </c>
      <c r="C242" s="4">
        <v>12</v>
      </c>
      <c r="D242" s="4">
        <v>12</v>
      </c>
      <c r="E242" s="2">
        <v>4</v>
      </c>
      <c r="F242" s="21">
        <v>3600</v>
      </c>
      <c r="G242" s="22">
        <v>14.3</v>
      </c>
      <c r="I242" s="14"/>
      <c r="J242" s="30">
        <v>0.36254628206699702</v>
      </c>
      <c r="K242" s="30">
        <v>2.0986830525521798</v>
      </c>
      <c r="L242" s="30">
        <v>1019.68439720903</v>
      </c>
      <c r="M242">
        <f t="shared" si="12"/>
        <v>1.4815705502443778E-2</v>
      </c>
      <c r="N242">
        <f t="shared" si="13"/>
        <v>8.5764139883902857E-2</v>
      </c>
      <c r="O242">
        <f t="shared" si="14"/>
        <v>41.670110774144199</v>
      </c>
      <c r="R242"/>
      <c r="U242" s="11"/>
      <c r="V242" t="s">
        <v>24</v>
      </c>
      <c r="W242" s="2" t="s">
        <v>32</v>
      </c>
      <c r="X242" s="4" t="s">
        <v>33</v>
      </c>
      <c r="Y242" s="2">
        <v>306</v>
      </c>
      <c r="Z242" s="31">
        <f t="shared" si="15"/>
        <v>0.9639460024465818</v>
      </c>
    </row>
    <row r="243" spans="1:26" x14ac:dyDescent="0.2">
      <c r="A243" s="1">
        <v>44670</v>
      </c>
      <c r="B243" s="25">
        <v>0.45833333333333298</v>
      </c>
      <c r="C243" s="4">
        <v>13</v>
      </c>
      <c r="D243" s="4">
        <v>13</v>
      </c>
      <c r="E243" s="2">
        <v>1</v>
      </c>
      <c r="F243" s="21">
        <v>0</v>
      </c>
      <c r="G243" s="22">
        <v>12.1</v>
      </c>
      <c r="H243" s="3">
        <v>15.72</v>
      </c>
      <c r="I243" s="14">
        <v>7.0699999999999999E-2</v>
      </c>
      <c r="J243" s="29">
        <v>0.36065945596327498</v>
      </c>
      <c r="K243" s="29">
        <v>2.0546800352024102</v>
      </c>
      <c r="L243" s="29">
        <v>436.738339654882</v>
      </c>
      <c r="M243">
        <f t="shared" si="12"/>
        <v>1.485227097337161E-2</v>
      </c>
      <c r="N243">
        <f t="shared" si="13"/>
        <v>8.461351599640396E-2</v>
      </c>
      <c r="O243">
        <f t="shared" si="14"/>
        <v>17.985265761824987</v>
      </c>
      <c r="P243" s="10">
        <f>SLOPE(M243:M246,$F243:$F246)*($H243/$I243)*1000</f>
        <v>3.1252210659864832E-2</v>
      </c>
      <c r="Q243" s="10">
        <f>SLOPE(N243:N246,$F243:$F246)*($H243/$I243)*1000</f>
        <v>-0.14869403073381782</v>
      </c>
      <c r="R243" s="10">
        <f>SLOPE(O243:O246,$F243:$F246)*($H243/$I243)</f>
        <v>2.7835968302834124</v>
      </c>
      <c r="S243" s="11">
        <f>RSQ(J243:J246,$F243:$F246)</f>
        <v>0.96641528700117807</v>
      </c>
      <c r="T243" s="11">
        <f>RSQ(K243:K246,$F243:$F246)</f>
        <v>0.72255639097744595</v>
      </c>
      <c r="U243" s="11">
        <f>RSQ(L243:L246,$F243:$F246)</f>
        <v>0.99989765214286652</v>
      </c>
      <c r="V243" t="s">
        <v>24</v>
      </c>
      <c r="W243" s="2" t="s">
        <v>32</v>
      </c>
      <c r="X243" s="4" t="s">
        <v>35</v>
      </c>
      <c r="Y243" s="2">
        <v>306</v>
      </c>
      <c r="Z243" s="31">
        <f t="shared" si="15"/>
        <v>0.9639460024465818</v>
      </c>
    </row>
    <row r="244" spans="1:26" x14ac:dyDescent="0.2">
      <c r="A244" s="1">
        <v>44670</v>
      </c>
      <c r="B244" s="25">
        <v>0.45833333333333298</v>
      </c>
      <c r="C244" s="4">
        <v>13</v>
      </c>
      <c r="D244" s="4">
        <v>13</v>
      </c>
      <c r="E244" s="2">
        <v>2</v>
      </c>
      <c r="F244" s="21">
        <v>1200</v>
      </c>
      <c r="G244" s="22">
        <v>12.1</v>
      </c>
      <c r="I244" s="14"/>
      <c r="J244" s="30">
        <v>0.36395422897415802</v>
      </c>
      <c r="K244" s="30">
        <v>2.0672523258737701</v>
      </c>
      <c r="L244" s="30">
        <v>808.52308767751003</v>
      </c>
      <c r="M244">
        <f t="shared" si="12"/>
        <v>1.4987952599748736E-2</v>
      </c>
      <c r="N244">
        <f t="shared" si="13"/>
        <v>8.5131253892138062E-2</v>
      </c>
      <c r="O244">
        <f t="shared" si="14"/>
        <v>33.295685965977434</v>
      </c>
      <c r="R244"/>
      <c r="U244" s="11"/>
      <c r="V244" t="s">
        <v>24</v>
      </c>
      <c r="W244" s="2" t="s">
        <v>32</v>
      </c>
      <c r="X244" s="4" t="s">
        <v>35</v>
      </c>
      <c r="Y244" s="2">
        <v>306</v>
      </c>
      <c r="Z244" s="31">
        <f t="shared" si="15"/>
        <v>0.9639460024465818</v>
      </c>
    </row>
    <row r="245" spans="1:26" x14ac:dyDescent="0.2">
      <c r="A245" s="1">
        <v>44670</v>
      </c>
      <c r="B245" s="25">
        <v>0.45833333333333298</v>
      </c>
      <c r="C245" s="4">
        <v>13</v>
      </c>
      <c r="D245" s="4">
        <v>13</v>
      </c>
      <c r="E245" s="2">
        <v>3</v>
      </c>
      <c r="F245" s="21">
        <v>2400</v>
      </c>
      <c r="G245" s="22">
        <v>12.1</v>
      </c>
      <c r="I245" s="14"/>
      <c r="J245" s="29">
        <v>0.36698445715193401</v>
      </c>
      <c r="K245" s="29">
        <v>2.0138200905204902</v>
      </c>
      <c r="L245" s="29">
        <v>1175.0779945371501</v>
      </c>
      <c r="M245">
        <f t="shared" si="12"/>
        <v>1.5112740039155449E-2</v>
      </c>
      <c r="N245">
        <f t="shared" si="13"/>
        <v>8.2930867835268138E-2</v>
      </c>
      <c r="O245">
        <f t="shared" si="14"/>
        <v>48.390736749430985</v>
      </c>
      <c r="R245"/>
      <c r="U245" s="11"/>
      <c r="V245" t="s">
        <v>24</v>
      </c>
      <c r="W245" s="2" t="s">
        <v>32</v>
      </c>
      <c r="X245" s="4" t="s">
        <v>35</v>
      </c>
      <c r="Y245" s="2">
        <v>306</v>
      </c>
      <c r="Z245" s="31">
        <f t="shared" si="15"/>
        <v>0.9639460024465818</v>
      </c>
    </row>
    <row r="246" spans="1:26" x14ac:dyDescent="0.2">
      <c r="A246" s="1">
        <v>44670</v>
      </c>
      <c r="B246" s="25">
        <v>0.45833333333333298</v>
      </c>
      <c r="C246" s="4">
        <v>13</v>
      </c>
      <c r="D246" s="4">
        <v>13</v>
      </c>
      <c r="E246" s="2">
        <v>4</v>
      </c>
      <c r="F246" s="21">
        <v>3600</v>
      </c>
      <c r="G246" s="22">
        <v>12.1</v>
      </c>
      <c r="I246" s="14"/>
      <c r="J246" s="30">
        <v>0.37330187614364302</v>
      </c>
      <c r="K246" s="30">
        <v>2.00753394518481</v>
      </c>
      <c r="L246" s="30">
        <v>1530.5647969552999</v>
      </c>
      <c r="M246">
        <f t="shared" si="12"/>
        <v>1.537289686345549E-2</v>
      </c>
      <c r="N246">
        <f t="shared" si="13"/>
        <v>8.267199888740108E-2</v>
      </c>
      <c r="O246">
        <f t="shared" si="14"/>
        <v>63.029993338087863</v>
      </c>
      <c r="R246"/>
      <c r="U246" s="11"/>
      <c r="V246" t="s">
        <v>24</v>
      </c>
      <c r="W246" s="2" t="s">
        <v>32</v>
      </c>
      <c r="X246" s="4" t="s">
        <v>35</v>
      </c>
      <c r="Y246" s="2">
        <v>306</v>
      </c>
      <c r="Z246" s="31">
        <f t="shared" si="15"/>
        <v>0.9639460024465818</v>
      </c>
    </row>
    <row r="247" spans="1:26" x14ac:dyDescent="0.2">
      <c r="A247" s="1">
        <v>44670</v>
      </c>
      <c r="B247" s="25">
        <v>0.45833333333333298</v>
      </c>
      <c r="C247" s="4">
        <v>14</v>
      </c>
      <c r="D247" s="4">
        <v>14</v>
      </c>
      <c r="E247" s="2">
        <v>1</v>
      </c>
      <c r="F247" s="21">
        <v>0</v>
      </c>
      <c r="G247" s="22">
        <v>14.3</v>
      </c>
      <c r="H247" s="3">
        <v>16.399999999999999</v>
      </c>
      <c r="I247" s="14">
        <v>7.0699999999999999E-2</v>
      </c>
      <c r="J247" s="29">
        <v>0.36129554946798398</v>
      </c>
      <c r="K247" s="29">
        <v>2.0735384712094498</v>
      </c>
      <c r="L247" s="29">
        <v>437.81278722054702</v>
      </c>
      <c r="M247">
        <f t="shared" si="12"/>
        <v>1.4764593446505334E-2</v>
      </c>
      <c r="N247">
        <f t="shared" si="13"/>
        <v>8.4736589111537503E-2</v>
      </c>
      <c r="O247">
        <f t="shared" si="14"/>
        <v>17.891523486827612</v>
      </c>
      <c r="P247" s="10">
        <f>SLOPE(M247:M250,$F247:$F250)*($H247/$I247)*1000</f>
        <v>1.1472143648670375E-2</v>
      </c>
      <c r="Q247" s="10">
        <f>SLOPE(N247:N250,$F247:$F250)*($H247/$I247)*1000</f>
        <v>-0.30787765951811402</v>
      </c>
      <c r="R247" s="10">
        <f>SLOPE(O247:O250,$F247:$F250)*($H247/$I247)</f>
        <v>1.5562662723050056</v>
      </c>
      <c r="S247" s="11">
        <f>RSQ(J247:J250,$F247:$F250)</f>
        <v>0.92490088339287779</v>
      </c>
      <c r="T247" s="11">
        <f>RSQ(K247:K250,$F247:$F250)</f>
        <v>0.99456662354463155</v>
      </c>
      <c r="U247" s="11">
        <f>RSQ(L247:L250,$F247:$F250)</f>
        <v>0.97201943884215114</v>
      </c>
      <c r="V247" t="s">
        <v>24</v>
      </c>
      <c r="W247" s="2" t="s">
        <v>32</v>
      </c>
      <c r="X247" s="4" t="s">
        <v>33</v>
      </c>
      <c r="Y247" s="2">
        <v>306</v>
      </c>
      <c r="Z247" s="31">
        <f t="shared" si="15"/>
        <v>0.9639460024465818</v>
      </c>
    </row>
    <row r="248" spans="1:26" x14ac:dyDescent="0.2">
      <c r="A248" s="1">
        <v>44670</v>
      </c>
      <c r="B248" s="25">
        <v>0.45833333333333298</v>
      </c>
      <c r="C248" s="4">
        <v>14</v>
      </c>
      <c r="D248" s="4">
        <v>14</v>
      </c>
      <c r="E248" s="2">
        <v>2</v>
      </c>
      <c r="F248" s="21">
        <v>1200</v>
      </c>
      <c r="G248" s="22">
        <v>14.3</v>
      </c>
      <c r="I248" s="14"/>
      <c r="J248" s="30">
        <v>0.36331815414045099</v>
      </c>
      <c r="K248" s="30">
        <v>2.0326785265275298</v>
      </c>
      <c r="L248" s="30">
        <v>712.444174034615</v>
      </c>
      <c r="M248">
        <f t="shared" si="12"/>
        <v>1.4847248590572154E-2</v>
      </c>
      <c r="N248">
        <f t="shared" si="13"/>
        <v>8.3066819106444464E-2</v>
      </c>
      <c r="O248">
        <f t="shared" si="14"/>
        <v>29.114525762749572</v>
      </c>
      <c r="R248"/>
      <c r="U248" s="11"/>
      <c r="V248" t="s">
        <v>24</v>
      </c>
      <c r="W248" s="2" t="s">
        <v>32</v>
      </c>
      <c r="X248" s="4" t="s">
        <v>33</v>
      </c>
      <c r="Y248" s="2">
        <v>306</v>
      </c>
      <c r="Z248" s="31">
        <f t="shared" si="15"/>
        <v>0.9639460024465818</v>
      </c>
    </row>
    <row r="249" spans="1:26" x14ac:dyDescent="0.2">
      <c r="A249" s="1">
        <v>44670</v>
      </c>
      <c r="B249" s="25">
        <v>0.45833333333333298</v>
      </c>
      <c r="C249" s="4">
        <v>14</v>
      </c>
      <c r="D249" s="4">
        <v>14</v>
      </c>
      <c r="E249" s="2">
        <v>3</v>
      </c>
      <c r="F249" s="21">
        <v>2400</v>
      </c>
      <c r="G249" s="22">
        <v>14.3</v>
      </c>
      <c r="I249" s="14"/>
      <c r="J249" s="29">
        <v>0.36521207174150999</v>
      </c>
      <c r="K249" s="29">
        <v>2.0012477998491298</v>
      </c>
      <c r="L249" s="29">
        <v>905.01624616499896</v>
      </c>
      <c r="M249">
        <f t="shared" si="12"/>
        <v>1.4924644848129141E-2</v>
      </c>
      <c r="N249">
        <f t="shared" si="13"/>
        <v>8.1782380640988292E-2</v>
      </c>
      <c r="O249">
        <f t="shared" si="14"/>
        <v>36.984117177155227</v>
      </c>
      <c r="R249"/>
      <c r="U249" s="11"/>
      <c r="V249" t="s">
        <v>24</v>
      </c>
      <c r="W249" s="2" t="s">
        <v>32</v>
      </c>
      <c r="X249" s="4" t="s">
        <v>33</v>
      </c>
      <c r="Y249" s="2">
        <v>306</v>
      </c>
      <c r="Z249" s="31">
        <f t="shared" si="15"/>
        <v>0.9639460024465818</v>
      </c>
    </row>
    <row r="250" spans="1:26" x14ac:dyDescent="0.2">
      <c r="A250" s="1">
        <v>44670</v>
      </c>
      <c r="B250" s="25">
        <v>0.45833333333333298</v>
      </c>
      <c r="C250" s="4">
        <v>14</v>
      </c>
      <c r="D250" s="4">
        <v>14</v>
      </c>
      <c r="E250" s="2">
        <v>4</v>
      </c>
      <c r="F250" s="21">
        <v>3600</v>
      </c>
      <c r="G250" s="22">
        <v>14.3</v>
      </c>
      <c r="I250" s="14"/>
      <c r="J250" s="30">
        <v>0.36550508944084897</v>
      </c>
      <c r="K250" s="30">
        <v>1.9541017098315301</v>
      </c>
      <c r="L250" s="30">
        <v>1030.3123665031301</v>
      </c>
      <c r="M250">
        <f t="shared" si="12"/>
        <v>1.4936619219830484E-2</v>
      </c>
      <c r="N250">
        <f t="shared" si="13"/>
        <v>7.9855722942804033E-2</v>
      </c>
      <c r="O250">
        <f t="shared" si="14"/>
        <v>42.104430117464076</v>
      </c>
      <c r="R250"/>
      <c r="U250" s="11"/>
      <c r="V250" t="s">
        <v>24</v>
      </c>
      <c r="W250" s="2" t="s">
        <v>32</v>
      </c>
      <c r="X250" s="4" t="s">
        <v>33</v>
      </c>
      <c r="Y250" s="2">
        <v>306</v>
      </c>
      <c r="Z250" s="31">
        <f t="shared" si="15"/>
        <v>0.9639460024465818</v>
      </c>
    </row>
    <row r="251" spans="1:26" x14ac:dyDescent="0.2">
      <c r="A251" s="1">
        <v>44670</v>
      </c>
      <c r="B251" s="25">
        <v>0.45833333333333298</v>
      </c>
      <c r="C251" s="4">
        <v>15</v>
      </c>
      <c r="D251" s="4">
        <v>15</v>
      </c>
      <c r="E251" s="2">
        <v>1</v>
      </c>
      <c r="F251" s="21">
        <v>0</v>
      </c>
      <c r="G251" s="22">
        <v>12.1</v>
      </c>
      <c r="H251" s="3">
        <v>15.04</v>
      </c>
      <c r="I251" s="14">
        <v>7.0699999999999999E-2</v>
      </c>
      <c r="J251" s="29">
        <v>0.35905848164606302</v>
      </c>
      <c r="K251" s="29">
        <v>2.1238276338949</v>
      </c>
      <c r="L251" s="29">
        <v>442.05879687763002</v>
      </c>
      <c r="M251">
        <f t="shared" si="12"/>
        <v>1.4786341454576291E-2</v>
      </c>
      <c r="N251">
        <f t="shared" si="13"/>
        <v>8.7461074422941903E-2</v>
      </c>
      <c r="O251">
        <f t="shared" si="14"/>
        <v>18.204366830902547</v>
      </c>
      <c r="P251" s="10">
        <f>SLOPE(M251:M254,$F251:$F254)*($H251/$I251)*1000</f>
        <v>8.5424335623474554E-2</v>
      </c>
      <c r="Q251" s="10">
        <f>SLOPE(N251:N254,$F251:$F254)*($H251/$I251)*1000</f>
        <v>-0.17209109688477151</v>
      </c>
      <c r="R251" s="10">
        <f>SLOPE(O251:O254,$F251:$F254)*($H251/$I251)</f>
        <v>2.2712979086696632</v>
      </c>
      <c r="S251" s="11">
        <f>RSQ(J251:J254,$F251:$F254)</f>
        <v>0.99787979450599384</v>
      </c>
      <c r="T251" s="11">
        <f>RSQ(K251:K254,$F251:$F254)</f>
        <v>0.73481384715873066</v>
      </c>
      <c r="U251" s="11">
        <f>RSQ(L251:L254,$F251:$F254)</f>
        <v>0.99889310205592219</v>
      </c>
      <c r="V251" t="s">
        <v>24</v>
      </c>
      <c r="W251" s="2" t="s">
        <v>36</v>
      </c>
      <c r="X251" s="4" t="s">
        <v>35</v>
      </c>
      <c r="Y251" s="2">
        <v>306</v>
      </c>
      <c r="Z251" s="31">
        <f t="shared" si="15"/>
        <v>0.9639460024465818</v>
      </c>
    </row>
    <row r="252" spans="1:26" x14ac:dyDescent="0.2">
      <c r="A252" s="1">
        <v>44670</v>
      </c>
      <c r="B252" s="25">
        <v>0.45833333333333298</v>
      </c>
      <c r="C252" s="4">
        <v>15</v>
      </c>
      <c r="D252" s="4">
        <v>15</v>
      </c>
      <c r="E252" s="2">
        <v>2</v>
      </c>
      <c r="F252" s="21">
        <v>1200</v>
      </c>
      <c r="G252" s="22">
        <v>12.1</v>
      </c>
      <c r="I252" s="14"/>
      <c r="J252" s="30">
        <v>0.37170112293079999</v>
      </c>
      <c r="K252" s="30">
        <v>2.1301137792305802</v>
      </c>
      <c r="L252" s="30">
        <v>780.31560279097505</v>
      </c>
      <c r="M252">
        <f t="shared" si="12"/>
        <v>1.5306976449930934E-2</v>
      </c>
      <c r="N252">
        <f t="shared" si="13"/>
        <v>8.7719943370808975E-2</v>
      </c>
      <c r="O252">
        <f t="shared" si="14"/>
        <v>32.134077135028718</v>
      </c>
      <c r="R252"/>
      <c r="U252" s="11"/>
      <c r="V252" t="s">
        <v>24</v>
      </c>
      <c r="W252" s="2" t="s">
        <v>36</v>
      </c>
      <c r="X252" s="4" t="s">
        <v>35</v>
      </c>
      <c r="Y252" s="2">
        <v>306</v>
      </c>
      <c r="Z252" s="31">
        <f t="shared" si="15"/>
        <v>0.9639460024465818</v>
      </c>
    </row>
    <row r="253" spans="1:26" x14ac:dyDescent="0.2">
      <c r="A253" s="1">
        <v>44670</v>
      </c>
      <c r="B253" s="25">
        <v>0.45833333333333298</v>
      </c>
      <c r="C253" s="4">
        <v>15</v>
      </c>
      <c r="D253" s="4">
        <v>15</v>
      </c>
      <c r="E253" s="2">
        <v>3</v>
      </c>
      <c r="F253" s="21">
        <v>2400</v>
      </c>
      <c r="G253" s="22">
        <v>12.1</v>
      </c>
      <c r="I253" s="14"/>
      <c r="J253" s="29">
        <v>0.38375612560443301</v>
      </c>
      <c r="K253" s="29">
        <v>2.0641092532059302</v>
      </c>
      <c r="L253" s="29">
        <v>1084.6302217504399</v>
      </c>
      <c r="M253">
        <f t="shared" si="12"/>
        <v>1.5803411974726237E-2</v>
      </c>
      <c r="N253">
        <f t="shared" si="13"/>
        <v>8.5001819418204533E-2</v>
      </c>
      <c r="O253">
        <f t="shared" si="14"/>
        <v>44.666018575112673</v>
      </c>
      <c r="R253"/>
      <c r="U253" s="11"/>
      <c r="V253" t="s">
        <v>24</v>
      </c>
      <c r="W253" s="2" t="s">
        <v>36</v>
      </c>
      <c r="X253" s="4" t="s">
        <v>35</v>
      </c>
      <c r="Y253" s="2">
        <v>306</v>
      </c>
      <c r="Z253" s="31">
        <f t="shared" si="15"/>
        <v>0.9639460024465818</v>
      </c>
    </row>
    <row r="254" spans="1:26" x14ac:dyDescent="0.2">
      <c r="A254" s="1">
        <v>44670</v>
      </c>
      <c r="B254" s="25">
        <v>0.45833333333333298</v>
      </c>
      <c r="C254" s="4">
        <v>15</v>
      </c>
      <c r="D254" s="4">
        <v>15</v>
      </c>
      <c r="E254" s="2">
        <v>4</v>
      </c>
      <c r="F254" s="21">
        <v>3600</v>
      </c>
      <c r="G254" s="22">
        <v>12.1</v>
      </c>
      <c r="I254" s="14"/>
      <c r="J254" s="30">
        <v>0.39404490991750601</v>
      </c>
      <c r="K254" s="30">
        <v>2.0672523258737701</v>
      </c>
      <c r="L254" s="30">
        <v>1377.69550414892</v>
      </c>
      <c r="M254">
        <f t="shared" si="12"/>
        <v>1.6227113086890885E-2</v>
      </c>
      <c r="N254">
        <f t="shared" si="13"/>
        <v>8.5131253892138062E-2</v>
      </c>
      <c r="O254">
        <f t="shared" si="14"/>
        <v>56.734702523643676</v>
      </c>
      <c r="R254"/>
      <c r="U254" s="11"/>
      <c r="V254" t="s">
        <v>24</v>
      </c>
      <c r="W254" s="2" t="s">
        <v>36</v>
      </c>
      <c r="X254" s="4" t="s">
        <v>35</v>
      </c>
      <c r="Y254" s="2">
        <v>306</v>
      </c>
      <c r="Z254" s="31">
        <f t="shared" si="15"/>
        <v>0.9639460024465818</v>
      </c>
    </row>
    <row r="255" spans="1:26" x14ac:dyDescent="0.2">
      <c r="A255" s="1">
        <v>44670</v>
      </c>
      <c r="B255" s="25">
        <v>0.45833333333333298</v>
      </c>
      <c r="C255" s="4">
        <v>16</v>
      </c>
      <c r="D255" s="4">
        <v>16</v>
      </c>
      <c r="E255" s="2">
        <v>1</v>
      </c>
      <c r="F255" s="21">
        <v>0</v>
      </c>
      <c r="G255" s="22">
        <v>14.3</v>
      </c>
      <c r="H255" s="3">
        <v>16.059999999999999</v>
      </c>
      <c r="I255" s="14">
        <v>7.0699999999999999E-2</v>
      </c>
      <c r="J255" s="29">
        <v>0.36616258915246502</v>
      </c>
      <c r="K255" s="29">
        <v>2.1584014332411399</v>
      </c>
      <c r="L255" s="29">
        <v>429.35960336056098</v>
      </c>
      <c r="M255">
        <f t="shared" si="12"/>
        <v>1.4963488401993122E-2</v>
      </c>
      <c r="N255">
        <f t="shared" si="13"/>
        <v>8.8204572968269598E-2</v>
      </c>
      <c r="O255">
        <f t="shared" si="14"/>
        <v>17.546078260045725</v>
      </c>
      <c r="P255" s="10">
        <f>SLOPE(M255:M258,$F255:$F258)*($H255/$I255)*1000</f>
        <v>-4.5339939996297528E-4</v>
      </c>
      <c r="Q255" s="10">
        <f>SLOPE(N255:N258,$F255:$F258)*($H255/$I255)*1000</f>
        <v>-0.33067174902297924</v>
      </c>
      <c r="R255" s="10">
        <f>SLOPE(O255:O258,$F255:$F258)*($H255/$I255)</f>
        <v>1.5891738239854971</v>
      </c>
      <c r="S255" s="11">
        <f>RSQ(J255:J258,$F255:$F258)</f>
        <v>6.6225531654424258E-4</v>
      </c>
      <c r="T255" s="11">
        <f>RSQ(K255:K258,$F255:$F258)</f>
        <v>0.85235023041473978</v>
      </c>
      <c r="U255" s="11">
        <f>RSQ(L255:L258,$F255:$F258)</f>
        <v>0.98872123982458693</v>
      </c>
      <c r="V255" t="s">
        <v>24</v>
      </c>
      <c r="W255" s="2" t="s">
        <v>36</v>
      </c>
      <c r="X255" s="4" t="s">
        <v>33</v>
      </c>
      <c r="Y255" s="2">
        <v>306</v>
      </c>
      <c r="Z255" s="31">
        <f t="shared" si="15"/>
        <v>0.9639460024465818</v>
      </c>
    </row>
    <row r="256" spans="1:26" x14ac:dyDescent="0.2">
      <c r="A256" s="1">
        <v>44670</v>
      </c>
      <c r="B256" s="25">
        <v>0.45833333333333298</v>
      </c>
      <c r="C256" s="4">
        <v>16</v>
      </c>
      <c r="D256" s="4">
        <v>16</v>
      </c>
      <c r="E256" s="2">
        <v>2</v>
      </c>
      <c r="F256" s="21">
        <v>1200</v>
      </c>
      <c r="G256" s="22">
        <v>14.3</v>
      </c>
      <c r="I256" s="14"/>
      <c r="J256" s="30">
        <v>0.36202454999872602</v>
      </c>
      <c r="K256" s="30">
        <v>2.0672523258737701</v>
      </c>
      <c r="L256" s="30">
        <v>683.87422490905999</v>
      </c>
      <c r="M256">
        <f t="shared" si="12"/>
        <v>1.4794384559278636E-2</v>
      </c>
      <c r="N256">
        <f t="shared" si="13"/>
        <v>8.4479701418446282E-2</v>
      </c>
      <c r="O256">
        <f t="shared" si="14"/>
        <v>27.946994957990686</v>
      </c>
      <c r="R256"/>
      <c r="U256" s="11"/>
      <c r="V256" t="s">
        <v>24</v>
      </c>
      <c r="W256" s="2" t="s">
        <v>36</v>
      </c>
      <c r="X256" s="4" t="s">
        <v>33</v>
      </c>
      <c r="Y256" s="2">
        <v>306</v>
      </c>
      <c r="Z256" s="31">
        <f t="shared" si="15"/>
        <v>0.9639460024465818</v>
      </c>
    </row>
    <row r="257" spans="1:26" x14ac:dyDescent="0.2">
      <c r="A257" s="1">
        <v>44670</v>
      </c>
      <c r="B257" s="25">
        <v>0.45833333333333298</v>
      </c>
      <c r="C257" s="4">
        <v>16</v>
      </c>
      <c r="D257" s="4">
        <v>16</v>
      </c>
      <c r="E257" s="2">
        <v>3</v>
      </c>
      <c r="F257" s="21">
        <v>2400</v>
      </c>
      <c r="G257" s="22">
        <v>14.3</v>
      </c>
      <c r="I257" s="14"/>
      <c r="J257" s="29">
        <v>0.36060227879933399</v>
      </c>
      <c r="K257" s="29">
        <v>2.0735384712094498</v>
      </c>
      <c r="L257" s="29">
        <v>889.27494207044697</v>
      </c>
      <c r="M257">
        <f t="shared" si="12"/>
        <v>1.4736262459350702E-2</v>
      </c>
      <c r="N257">
        <f t="shared" si="13"/>
        <v>8.4736589111537503E-2</v>
      </c>
      <c r="O257">
        <f t="shared" si="14"/>
        <v>36.340837857451163</v>
      </c>
      <c r="R257"/>
      <c r="U257" s="11"/>
      <c r="V257" t="s">
        <v>24</v>
      </c>
      <c r="W257" s="2" t="s">
        <v>36</v>
      </c>
      <c r="X257" s="4" t="s">
        <v>33</v>
      </c>
      <c r="Y257" s="2">
        <v>306</v>
      </c>
      <c r="Z257" s="31">
        <f t="shared" si="15"/>
        <v>0.9639460024465818</v>
      </c>
    </row>
    <row r="258" spans="1:26" x14ac:dyDescent="0.2">
      <c r="A258" s="1">
        <v>44670</v>
      </c>
      <c r="B258" s="25">
        <v>0.45833333333333298</v>
      </c>
      <c r="C258" s="4">
        <v>16</v>
      </c>
      <c r="D258" s="4">
        <v>16</v>
      </c>
      <c r="E258" s="2">
        <v>4</v>
      </c>
      <c r="F258" s="21">
        <v>3600</v>
      </c>
      <c r="G258" s="22">
        <v>14.3</v>
      </c>
      <c r="I258" s="14"/>
      <c r="J258" s="30">
        <v>0.36644131043051198</v>
      </c>
      <c r="K258" s="30">
        <v>2.0138200905204902</v>
      </c>
      <c r="L258" s="30">
        <v>1045.6653160558701</v>
      </c>
      <c r="M258">
        <f t="shared" si="12"/>
        <v>1.4974878540513546E-2</v>
      </c>
      <c r="N258">
        <f t="shared" si="13"/>
        <v>8.2296156027170789E-2</v>
      </c>
      <c r="O258">
        <f t="shared" si="14"/>
        <v>42.731839059214686</v>
      </c>
      <c r="R258"/>
      <c r="U258" s="11"/>
      <c r="V258" t="s">
        <v>24</v>
      </c>
      <c r="W258" s="2" t="s">
        <v>36</v>
      </c>
      <c r="X258" s="4" t="s">
        <v>33</v>
      </c>
      <c r="Y258" s="2">
        <v>306</v>
      </c>
      <c r="Z258" s="31">
        <f t="shared" si="15"/>
        <v>0.9639460024465818</v>
      </c>
    </row>
    <row r="259" spans="1:26" x14ac:dyDescent="0.2">
      <c r="A259" s="1">
        <v>44670</v>
      </c>
      <c r="B259" s="25">
        <v>0.45833333333333298</v>
      </c>
      <c r="C259" s="4">
        <v>17</v>
      </c>
      <c r="D259" s="4">
        <v>17</v>
      </c>
      <c r="E259" s="2">
        <v>1</v>
      </c>
      <c r="F259" s="21">
        <v>0</v>
      </c>
      <c r="G259" s="22">
        <v>12.1</v>
      </c>
      <c r="H259" s="3">
        <v>15.04</v>
      </c>
      <c r="I259" s="14">
        <v>7.0699999999999999E-2</v>
      </c>
      <c r="J259" s="29">
        <v>0.35643539498467702</v>
      </c>
      <c r="K259" s="29">
        <v>2.0766815438772901</v>
      </c>
      <c r="L259" s="29">
        <v>444.24652746313899</v>
      </c>
      <c r="M259">
        <f t="shared" ref="M259:M322" si="16">$Z259*J259/(0.08206*(273.15+$G259))</f>
        <v>1.4678320457934216E-2</v>
      </c>
      <c r="N259">
        <f t="shared" ref="N259:N322" si="17">$Z259*K259/(0.08206*(273.15+$G259))</f>
        <v>8.5519557313938635E-2</v>
      </c>
      <c r="O259">
        <f t="shared" ref="O259:O322" si="18">$Z259*L259/(0.08206*(273.15+$G259))</f>
        <v>18.294459484610819</v>
      </c>
      <c r="P259" s="10">
        <f>SLOPE(M259:M262,$F259:$F262)*($H259/$I259)*1000</f>
        <v>9.0016798641909132E-2</v>
      </c>
      <c r="Q259" s="10">
        <f>SLOPE(N259:N262,$F259:$F262)*($H259/$I259)*1000</f>
        <v>-0.1307892336324058</v>
      </c>
      <c r="R259" s="10">
        <f>SLOPE(O259:O262,$F259:$F262)*($H259/$I259)</f>
        <v>3.0867628362977211</v>
      </c>
      <c r="S259" s="11">
        <f>RSQ(J259:J262,$F259:$F262)</f>
        <v>0.99007868614708427</v>
      </c>
      <c r="T259" s="11">
        <f>RSQ(K259:K262,$F259:$F262)</f>
        <v>0.97421289355322283</v>
      </c>
      <c r="U259" s="11">
        <f>RSQ(L259:L262,$F259:$F262)</f>
        <v>0.99959832727461417</v>
      </c>
      <c r="V259" t="s">
        <v>24</v>
      </c>
      <c r="W259" s="2" t="s">
        <v>31</v>
      </c>
      <c r="X259" s="4" t="s">
        <v>35</v>
      </c>
      <c r="Y259" s="2">
        <v>306</v>
      </c>
      <c r="Z259" s="31">
        <f t="shared" ref="Z259:Z322" si="19">(101.325*EXP(-0.00012*Y259))*1000/101325</f>
        <v>0.9639460024465818</v>
      </c>
    </row>
    <row r="260" spans="1:26" x14ac:dyDescent="0.2">
      <c r="A260" s="1">
        <v>44670</v>
      </c>
      <c r="B260" s="25">
        <v>0.45833333333333298</v>
      </c>
      <c r="C260" s="4">
        <v>17</v>
      </c>
      <c r="D260" s="4">
        <v>17</v>
      </c>
      <c r="E260" s="2">
        <v>2</v>
      </c>
      <c r="F260" s="21">
        <v>1200</v>
      </c>
      <c r="G260" s="22">
        <v>12.1</v>
      </c>
      <c r="I260" s="14"/>
      <c r="J260" s="30">
        <v>0.36987165691460899</v>
      </c>
      <c r="K260" s="30">
        <v>2.0546800352024102</v>
      </c>
      <c r="L260" s="30">
        <v>885.85742210255103</v>
      </c>
      <c r="M260">
        <f t="shared" si="16"/>
        <v>1.5231637443675101E-2</v>
      </c>
      <c r="N260">
        <f t="shared" si="17"/>
        <v>8.461351599640396E-2</v>
      </c>
      <c r="O260">
        <f t="shared" si="18"/>
        <v>36.480381310671262</v>
      </c>
      <c r="R260"/>
      <c r="U260" s="11"/>
      <c r="V260" t="s">
        <v>24</v>
      </c>
      <c r="W260" s="2" t="s">
        <v>31</v>
      </c>
      <c r="X260" s="4" t="s">
        <v>35</v>
      </c>
      <c r="Y260" s="2">
        <v>306</v>
      </c>
      <c r="Z260" s="31">
        <f t="shared" si="19"/>
        <v>0.9639460024465818</v>
      </c>
    </row>
    <row r="261" spans="1:26" x14ac:dyDescent="0.2">
      <c r="A261" s="1">
        <v>44670</v>
      </c>
      <c r="B261" s="25">
        <v>0.45833333333333298</v>
      </c>
      <c r="C261" s="4">
        <v>17</v>
      </c>
      <c r="D261" s="4">
        <v>17</v>
      </c>
      <c r="E261" s="2">
        <v>3</v>
      </c>
      <c r="F261" s="21">
        <v>2400</v>
      </c>
      <c r="G261" s="22">
        <v>12.1</v>
      </c>
      <c r="I261" s="14"/>
      <c r="J261" s="29">
        <v>0.38409910269711101</v>
      </c>
      <c r="K261" s="29">
        <v>2.0452508171988901</v>
      </c>
      <c r="L261" s="29">
        <v>1308.93085994641</v>
      </c>
      <c r="M261">
        <f t="shared" si="16"/>
        <v>1.5817536070556495E-2</v>
      </c>
      <c r="N261">
        <f t="shared" si="17"/>
        <v>8.4225212574603386E-2</v>
      </c>
      <c r="O261">
        <f t="shared" si="18"/>
        <v>53.902914497026231</v>
      </c>
      <c r="R261"/>
      <c r="U261" s="11"/>
      <c r="V261" t="s">
        <v>24</v>
      </c>
      <c r="W261" s="2" t="s">
        <v>31</v>
      </c>
      <c r="X261" s="4" t="s">
        <v>35</v>
      </c>
      <c r="Y261" s="2">
        <v>306</v>
      </c>
      <c r="Z261" s="31">
        <f t="shared" si="19"/>
        <v>0.9639460024465818</v>
      </c>
    </row>
    <row r="262" spans="1:26" x14ac:dyDescent="0.2">
      <c r="A262" s="1">
        <v>44670</v>
      </c>
      <c r="B262" s="25">
        <v>0.45833333333333298</v>
      </c>
      <c r="C262" s="4">
        <v>17</v>
      </c>
      <c r="D262" s="4">
        <v>17</v>
      </c>
      <c r="E262" s="2">
        <v>4</v>
      </c>
      <c r="F262" s="21">
        <v>3600</v>
      </c>
      <c r="G262" s="22">
        <v>12.1</v>
      </c>
      <c r="I262" s="14"/>
      <c r="J262" s="30">
        <v>0.3927945947507</v>
      </c>
      <c r="K262" s="30">
        <v>2.0201062358561699</v>
      </c>
      <c r="L262" s="30">
        <v>1712.63835130552</v>
      </c>
      <c r="M262">
        <f t="shared" si="16"/>
        <v>1.6175624017763551E-2</v>
      </c>
      <c r="N262">
        <f t="shared" si="17"/>
        <v>8.3189736783135168E-2</v>
      </c>
      <c r="O262">
        <f t="shared" si="18"/>
        <v>70.527941115643799</v>
      </c>
      <c r="R262"/>
      <c r="U262" s="11"/>
      <c r="V262" t="s">
        <v>24</v>
      </c>
      <c r="W262" s="2" t="s">
        <v>31</v>
      </c>
      <c r="X262" s="4" t="s">
        <v>35</v>
      </c>
      <c r="Y262" s="2">
        <v>306</v>
      </c>
      <c r="Z262" s="31">
        <f t="shared" si="19"/>
        <v>0.9639460024465818</v>
      </c>
    </row>
    <row r="263" spans="1:26" x14ac:dyDescent="0.2">
      <c r="A263" s="1">
        <v>44670</v>
      </c>
      <c r="B263" s="25">
        <v>0.45833333333333298</v>
      </c>
      <c r="C263" s="4">
        <v>18</v>
      </c>
      <c r="D263" s="4">
        <v>18</v>
      </c>
      <c r="E263" s="2">
        <v>1</v>
      </c>
      <c r="F263" s="21">
        <v>0</v>
      </c>
      <c r="G263" s="22">
        <v>14.3</v>
      </c>
      <c r="H263" s="3">
        <v>15.04</v>
      </c>
      <c r="I263" s="14">
        <v>7.0699999999999999E-2</v>
      </c>
      <c r="J263" s="29">
        <v>0.36034498111274699</v>
      </c>
      <c r="K263" s="29">
        <v>2.10496919788786</v>
      </c>
      <c r="L263" s="29">
        <v>434.43410270683103</v>
      </c>
      <c r="M263">
        <f t="shared" si="16"/>
        <v>1.4725747810767907E-2</v>
      </c>
      <c r="N263">
        <f t="shared" si="17"/>
        <v>8.6021027576994105E-2</v>
      </c>
      <c r="O263">
        <f t="shared" si="18"/>
        <v>17.753451198634533</v>
      </c>
      <c r="P263" s="10">
        <f>SLOPE(M263:M266,$F263:$F266)*($H263/$I263)*1000</f>
        <v>2.2615149829763197E-2</v>
      </c>
      <c r="Q263" s="10">
        <f>SLOPE(N263:N266,$F263:$F266)*($H263/$I263)*1000</f>
        <v>-0.30967018090321591</v>
      </c>
      <c r="R263" s="10">
        <f>SLOPE(O263:O266,$F263:$F266)*($H263/$I263)</f>
        <v>2.3178072687610598</v>
      </c>
      <c r="S263" s="11">
        <f>RSQ(J263:J266,$F263:$F266)</f>
        <v>0.98737364651129911</v>
      </c>
      <c r="T263" s="11">
        <f>RSQ(K263:K266,$F263:$F266)</f>
        <v>0.87080979284367943</v>
      </c>
      <c r="U263" s="11">
        <f>RSQ(L263:L266,$F263:$F266)</f>
        <v>0.99433436659631247</v>
      </c>
      <c r="V263" t="s">
        <v>24</v>
      </c>
      <c r="W263" s="2" t="s">
        <v>31</v>
      </c>
      <c r="X263" s="4" t="s">
        <v>33</v>
      </c>
      <c r="Y263" s="2">
        <v>306</v>
      </c>
      <c r="Z263" s="31">
        <f t="shared" si="19"/>
        <v>0.9639460024465818</v>
      </c>
    </row>
    <row r="264" spans="1:26" x14ac:dyDescent="0.2">
      <c r="A264" s="1">
        <v>44670</v>
      </c>
      <c r="B264" s="25">
        <v>0.45833333333333298</v>
      </c>
      <c r="C264" s="4">
        <v>18</v>
      </c>
      <c r="D264" s="4">
        <v>18</v>
      </c>
      <c r="E264" s="2">
        <v>2</v>
      </c>
      <c r="F264" s="21">
        <v>1200</v>
      </c>
      <c r="G264" s="22">
        <v>14.3</v>
      </c>
      <c r="I264" s="14"/>
      <c r="J264" s="30">
        <v>0.364504537320959</v>
      </c>
      <c r="K264" s="30">
        <v>2.0138200905204902</v>
      </c>
      <c r="L264" s="30">
        <v>826.62040932568698</v>
      </c>
      <c r="M264">
        <f t="shared" si="16"/>
        <v>1.4895730962850936E-2</v>
      </c>
      <c r="N264">
        <f t="shared" si="17"/>
        <v>8.2296156027170789E-2</v>
      </c>
      <c r="O264">
        <f t="shared" si="18"/>
        <v>33.780416880997613</v>
      </c>
      <c r="R264"/>
      <c r="U264" s="11"/>
      <c r="V264" t="s">
        <v>24</v>
      </c>
      <c r="W264" s="2" t="s">
        <v>31</v>
      </c>
      <c r="X264" s="4" t="s">
        <v>33</v>
      </c>
      <c r="Y264" s="2">
        <v>306</v>
      </c>
      <c r="Z264" s="31">
        <f t="shared" si="19"/>
        <v>0.9639460024465818</v>
      </c>
    </row>
    <row r="265" spans="1:26" x14ac:dyDescent="0.2">
      <c r="A265" s="1">
        <v>44670</v>
      </c>
      <c r="B265" s="25">
        <v>0.45833333333333298</v>
      </c>
      <c r="C265" s="4">
        <v>18</v>
      </c>
      <c r="D265" s="4">
        <v>18</v>
      </c>
      <c r="E265" s="2">
        <v>3</v>
      </c>
      <c r="F265" s="21">
        <v>2400</v>
      </c>
      <c r="G265" s="22">
        <v>14.3</v>
      </c>
      <c r="I265" s="14"/>
      <c r="J265" s="29">
        <v>0.36677720417735499</v>
      </c>
      <c r="K265" s="29">
        <v>2.0106770178526499</v>
      </c>
      <c r="L265" s="29">
        <v>1094.3131949928199</v>
      </c>
      <c r="M265">
        <f t="shared" si="16"/>
        <v>1.4988605071661422E-2</v>
      </c>
      <c r="N265">
        <f t="shared" si="17"/>
        <v>8.2167712180625144E-2</v>
      </c>
      <c r="O265">
        <f t="shared" si="18"/>
        <v>44.71986840415552</v>
      </c>
      <c r="R265"/>
      <c r="U265" s="11"/>
      <c r="V265" t="s">
        <v>24</v>
      </c>
      <c r="W265" s="2" t="s">
        <v>31</v>
      </c>
      <c r="X265" s="4" t="s">
        <v>33</v>
      </c>
      <c r="Y265" s="2">
        <v>306</v>
      </c>
      <c r="Z265" s="31">
        <f t="shared" si="19"/>
        <v>0.9639460024465818</v>
      </c>
    </row>
    <row r="266" spans="1:26" x14ac:dyDescent="0.2">
      <c r="A266" s="1">
        <v>44670</v>
      </c>
      <c r="B266" s="25">
        <v>0.45833333333333298</v>
      </c>
      <c r="C266" s="4">
        <v>18</v>
      </c>
      <c r="D266" s="4">
        <v>18</v>
      </c>
      <c r="E266" s="2">
        <v>4</v>
      </c>
      <c r="F266" s="21">
        <v>3600</v>
      </c>
      <c r="G266" s="22">
        <v>14.3</v>
      </c>
      <c r="I266" s="14"/>
      <c r="J266" s="30">
        <v>0.36999314601229</v>
      </c>
      <c r="K266" s="30">
        <v>1.9635309278350499</v>
      </c>
      <c r="L266" s="30">
        <v>1411.67652655698</v>
      </c>
      <c r="M266">
        <f t="shared" si="16"/>
        <v>1.5120026767307388E-2</v>
      </c>
      <c r="N266">
        <f t="shared" si="17"/>
        <v>8.0241054482440871E-2</v>
      </c>
      <c r="O266">
        <f t="shared" si="18"/>
        <v>57.689141267530552</v>
      </c>
      <c r="R266"/>
      <c r="U266" s="11"/>
      <c r="V266" t="s">
        <v>24</v>
      </c>
      <c r="W266" s="2" t="s">
        <v>31</v>
      </c>
      <c r="X266" s="4" t="s">
        <v>33</v>
      </c>
      <c r="Y266" s="2">
        <v>306</v>
      </c>
      <c r="Z266" s="31">
        <f t="shared" si="19"/>
        <v>0.9639460024465818</v>
      </c>
    </row>
    <row r="267" spans="1:26" x14ac:dyDescent="0.2">
      <c r="A267" s="1">
        <v>44670</v>
      </c>
      <c r="B267" s="25">
        <v>0.45833333333333298</v>
      </c>
      <c r="C267" s="4">
        <v>19</v>
      </c>
      <c r="D267" s="4">
        <v>19</v>
      </c>
      <c r="E267" s="2">
        <v>1</v>
      </c>
      <c r="F267" s="21">
        <v>0</v>
      </c>
      <c r="G267" s="22">
        <v>12.1</v>
      </c>
      <c r="H267" s="3">
        <v>16.059999999999999</v>
      </c>
      <c r="I267" s="14">
        <v>7.0699999999999999E-2</v>
      </c>
      <c r="J267" s="29">
        <v>0.37444525447876797</v>
      </c>
      <c r="K267" s="29">
        <v>2.0452508171988901</v>
      </c>
      <c r="L267" s="29">
        <v>448.13007288120201</v>
      </c>
      <c r="M267">
        <f t="shared" si="16"/>
        <v>1.5419982180581038E-2</v>
      </c>
      <c r="N267">
        <f t="shared" si="17"/>
        <v>8.4225212574603386E-2</v>
      </c>
      <c r="O267">
        <f t="shared" si="18"/>
        <v>18.454387272258625</v>
      </c>
      <c r="P267" s="10">
        <f>SLOPE(M267:M270,$F267:$F270)*($H267/$I267)*1000</f>
        <v>5.1457087716557236E-2</v>
      </c>
      <c r="Q267" s="10">
        <f>SLOPE(N267:N270,$F267:$F270)*($H267/$I267)*1000</f>
        <v>-0.13965924814736891</v>
      </c>
      <c r="R267" s="10">
        <f>SLOPE(O267:O270,$F267:$F270)*($H267/$I267)</f>
        <v>2.9565520595414516</v>
      </c>
      <c r="S267" s="11">
        <f>RSQ(J267:J270,$F267:$F270)</f>
        <v>0.83219730386407309</v>
      </c>
      <c r="T267" s="11">
        <f>RSQ(K267:K270,$F267:$F270)</f>
        <v>0.86987951807228914</v>
      </c>
      <c r="U267" s="11">
        <f>RSQ(L267:L270,$F267:$F270)</f>
        <v>0.99997720063624262</v>
      </c>
      <c r="V267" t="s">
        <v>24</v>
      </c>
      <c r="W267" s="2" t="s">
        <v>31</v>
      </c>
      <c r="X267" s="4" t="s">
        <v>35</v>
      </c>
      <c r="Y267" s="2">
        <v>306</v>
      </c>
      <c r="Z267" s="31">
        <f t="shared" si="19"/>
        <v>0.9639460024465818</v>
      </c>
    </row>
    <row r="268" spans="1:26" x14ac:dyDescent="0.2">
      <c r="A268" s="1">
        <v>44670</v>
      </c>
      <c r="B268" s="25">
        <v>0.45833333333333298</v>
      </c>
      <c r="C268" s="4">
        <v>19</v>
      </c>
      <c r="D268" s="4">
        <v>19</v>
      </c>
      <c r="E268" s="2">
        <v>2</v>
      </c>
      <c r="F268" s="21">
        <v>1200</v>
      </c>
      <c r="G268" s="22">
        <v>12.1</v>
      </c>
      <c r="I268" s="14"/>
      <c r="J268" s="30">
        <v>0.373566283627216</v>
      </c>
      <c r="K268" s="30">
        <v>2.0452508171988901</v>
      </c>
      <c r="L268" s="30">
        <v>822.69802845344304</v>
      </c>
      <c r="M268">
        <f t="shared" si="16"/>
        <v>1.5383785394252291E-2</v>
      </c>
      <c r="N268">
        <f t="shared" si="17"/>
        <v>8.4225212574603386E-2</v>
      </c>
      <c r="O268">
        <f t="shared" si="18"/>
        <v>33.879422390892053</v>
      </c>
      <c r="R268"/>
      <c r="U268" s="11"/>
      <c r="V268" t="s">
        <v>24</v>
      </c>
      <c r="W268" s="2" t="s">
        <v>31</v>
      </c>
      <c r="X268" s="4" t="s">
        <v>35</v>
      </c>
      <c r="Y268" s="2">
        <v>306</v>
      </c>
      <c r="Z268" s="31">
        <f t="shared" si="19"/>
        <v>0.9639460024465818</v>
      </c>
    </row>
    <row r="269" spans="1:26" x14ac:dyDescent="0.2">
      <c r="A269" s="1">
        <v>44670</v>
      </c>
      <c r="B269" s="25">
        <v>0.45833333333333298</v>
      </c>
      <c r="C269" s="4">
        <v>19</v>
      </c>
      <c r="D269" s="4">
        <v>19</v>
      </c>
      <c r="E269" s="2">
        <v>3</v>
      </c>
      <c r="F269" s="21">
        <v>2400</v>
      </c>
      <c r="G269" s="22">
        <v>12.1</v>
      </c>
      <c r="I269" s="14"/>
      <c r="J269" s="29">
        <v>0.38156961776832798</v>
      </c>
      <c r="K269" s="29">
        <v>2.00753394518481</v>
      </c>
      <c r="L269" s="29">
        <v>1207.13018938756</v>
      </c>
      <c r="M269">
        <f t="shared" si="16"/>
        <v>1.5713369674904939E-2</v>
      </c>
      <c r="N269">
        <f t="shared" si="17"/>
        <v>8.267199888740108E-2</v>
      </c>
      <c r="O269">
        <f t="shared" si="18"/>
        <v>49.710674090150732</v>
      </c>
      <c r="R269"/>
      <c r="U269" s="11"/>
      <c r="V269" t="s">
        <v>24</v>
      </c>
      <c r="W269" s="2" t="s">
        <v>31</v>
      </c>
      <c r="X269" s="4" t="s">
        <v>35</v>
      </c>
      <c r="Y269" s="2">
        <v>306</v>
      </c>
      <c r="Z269" s="31">
        <f t="shared" si="19"/>
        <v>0.9639460024465818</v>
      </c>
    </row>
    <row r="270" spans="1:26" x14ac:dyDescent="0.2">
      <c r="A270" s="1">
        <v>44670</v>
      </c>
      <c r="B270" s="25">
        <v>0.45833333333333298</v>
      </c>
      <c r="C270" s="4">
        <v>19</v>
      </c>
      <c r="D270" s="4">
        <v>19</v>
      </c>
      <c r="E270" s="2">
        <v>4</v>
      </c>
      <c r="F270" s="21">
        <v>3600</v>
      </c>
      <c r="G270" s="22">
        <v>12.1</v>
      </c>
      <c r="I270" s="14"/>
      <c r="J270" s="30">
        <v>0.39378055889254998</v>
      </c>
      <c r="K270" s="30">
        <v>1.99810472718129</v>
      </c>
      <c r="L270" s="30">
        <v>1584.2095043301499</v>
      </c>
      <c r="M270">
        <f t="shared" si="16"/>
        <v>1.6216226881109175E-2</v>
      </c>
      <c r="N270">
        <f t="shared" si="17"/>
        <v>8.2283695465600507E-2</v>
      </c>
      <c r="O270">
        <f t="shared" si="18"/>
        <v>65.239129178129801</v>
      </c>
      <c r="R270"/>
      <c r="U270" s="11"/>
      <c r="V270" t="s">
        <v>24</v>
      </c>
      <c r="W270" s="2" t="s">
        <v>31</v>
      </c>
      <c r="X270" s="4" t="s">
        <v>35</v>
      </c>
      <c r="Y270" s="2">
        <v>306</v>
      </c>
      <c r="Z270" s="31">
        <f t="shared" si="19"/>
        <v>0.9639460024465818</v>
      </c>
    </row>
    <row r="271" spans="1:26" x14ac:dyDescent="0.2">
      <c r="A271" s="1">
        <v>44670</v>
      </c>
      <c r="B271" s="25">
        <v>0.45833333333333298</v>
      </c>
      <c r="C271" s="4">
        <v>20</v>
      </c>
      <c r="D271" s="4">
        <v>20</v>
      </c>
      <c r="E271" s="2">
        <v>1</v>
      </c>
      <c r="F271" s="21">
        <v>0</v>
      </c>
      <c r="G271" s="22">
        <v>14.3</v>
      </c>
      <c r="H271" s="3">
        <v>15.72</v>
      </c>
      <c r="I271" s="14">
        <v>7.0699999999999999E-2</v>
      </c>
      <c r="J271" s="29">
        <v>0.36020203763602598</v>
      </c>
      <c r="K271" s="29">
        <v>2.0703953985416099</v>
      </c>
      <c r="L271" s="29">
        <v>475.12071353674497</v>
      </c>
      <c r="M271">
        <f t="shared" si="16"/>
        <v>1.4719906326357918E-2</v>
      </c>
      <c r="N271">
        <f t="shared" si="17"/>
        <v>8.4608145264991899E-2</v>
      </c>
      <c r="O271">
        <f t="shared" si="18"/>
        <v>19.416137795534041</v>
      </c>
      <c r="P271" s="10">
        <f>SLOPE(M271:M274,$F271:$F274)*($H271/$I271)*1000</f>
        <v>2.4779633478149307E-2</v>
      </c>
      <c r="Q271" s="10">
        <f>SLOPE(N271:N274,$F271:$F274)*($H271/$I271)*1000</f>
        <v>-0.29273206497730431</v>
      </c>
      <c r="R271" s="10">
        <f>SLOPE(O271:O274,$F271:$F274)*($H271/$I271)</f>
        <v>2.3224931830435538</v>
      </c>
      <c r="S271" s="11">
        <f>RSQ(J271:J274,$F271:$F274)</f>
        <v>0.91808036007869898</v>
      </c>
      <c r="T271" s="11">
        <f>RSQ(K271:K274,$F271:$F274)</f>
        <v>0.97136436597110765</v>
      </c>
      <c r="U271" s="11">
        <f>RSQ(L271:L274,$F271:$F274)</f>
        <v>0.99881840053896553</v>
      </c>
      <c r="V271" t="s">
        <v>24</v>
      </c>
      <c r="W271" s="2" t="s">
        <v>31</v>
      </c>
      <c r="X271" s="4" t="s">
        <v>33</v>
      </c>
      <c r="Y271" s="2">
        <v>306</v>
      </c>
      <c r="Z271" s="31">
        <f t="shared" si="19"/>
        <v>0.9639460024465818</v>
      </c>
    </row>
    <row r="272" spans="1:26" x14ac:dyDescent="0.2">
      <c r="A272" s="1">
        <v>44670</v>
      </c>
      <c r="B272" s="25">
        <v>0.45833333333333298</v>
      </c>
      <c r="C272" s="4">
        <v>20</v>
      </c>
      <c r="D272" s="4">
        <v>20</v>
      </c>
      <c r="E272" s="2">
        <v>2</v>
      </c>
      <c r="F272" s="21">
        <v>1200</v>
      </c>
      <c r="G272" s="22">
        <v>14.3</v>
      </c>
      <c r="I272" s="14"/>
      <c r="J272" s="30">
        <v>0.36159572686899999</v>
      </c>
      <c r="K272" s="30">
        <v>2.0201062358561699</v>
      </c>
      <c r="L272" s="30">
        <v>801.98578622376999</v>
      </c>
      <c r="M272">
        <f t="shared" si="16"/>
        <v>1.4776860404386095E-2</v>
      </c>
      <c r="N272">
        <f t="shared" si="17"/>
        <v>8.2553043720261995E-2</v>
      </c>
      <c r="O272">
        <f t="shared" si="18"/>
        <v>32.773705906164743</v>
      </c>
      <c r="R272"/>
      <c r="U272" s="11"/>
      <c r="V272" t="s">
        <v>24</v>
      </c>
      <c r="W272" s="2" t="s">
        <v>31</v>
      </c>
      <c r="X272" s="4" t="s">
        <v>33</v>
      </c>
      <c r="Y272" s="2">
        <v>306</v>
      </c>
      <c r="Z272" s="31">
        <f t="shared" si="19"/>
        <v>0.9639460024465818</v>
      </c>
    </row>
    <row r="273" spans="1:26" x14ac:dyDescent="0.2">
      <c r="A273" s="1">
        <v>44670</v>
      </c>
      <c r="B273" s="25">
        <v>0.45833333333333298</v>
      </c>
      <c r="C273" s="4">
        <v>20</v>
      </c>
      <c r="D273" s="4">
        <v>20</v>
      </c>
      <c r="E273" s="2">
        <v>3</v>
      </c>
      <c r="F273" s="21">
        <v>2400</v>
      </c>
      <c r="G273" s="22">
        <v>14.3</v>
      </c>
      <c r="I273" s="14"/>
      <c r="J273" s="29">
        <v>0.36779917120656103</v>
      </c>
      <c r="K273" s="29">
        <v>2.0012477998491298</v>
      </c>
      <c r="L273" s="29">
        <v>1113.47201905526</v>
      </c>
      <c r="M273">
        <f t="shared" si="16"/>
        <v>1.5030368463776766E-2</v>
      </c>
      <c r="N273">
        <f t="shared" si="17"/>
        <v>8.1782380640988292E-2</v>
      </c>
      <c r="O273">
        <f t="shared" si="18"/>
        <v>45.502807049847632</v>
      </c>
      <c r="R273"/>
      <c r="U273" s="11"/>
      <c r="V273" t="s">
        <v>24</v>
      </c>
      <c r="W273" s="2" t="s">
        <v>31</v>
      </c>
      <c r="X273" s="4" t="s">
        <v>33</v>
      </c>
      <c r="Y273" s="2">
        <v>306</v>
      </c>
      <c r="Z273" s="31">
        <f t="shared" si="19"/>
        <v>0.9639460024465818</v>
      </c>
    </row>
    <row r="274" spans="1:26" x14ac:dyDescent="0.2">
      <c r="A274" s="1">
        <v>44670</v>
      </c>
      <c r="B274" s="25">
        <v>0.45833333333333298</v>
      </c>
      <c r="C274" s="4">
        <v>20</v>
      </c>
      <c r="D274" s="4">
        <v>20</v>
      </c>
      <c r="E274" s="2">
        <v>4</v>
      </c>
      <c r="F274" s="21">
        <v>3600</v>
      </c>
      <c r="G274" s="22">
        <v>14.3</v>
      </c>
      <c r="I274" s="14"/>
      <c r="J274" s="30">
        <v>0.36904266822008402</v>
      </c>
      <c r="K274" s="30">
        <v>1.9478155644958499</v>
      </c>
      <c r="L274" s="30">
        <v>1393.6957112713401</v>
      </c>
      <c r="M274">
        <f t="shared" si="16"/>
        <v>1.5081184832491093E-2</v>
      </c>
      <c r="N274">
        <f t="shared" si="17"/>
        <v>7.9598835249712799E-2</v>
      </c>
      <c r="O274">
        <f t="shared" si="18"/>
        <v>56.954342768296044</v>
      </c>
      <c r="R274"/>
      <c r="U274" s="11"/>
      <c r="V274" t="s">
        <v>24</v>
      </c>
      <c r="W274" s="2" t="s">
        <v>31</v>
      </c>
      <c r="X274" s="4" t="s">
        <v>33</v>
      </c>
      <c r="Y274" s="2">
        <v>306</v>
      </c>
      <c r="Z274" s="31">
        <f t="shared" si="19"/>
        <v>0.9639460024465818</v>
      </c>
    </row>
    <row r="275" spans="1:26" x14ac:dyDescent="0.2">
      <c r="A275" s="1">
        <v>44670</v>
      </c>
      <c r="B275" s="25">
        <v>0.45833333333333298</v>
      </c>
      <c r="C275" s="4">
        <v>21</v>
      </c>
      <c r="D275" s="4">
        <v>21</v>
      </c>
      <c r="E275" s="2">
        <v>1</v>
      </c>
      <c r="F275" s="21">
        <v>0</v>
      </c>
      <c r="G275" s="22">
        <v>12.1</v>
      </c>
      <c r="H275" s="3">
        <v>15.72</v>
      </c>
      <c r="I275" s="14">
        <v>7.0699999999999999E-2</v>
      </c>
      <c r="J275" s="29">
        <v>0.358629644396389</v>
      </c>
      <c r="K275" s="29">
        <v>2.0703953985416099</v>
      </c>
      <c r="L275" s="29">
        <v>441.398594156559</v>
      </c>
      <c r="M275">
        <f t="shared" si="16"/>
        <v>1.476868156259142E-2</v>
      </c>
      <c r="N275">
        <f t="shared" si="17"/>
        <v>8.5260688366071577E-2</v>
      </c>
      <c r="O275">
        <f t="shared" si="18"/>
        <v>18.177179107002409</v>
      </c>
      <c r="P275" s="10">
        <f>SLOPE(M275:M278,$F275:$F278)*($H275/$I275)*1000</f>
        <v>2.2059230367121867E-2</v>
      </c>
      <c r="Q275" s="10">
        <f>SLOPE(N275:N278,$F275:$F278)*($H275/$I275)*1000</f>
        <v>-0.25421882673846175</v>
      </c>
      <c r="R275" s="10">
        <f>SLOPE(O275:O278,$F275:$F278)*($H275/$I275)</f>
        <v>2.8285698663268106</v>
      </c>
      <c r="S275" s="11">
        <f>RSQ(J275:J278,$F275:$F278)</f>
        <v>0.86964917419616106</v>
      </c>
      <c r="T275" s="11">
        <f>RSQ(K275:K278,$F275:$F278)</f>
        <v>0.84481203007518768</v>
      </c>
      <c r="U275" s="11">
        <f>RSQ(L275:L278,$F275:$F278)</f>
        <v>0.99902562325103939</v>
      </c>
      <c r="V275" t="s">
        <v>24</v>
      </c>
      <c r="W275" s="2" t="s">
        <v>32</v>
      </c>
      <c r="X275" s="4" t="s">
        <v>35</v>
      </c>
      <c r="Y275" s="2">
        <v>306</v>
      </c>
      <c r="Z275" s="31">
        <f t="shared" si="19"/>
        <v>0.9639460024465818</v>
      </c>
    </row>
    <row r="276" spans="1:26" x14ac:dyDescent="0.2">
      <c r="A276" s="1">
        <v>44670</v>
      </c>
      <c r="B276" s="25">
        <v>0.45833333333333298</v>
      </c>
      <c r="C276" s="4">
        <v>21</v>
      </c>
      <c r="D276" s="4">
        <v>21</v>
      </c>
      <c r="E276" s="2">
        <v>2</v>
      </c>
      <c r="F276" s="21">
        <v>1200</v>
      </c>
      <c r="G276" s="22">
        <v>12.1</v>
      </c>
      <c r="I276" s="14"/>
      <c r="J276" s="30">
        <v>0.35900130346453002</v>
      </c>
      <c r="K276" s="30">
        <v>2.07982461654513</v>
      </c>
      <c r="L276" s="30">
        <v>846.49121671477894</v>
      </c>
      <c r="M276">
        <f t="shared" si="16"/>
        <v>1.4783986807188426E-2</v>
      </c>
      <c r="N276">
        <f t="shared" si="17"/>
        <v>8.5648991787872136E-2</v>
      </c>
      <c r="O276">
        <f t="shared" si="18"/>
        <v>34.859246636547731</v>
      </c>
      <c r="R276"/>
      <c r="U276" s="11"/>
      <c r="V276" t="s">
        <v>24</v>
      </c>
      <c r="W276" s="2" t="s">
        <v>32</v>
      </c>
      <c r="X276" s="4" t="s">
        <v>35</v>
      </c>
      <c r="Y276" s="2">
        <v>306</v>
      </c>
      <c r="Z276" s="31">
        <f t="shared" si="19"/>
        <v>0.9639460024465818</v>
      </c>
    </row>
    <row r="277" spans="1:26" x14ac:dyDescent="0.2">
      <c r="A277" s="1">
        <v>44670</v>
      </c>
      <c r="B277" s="25">
        <v>0.45833333333333298</v>
      </c>
      <c r="C277" s="4">
        <v>21</v>
      </c>
      <c r="D277" s="4">
        <v>21</v>
      </c>
      <c r="E277" s="2">
        <v>3</v>
      </c>
      <c r="F277" s="21">
        <v>2400</v>
      </c>
      <c r="G277" s="22">
        <v>12.1</v>
      </c>
      <c r="I277" s="14"/>
      <c r="J277" s="29">
        <v>0.36522636530963098</v>
      </c>
      <c r="K277" s="29">
        <v>2.0201062358561699</v>
      </c>
      <c r="L277" s="29">
        <v>1197.8485158383901</v>
      </c>
      <c r="M277">
        <f t="shared" si="16"/>
        <v>1.5040340283634782E-2</v>
      </c>
      <c r="N277">
        <f t="shared" si="17"/>
        <v>8.3189736783135168E-2</v>
      </c>
      <c r="O277">
        <f t="shared" si="18"/>
        <v>49.32844667767251</v>
      </c>
      <c r="R277"/>
      <c r="U277" s="11"/>
      <c r="V277" t="s">
        <v>24</v>
      </c>
      <c r="W277" s="2" t="s">
        <v>32</v>
      </c>
      <c r="X277" s="4" t="s">
        <v>35</v>
      </c>
      <c r="Y277" s="2">
        <v>306</v>
      </c>
      <c r="Z277" s="31">
        <f t="shared" si="19"/>
        <v>0.9639460024465818</v>
      </c>
    </row>
    <row r="278" spans="1:26" x14ac:dyDescent="0.2">
      <c r="A278" s="1">
        <v>44670</v>
      </c>
      <c r="B278" s="25">
        <v>0.45833333333333298</v>
      </c>
      <c r="C278" s="4">
        <v>21</v>
      </c>
      <c r="D278" s="4">
        <v>21</v>
      </c>
      <c r="E278" s="2">
        <v>4</v>
      </c>
      <c r="F278" s="21">
        <v>3600</v>
      </c>
      <c r="G278" s="22">
        <v>12.1</v>
      </c>
      <c r="I278" s="14"/>
      <c r="J278" s="30">
        <v>0.36619117598925899</v>
      </c>
      <c r="K278" s="30">
        <v>1.9792462911742501</v>
      </c>
      <c r="L278" s="30">
        <v>1559.93734546726</v>
      </c>
      <c r="M278">
        <f t="shared" si="16"/>
        <v>1.5080072028955489E-2</v>
      </c>
      <c r="N278">
        <f t="shared" si="17"/>
        <v>8.150708862199936E-2</v>
      </c>
      <c r="O278">
        <f t="shared" si="18"/>
        <v>64.239580505331176</v>
      </c>
      <c r="R278"/>
      <c r="U278" s="11"/>
      <c r="V278" t="s">
        <v>24</v>
      </c>
      <c r="W278" s="2" t="s">
        <v>32</v>
      </c>
      <c r="X278" s="4" t="s">
        <v>35</v>
      </c>
      <c r="Y278" s="2">
        <v>306</v>
      </c>
      <c r="Z278" s="31">
        <f t="shared" si="19"/>
        <v>0.9639460024465818</v>
      </c>
    </row>
    <row r="279" spans="1:26" x14ac:dyDescent="0.2">
      <c r="A279" s="1">
        <v>44670</v>
      </c>
      <c r="B279" s="25">
        <v>0.45833333333333298</v>
      </c>
      <c r="C279" s="4">
        <v>22</v>
      </c>
      <c r="D279" s="4">
        <v>22</v>
      </c>
      <c r="E279" s="2">
        <v>1</v>
      </c>
      <c r="F279" s="21">
        <v>0</v>
      </c>
      <c r="G279" s="22">
        <v>14.3</v>
      </c>
      <c r="H279" s="3">
        <v>16.75</v>
      </c>
      <c r="I279" s="14">
        <v>7.0699999999999999E-2</v>
      </c>
      <c r="J279" s="29">
        <v>0.35797923731897502</v>
      </c>
      <c r="K279" s="29">
        <v>2.08296768921298</v>
      </c>
      <c r="L279" s="29">
        <v>442.952012323784</v>
      </c>
      <c r="M279">
        <f t="shared" si="16"/>
        <v>1.462907004829596E-2</v>
      </c>
      <c r="N279">
        <f t="shared" si="17"/>
        <v>8.5121920651174784E-2</v>
      </c>
      <c r="O279">
        <f t="shared" si="18"/>
        <v>18.101541488408593</v>
      </c>
      <c r="P279" s="10">
        <f>SLOPE(M279:M282,$F279:$F282)*($H279/$I279)*1000</f>
        <v>2.4218367092801871E-2</v>
      </c>
      <c r="Q279" s="10">
        <f>SLOPE(N279:N282,$F279:$F282)*($H279/$I279)*1000</f>
        <v>-0.34741456489931449</v>
      </c>
      <c r="R279" s="10">
        <f>SLOPE(O279:O282,$F279:$F282)*($H279/$I279)</f>
        <v>2.3610534064358442</v>
      </c>
      <c r="S279" s="11">
        <f>RSQ(J279:J282,$F279:$F282)</f>
        <v>0.94086149112978978</v>
      </c>
      <c r="T279" s="11">
        <f>RSQ(K279:K282,$F279:$F282)</f>
        <v>0.92480906627246262</v>
      </c>
      <c r="U279" s="11">
        <f>RSQ(L279:L282,$F279:$F282)</f>
        <v>0.96778036133098033</v>
      </c>
      <c r="V279" t="s">
        <v>24</v>
      </c>
      <c r="W279" s="2" t="s">
        <v>32</v>
      </c>
      <c r="X279" s="4" t="s">
        <v>33</v>
      </c>
      <c r="Y279" s="2">
        <v>306</v>
      </c>
      <c r="Z279" s="31">
        <f t="shared" si="19"/>
        <v>0.9639460024465818</v>
      </c>
    </row>
    <row r="280" spans="1:26" x14ac:dyDescent="0.2">
      <c r="A280" s="1">
        <v>44670</v>
      </c>
      <c r="B280" s="25">
        <v>0.45833333333333298</v>
      </c>
      <c r="C280" s="4">
        <v>22</v>
      </c>
      <c r="D280" s="4">
        <v>22</v>
      </c>
      <c r="E280" s="2">
        <v>2</v>
      </c>
      <c r="F280" s="21">
        <v>1200</v>
      </c>
      <c r="G280" s="22">
        <v>14.3</v>
      </c>
      <c r="I280" s="14"/>
      <c r="J280" s="30">
        <v>0.36116690170506699</v>
      </c>
      <c r="K280" s="30">
        <v>2.00753394518481</v>
      </c>
      <c r="L280" s="30">
        <v>866.25846289272295</v>
      </c>
      <c r="M280">
        <f t="shared" si="16"/>
        <v>1.4759336166364274E-2</v>
      </c>
      <c r="N280">
        <f t="shared" si="17"/>
        <v>8.203926833407954E-2</v>
      </c>
      <c r="O280">
        <f t="shared" si="18"/>
        <v>35.400253457423382</v>
      </c>
      <c r="R280"/>
      <c r="U280" s="11"/>
      <c r="V280" t="s">
        <v>24</v>
      </c>
      <c r="W280" s="2" t="s">
        <v>32</v>
      </c>
      <c r="X280" s="4" t="s">
        <v>33</v>
      </c>
      <c r="Y280" s="2">
        <v>306</v>
      </c>
      <c r="Z280" s="31">
        <f t="shared" si="19"/>
        <v>0.9639460024465818</v>
      </c>
    </row>
    <row r="281" spans="1:26" x14ac:dyDescent="0.2">
      <c r="A281" s="1">
        <v>44670</v>
      </c>
      <c r="B281" s="25">
        <v>0.45833333333333298</v>
      </c>
      <c r="C281" s="4">
        <v>22</v>
      </c>
      <c r="D281" s="4">
        <v>22</v>
      </c>
      <c r="E281" s="2">
        <v>3</v>
      </c>
      <c r="F281" s="21">
        <v>2400</v>
      </c>
      <c r="G281" s="22">
        <v>14.3</v>
      </c>
      <c r="I281" s="14"/>
      <c r="J281" s="29">
        <v>0.36236760703950899</v>
      </c>
      <c r="K281" s="29">
        <v>1.9729601458385699</v>
      </c>
      <c r="L281" s="29">
        <v>1140.85101425261</v>
      </c>
      <c r="M281">
        <f t="shared" si="16"/>
        <v>1.4808403823406247E-2</v>
      </c>
      <c r="N281">
        <f t="shared" si="17"/>
        <v>8.0626386022077737E-2</v>
      </c>
      <c r="O281">
        <f t="shared" si="18"/>
        <v>46.621668695550014</v>
      </c>
      <c r="R281"/>
      <c r="U281" s="11"/>
      <c r="V281" t="s">
        <v>24</v>
      </c>
      <c r="W281" s="2" t="s">
        <v>32</v>
      </c>
      <c r="X281" s="4" t="s">
        <v>33</v>
      </c>
      <c r="Y281" s="2">
        <v>306</v>
      </c>
      <c r="Z281" s="31">
        <f t="shared" si="19"/>
        <v>0.9639460024465818</v>
      </c>
    </row>
    <row r="282" spans="1:26" x14ac:dyDescent="0.2">
      <c r="A282" s="1">
        <v>44670</v>
      </c>
      <c r="B282" s="25">
        <v>0.45833333333333298</v>
      </c>
      <c r="C282" s="4">
        <v>22</v>
      </c>
      <c r="D282" s="4">
        <v>22</v>
      </c>
      <c r="E282" s="2">
        <v>4</v>
      </c>
      <c r="F282" s="21">
        <v>3600</v>
      </c>
      <c r="G282" s="22">
        <v>14.3</v>
      </c>
      <c r="I282" s="14"/>
      <c r="J282" s="30">
        <v>0.36758477347166102</v>
      </c>
      <c r="K282" s="30">
        <v>1.95095863716369</v>
      </c>
      <c r="L282" s="30">
        <v>1326.8857849292499</v>
      </c>
      <c r="M282">
        <f t="shared" si="16"/>
        <v>1.5021606951501534E-2</v>
      </c>
      <c r="N282">
        <f t="shared" si="17"/>
        <v>7.9727279096258402E-2</v>
      </c>
      <c r="O282">
        <f t="shared" si="18"/>
        <v>54.224108747742903</v>
      </c>
      <c r="R282"/>
      <c r="U282" s="11"/>
      <c r="V282" t="s">
        <v>24</v>
      </c>
      <c r="W282" s="2" t="s">
        <v>32</v>
      </c>
      <c r="X282" s="4" t="s">
        <v>33</v>
      </c>
      <c r="Y282" s="2">
        <v>306</v>
      </c>
      <c r="Z282" s="31">
        <f t="shared" si="19"/>
        <v>0.9639460024465818</v>
      </c>
    </row>
    <row r="283" spans="1:26" x14ac:dyDescent="0.2">
      <c r="A283" s="1">
        <v>44670</v>
      </c>
      <c r="B283" s="25">
        <v>0.45833333333333298</v>
      </c>
      <c r="C283" s="4">
        <v>23</v>
      </c>
      <c r="D283" s="4">
        <v>23</v>
      </c>
      <c r="E283" s="2">
        <v>1</v>
      </c>
      <c r="F283" s="21">
        <v>0</v>
      </c>
      <c r="G283" s="22">
        <v>12.1</v>
      </c>
      <c r="H283" s="3">
        <v>15.04</v>
      </c>
      <c r="I283" s="14">
        <v>7.0699999999999999E-2</v>
      </c>
      <c r="J283" s="29">
        <v>0.360902458505587</v>
      </c>
      <c r="K283" s="29">
        <v>2.0766815438772901</v>
      </c>
      <c r="L283" s="29">
        <v>453.17868192468501</v>
      </c>
      <c r="M283">
        <f t="shared" si="16"/>
        <v>1.4862278030017323E-2</v>
      </c>
      <c r="N283">
        <f t="shared" si="17"/>
        <v>8.5519557313938635E-2</v>
      </c>
      <c r="O283">
        <f t="shared" si="18"/>
        <v>18.662293396200813</v>
      </c>
      <c r="P283" s="10">
        <f>SLOPE(M283:M286,$F283:$F286)*($H283/$I283)*1000</f>
        <v>0.18319314021784813</v>
      </c>
      <c r="Q283" s="10">
        <f>SLOPE(N283:N286,$F283:$F286)*($H283/$I283)*1000</f>
        <v>-8.0309178546221438E-2</v>
      </c>
      <c r="R283" s="10">
        <f>SLOPE(O283:O286,$F283:$F286)*($H283/$I283)</f>
        <v>2.6449664323333257</v>
      </c>
      <c r="S283" s="11">
        <f>RSQ(J283:J286,$F283:$F286)</f>
        <v>0.99637213685105097</v>
      </c>
      <c r="T283" s="11">
        <f>RSQ(K283:K286,$F283:$F286)</f>
        <v>0.49898167006098293</v>
      </c>
      <c r="U283" s="11">
        <f>RSQ(L283:L286,$F283:$F286)</f>
        <v>0.99941558270361508</v>
      </c>
      <c r="V283" t="s">
        <v>24</v>
      </c>
      <c r="W283" s="2" t="s">
        <v>36</v>
      </c>
      <c r="X283" s="4" t="s">
        <v>35</v>
      </c>
      <c r="Y283" s="2">
        <v>306</v>
      </c>
      <c r="Z283" s="31">
        <f t="shared" si="19"/>
        <v>0.9639460024465818</v>
      </c>
    </row>
    <row r="284" spans="1:26" x14ac:dyDescent="0.2">
      <c r="A284" s="1">
        <v>44670</v>
      </c>
      <c r="B284" s="25">
        <v>0.45833333333333298</v>
      </c>
      <c r="C284" s="4">
        <v>23</v>
      </c>
      <c r="D284" s="4">
        <v>23</v>
      </c>
      <c r="E284" s="2">
        <v>2</v>
      </c>
      <c r="F284" s="21">
        <v>1200</v>
      </c>
      <c r="G284" s="22">
        <v>12.1</v>
      </c>
      <c r="I284" s="14"/>
      <c r="J284" s="30">
        <v>0.38608548763349598</v>
      </c>
      <c r="K284" s="30">
        <v>2.0986830525521798</v>
      </c>
      <c r="L284" s="30">
        <v>837.64967831298804</v>
      </c>
      <c r="M284">
        <f t="shared" si="16"/>
        <v>1.5899337134814787E-2</v>
      </c>
      <c r="N284">
        <f t="shared" si="17"/>
        <v>8.6425598631473699E-2</v>
      </c>
      <c r="O284">
        <f t="shared" si="18"/>
        <v>34.495144373336203</v>
      </c>
      <c r="R284"/>
      <c r="U284" s="11"/>
      <c r="V284" t="s">
        <v>24</v>
      </c>
      <c r="W284" s="2" t="s">
        <v>36</v>
      </c>
      <c r="X284" s="4" t="s">
        <v>35</v>
      </c>
      <c r="Y284" s="2">
        <v>306</v>
      </c>
      <c r="Z284" s="31">
        <f t="shared" si="19"/>
        <v>0.9639460024465818</v>
      </c>
    </row>
    <row r="285" spans="1:26" x14ac:dyDescent="0.2">
      <c r="A285" s="1">
        <v>44670</v>
      </c>
      <c r="B285" s="25">
        <v>0.45833333333333298</v>
      </c>
      <c r="C285" s="4">
        <v>23</v>
      </c>
      <c r="D285" s="4">
        <v>23</v>
      </c>
      <c r="E285" s="2">
        <v>3</v>
      </c>
      <c r="F285" s="21">
        <v>2400</v>
      </c>
      <c r="G285" s="22">
        <v>12.1</v>
      </c>
      <c r="I285" s="14"/>
      <c r="J285" s="29">
        <v>0.414504991712212</v>
      </c>
      <c r="K285" s="29">
        <v>2.0641092532059302</v>
      </c>
      <c r="L285" s="29">
        <v>1195.71256585846</v>
      </c>
      <c r="M285">
        <f t="shared" si="16"/>
        <v>1.7069677101026325E-2</v>
      </c>
      <c r="N285">
        <f t="shared" si="17"/>
        <v>8.5001819418204533E-2</v>
      </c>
      <c r="O285">
        <f t="shared" si="18"/>
        <v>49.240486394466409</v>
      </c>
      <c r="R285"/>
      <c r="U285" s="11"/>
      <c r="V285" t="s">
        <v>24</v>
      </c>
      <c r="W285" s="2" t="s">
        <v>36</v>
      </c>
      <c r="X285" s="4" t="s">
        <v>35</v>
      </c>
      <c r="Y285" s="2">
        <v>306</v>
      </c>
      <c r="Z285" s="31">
        <f t="shared" si="19"/>
        <v>0.9639460024465818</v>
      </c>
    </row>
    <row r="286" spans="1:26" x14ac:dyDescent="0.2">
      <c r="A286" s="1">
        <v>44670</v>
      </c>
      <c r="B286" s="25">
        <v>0.45833333333333298</v>
      </c>
      <c r="C286" s="4">
        <v>23</v>
      </c>
      <c r="D286" s="4">
        <v>23</v>
      </c>
      <c r="E286" s="2">
        <v>4</v>
      </c>
      <c r="F286" s="21">
        <v>3600</v>
      </c>
      <c r="G286" s="22">
        <v>12.1</v>
      </c>
      <c r="I286" s="14"/>
      <c r="J286" s="30">
        <v>0.43507530157138802</v>
      </c>
      <c r="K286" s="30">
        <v>2.0515369625345699</v>
      </c>
      <c r="L286" s="30">
        <v>1541.5163950342401</v>
      </c>
      <c r="M286">
        <f t="shared" si="16"/>
        <v>1.7916780403000498E-2</v>
      </c>
      <c r="N286">
        <f t="shared" si="17"/>
        <v>8.4484081522470417E-2</v>
      </c>
      <c r="O286">
        <f t="shared" si="18"/>
        <v>63.480989699254778</v>
      </c>
      <c r="R286"/>
      <c r="U286" s="11"/>
      <c r="V286" t="s">
        <v>24</v>
      </c>
      <c r="W286" s="2" t="s">
        <v>36</v>
      </c>
      <c r="X286" s="4" t="s">
        <v>35</v>
      </c>
      <c r="Y286" s="2">
        <v>306</v>
      </c>
      <c r="Z286" s="31">
        <f t="shared" si="19"/>
        <v>0.9639460024465818</v>
      </c>
    </row>
    <row r="287" spans="1:26" x14ac:dyDescent="0.2">
      <c r="A287" s="1">
        <v>44670</v>
      </c>
      <c r="B287" s="25">
        <v>0.45833333333333298</v>
      </c>
      <c r="C287" s="4">
        <v>24</v>
      </c>
      <c r="D287" s="4">
        <v>24</v>
      </c>
      <c r="E287" s="2">
        <v>1</v>
      </c>
      <c r="F287" s="21">
        <v>0</v>
      </c>
      <c r="G287" s="22">
        <v>14.3</v>
      </c>
      <c r="H287" s="3">
        <v>16.399999999999999</v>
      </c>
      <c r="I287" s="14">
        <v>7.0699999999999999E-2</v>
      </c>
      <c r="J287" s="29">
        <v>0.35933007751106799</v>
      </c>
      <c r="K287" s="29">
        <v>2.0861107618808199</v>
      </c>
      <c r="L287" s="29">
        <v>475.56084868412501</v>
      </c>
      <c r="M287">
        <f t="shared" si="16"/>
        <v>1.4684273070522006E-2</v>
      </c>
      <c r="N287">
        <f t="shared" si="17"/>
        <v>8.5250364497720388E-2</v>
      </c>
      <c r="O287">
        <f t="shared" si="18"/>
        <v>19.43412422388101</v>
      </c>
      <c r="P287" s="10">
        <f>SLOPE(M287:M290,$F287:$F290)*($H287/$I287)*1000</f>
        <v>2.1730517385504737E-2</v>
      </c>
      <c r="Q287" s="10">
        <f>SLOPE(N287:N290,$F287:$F290)*($H287/$I287)*1000</f>
        <v>-0.19863074807622755</v>
      </c>
      <c r="R287" s="10">
        <f>SLOPE(O287:O290,$F287:$F290)*($H287/$I287)</f>
        <v>1.4903182797820647</v>
      </c>
      <c r="S287" s="11">
        <f>RSQ(J287:J290,$F287:$F290)</f>
        <v>0.93314913972426816</v>
      </c>
      <c r="T287" s="11">
        <f>RSQ(K287:K290,$F287:$F290)</f>
        <v>0.82051282051284169</v>
      </c>
      <c r="U287" s="11">
        <f>RSQ(L287:L290,$F287:$F290)</f>
        <v>0.96216148175378347</v>
      </c>
      <c r="V287" t="s">
        <v>24</v>
      </c>
      <c r="W287" s="2" t="s">
        <v>36</v>
      </c>
      <c r="X287" s="4" t="s">
        <v>33</v>
      </c>
      <c r="Y287" s="2">
        <v>306</v>
      </c>
      <c r="Z287" s="31">
        <f t="shared" si="19"/>
        <v>0.9639460024465818</v>
      </c>
    </row>
    <row r="288" spans="1:26" x14ac:dyDescent="0.2">
      <c r="A288" s="1">
        <v>44670</v>
      </c>
      <c r="B288" s="25">
        <v>0.45833333333333298</v>
      </c>
      <c r="C288" s="4">
        <v>24</v>
      </c>
      <c r="D288" s="4">
        <v>24</v>
      </c>
      <c r="E288" s="2">
        <v>2</v>
      </c>
      <c r="F288" s="21">
        <v>1200</v>
      </c>
      <c r="G288" s="22">
        <v>14.3</v>
      </c>
      <c r="I288" s="14"/>
      <c r="J288" s="30">
        <v>0.36147422661251999</v>
      </c>
      <c r="K288" s="30">
        <v>2.0641092532059302</v>
      </c>
      <c r="L288" s="30">
        <v>744.58698494478904</v>
      </c>
      <c r="M288">
        <f t="shared" si="16"/>
        <v>1.47718952120575E-2</v>
      </c>
      <c r="N288">
        <f t="shared" si="17"/>
        <v>8.4351257571900665E-2</v>
      </c>
      <c r="O288">
        <f t="shared" si="18"/>
        <v>30.428064044678148</v>
      </c>
      <c r="R288"/>
      <c r="U288" s="11"/>
      <c r="V288" t="s">
        <v>24</v>
      </c>
      <c r="W288" s="2" t="s">
        <v>36</v>
      </c>
      <c r="X288" s="4" t="s">
        <v>33</v>
      </c>
      <c r="Y288" s="2">
        <v>306</v>
      </c>
      <c r="Z288" s="31">
        <f t="shared" si="19"/>
        <v>0.9639460024465818</v>
      </c>
    </row>
    <row r="289" spans="1:26" x14ac:dyDescent="0.2">
      <c r="A289" s="1">
        <v>44670</v>
      </c>
      <c r="B289" s="25">
        <v>0.45833333333333298</v>
      </c>
      <c r="C289" s="4">
        <v>24</v>
      </c>
      <c r="D289" s="4">
        <v>24</v>
      </c>
      <c r="E289" s="2">
        <v>3</v>
      </c>
      <c r="F289" s="21">
        <v>2400</v>
      </c>
      <c r="G289" s="22">
        <v>14.3</v>
      </c>
      <c r="I289" s="14"/>
      <c r="J289" s="29">
        <v>0.36621261611099698</v>
      </c>
      <c r="K289" s="29">
        <v>2.0106770178526499</v>
      </c>
      <c r="L289" s="29">
        <v>938.06521767272102</v>
      </c>
      <c r="M289">
        <f t="shared" si="16"/>
        <v>1.4965532788383092E-2</v>
      </c>
      <c r="N289">
        <f t="shared" si="17"/>
        <v>8.2167712180625144E-2</v>
      </c>
      <c r="O289">
        <f t="shared" si="18"/>
        <v>38.334686340974649</v>
      </c>
      <c r="R289"/>
      <c r="U289" s="11"/>
      <c r="V289" t="s">
        <v>24</v>
      </c>
      <c r="W289" s="2" t="s">
        <v>36</v>
      </c>
      <c r="X289" s="4" t="s">
        <v>33</v>
      </c>
      <c r="Y289" s="2">
        <v>306</v>
      </c>
      <c r="Z289" s="31">
        <f t="shared" si="19"/>
        <v>0.9639460024465818</v>
      </c>
    </row>
    <row r="290" spans="1:26" x14ac:dyDescent="0.2">
      <c r="A290" s="1">
        <v>44670</v>
      </c>
      <c r="B290" s="25">
        <v>0.45833333333333298</v>
      </c>
      <c r="C290" s="4">
        <v>24</v>
      </c>
      <c r="D290" s="4">
        <v>24</v>
      </c>
      <c r="E290" s="2">
        <v>4</v>
      </c>
      <c r="F290" s="21">
        <v>3600</v>
      </c>
      <c r="G290" s="22">
        <v>14.3</v>
      </c>
      <c r="I290" s="14"/>
      <c r="J290" s="30">
        <v>0.36692013731338702</v>
      </c>
      <c r="K290" s="30">
        <v>2.0201062358561699</v>
      </c>
      <c r="L290" s="30">
        <v>1039.93061398853</v>
      </c>
      <c r="M290">
        <f t="shared" si="16"/>
        <v>1.4994446133491976E-2</v>
      </c>
      <c r="N290">
        <f t="shared" si="17"/>
        <v>8.2553043720261995E-2</v>
      </c>
      <c r="O290">
        <f t="shared" si="18"/>
        <v>42.497486478105422</v>
      </c>
      <c r="R290"/>
      <c r="U290" s="11"/>
      <c r="V290" t="s">
        <v>24</v>
      </c>
      <c r="W290" s="2" t="s">
        <v>36</v>
      </c>
      <c r="X290" s="4" t="s">
        <v>33</v>
      </c>
      <c r="Y290" s="2">
        <v>306</v>
      </c>
      <c r="Z290" s="31">
        <f t="shared" si="19"/>
        <v>0.9639460024465818</v>
      </c>
    </row>
    <row r="291" spans="1:26" x14ac:dyDescent="0.2">
      <c r="A291" s="1">
        <v>44677</v>
      </c>
      <c r="B291" s="25">
        <v>0.45833333333333331</v>
      </c>
      <c r="C291" s="4">
        <v>1</v>
      </c>
      <c r="D291" s="2">
        <v>1</v>
      </c>
      <c r="E291" s="2">
        <v>1</v>
      </c>
      <c r="F291" s="21">
        <v>0</v>
      </c>
      <c r="G291" s="22">
        <v>9.4</v>
      </c>
      <c r="H291" s="3">
        <v>16.399999999999999</v>
      </c>
      <c r="I291" s="14">
        <v>7.0699999999999999E-2</v>
      </c>
      <c r="J291" s="29">
        <v>0.368783323757437</v>
      </c>
      <c r="K291" s="29">
        <v>1.98298546531653</v>
      </c>
      <c r="L291" s="29">
        <v>429.02868308616598</v>
      </c>
      <c r="M291">
        <f t="shared" si="16"/>
        <v>1.5331941607523498E-2</v>
      </c>
      <c r="N291">
        <f t="shared" si="17"/>
        <v>8.2441410454877531E-2</v>
      </c>
      <c r="O291">
        <f t="shared" si="18"/>
        <v>17.83660565236486</v>
      </c>
      <c r="P291" s="10">
        <f>SLOPE(M291:M294,$F291:$F294)*($H291/$I291)*1000</f>
        <v>0.64784271936413984</v>
      </c>
      <c r="Q291" s="10">
        <f>SLOPE(N291:N294,$F291:$F294)*($H291/$I291)*1000</f>
        <v>-0.24358181949632945</v>
      </c>
      <c r="R291" s="10">
        <f>SLOPE(O291:O294,$F291:$F294)*($H291/$I291)</f>
        <v>2.2174927913495264</v>
      </c>
      <c r="S291" s="11">
        <f>RSQ(J291:J294,$F291:$F294)</f>
        <v>0.96147701639034555</v>
      </c>
      <c r="T291" s="11">
        <f>RSQ(K291:K294,$F291:$F294)</f>
        <v>0.91753554502371049</v>
      </c>
      <c r="U291" s="11">
        <f>RSQ(L291:L294,$F291:$F294)</f>
        <v>0.99574846845686005</v>
      </c>
      <c r="V291" t="s">
        <v>24</v>
      </c>
      <c r="W291" s="4" t="s">
        <v>36</v>
      </c>
      <c r="X291" s="4" t="s">
        <v>35</v>
      </c>
      <c r="Y291" s="2">
        <v>306</v>
      </c>
      <c r="Z291">
        <f t="shared" si="19"/>
        <v>0.9639460024465818</v>
      </c>
    </row>
    <row r="292" spans="1:26" x14ac:dyDescent="0.2">
      <c r="A292" s="1">
        <v>44677</v>
      </c>
      <c r="B292" s="25">
        <v>0.45833333333333331</v>
      </c>
      <c r="C292" s="4">
        <v>1</v>
      </c>
      <c r="D292" s="2">
        <v>1</v>
      </c>
      <c r="E292" s="2">
        <v>2</v>
      </c>
      <c r="F292" s="21">
        <v>1200</v>
      </c>
      <c r="G292" s="22">
        <v>9.4</v>
      </c>
      <c r="I292" s="14"/>
      <c r="J292" s="30">
        <v>0.44053347402913401</v>
      </c>
      <c r="K292" s="30">
        <v>1.94509884962458</v>
      </c>
      <c r="L292" s="30">
        <v>655.75192848914401</v>
      </c>
      <c r="M292">
        <f t="shared" si="16"/>
        <v>1.8314910314156916E-2</v>
      </c>
      <c r="N292">
        <f t="shared" si="17"/>
        <v>8.0866297530634443E-2</v>
      </c>
      <c r="O292">
        <f t="shared" si="18"/>
        <v>27.262486205122848</v>
      </c>
      <c r="R292"/>
      <c r="U292" s="11"/>
      <c r="V292" t="s">
        <v>24</v>
      </c>
      <c r="W292" s="4" t="s">
        <v>36</v>
      </c>
      <c r="X292" s="4" t="s">
        <v>35</v>
      </c>
      <c r="Y292" s="2">
        <v>306</v>
      </c>
      <c r="Z292">
        <f t="shared" si="19"/>
        <v>0.9639460024465818</v>
      </c>
    </row>
    <row r="293" spans="1:26" x14ac:dyDescent="0.2">
      <c r="A293" s="1">
        <v>44677</v>
      </c>
      <c r="B293" s="25">
        <v>0.45833333333333331</v>
      </c>
      <c r="C293" s="4">
        <v>1</v>
      </c>
      <c r="D293" s="2">
        <v>1</v>
      </c>
      <c r="E293" s="2">
        <v>3</v>
      </c>
      <c r="F293" s="21">
        <v>2400</v>
      </c>
      <c r="G293" s="22">
        <v>9.4</v>
      </c>
      <c r="J293" s="29">
        <v>0.49158261408079001</v>
      </c>
      <c r="K293" s="29">
        <v>1.9003237583522801</v>
      </c>
      <c r="L293" s="29">
        <v>981.22548376277803</v>
      </c>
      <c r="M293">
        <f t="shared" si="16"/>
        <v>2.0437247155236746E-2</v>
      </c>
      <c r="N293">
        <f t="shared" si="17"/>
        <v>7.9004800438347358E-2</v>
      </c>
      <c r="O293">
        <f t="shared" si="18"/>
        <v>40.793850620967852</v>
      </c>
      <c r="R293"/>
      <c r="U293" s="11"/>
      <c r="V293" t="s">
        <v>24</v>
      </c>
      <c r="W293" s="4" t="s">
        <v>36</v>
      </c>
      <c r="X293" s="4" t="s">
        <v>35</v>
      </c>
      <c r="Y293" s="2">
        <v>306</v>
      </c>
      <c r="Z293">
        <f t="shared" si="19"/>
        <v>0.9639460024465818</v>
      </c>
    </row>
    <row r="294" spans="1:26" x14ac:dyDescent="0.2">
      <c r="A294" s="1">
        <v>44677</v>
      </c>
      <c r="B294" s="25">
        <v>0.45833333333333331</v>
      </c>
      <c r="C294" s="4">
        <v>1</v>
      </c>
      <c r="D294" s="2">
        <v>1</v>
      </c>
      <c r="E294" s="2">
        <v>4</v>
      </c>
      <c r="F294" s="21">
        <v>3600</v>
      </c>
      <c r="G294" s="22">
        <v>9.4</v>
      </c>
      <c r="I294" s="14"/>
      <c r="J294" s="30">
        <v>0.620474115051319</v>
      </c>
      <c r="K294" s="30">
        <v>1.8968795205621001</v>
      </c>
      <c r="L294" s="30">
        <v>1240.29193461365</v>
      </c>
      <c r="M294">
        <f t="shared" si="16"/>
        <v>2.5795832642377708E-2</v>
      </c>
      <c r="N294">
        <f t="shared" si="17"/>
        <v>7.8861608354325138E-2</v>
      </c>
      <c r="O294">
        <f t="shared" si="18"/>
        <v>51.5643802003543</v>
      </c>
      <c r="R294"/>
      <c r="U294" s="11"/>
      <c r="V294" t="s">
        <v>24</v>
      </c>
      <c r="W294" s="4" t="s">
        <v>36</v>
      </c>
      <c r="X294" s="4" t="s">
        <v>35</v>
      </c>
      <c r="Y294" s="2">
        <v>306</v>
      </c>
      <c r="Z294">
        <f t="shared" si="19"/>
        <v>0.9639460024465818</v>
      </c>
    </row>
    <row r="295" spans="1:26" x14ac:dyDescent="0.2">
      <c r="A295" s="1">
        <v>44677</v>
      </c>
      <c r="B295" s="25">
        <v>0.45833333333333331</v>
      </c>
      <c r="C295" s="4">
        <v>2</v>
      </c>
      <c r="D295" s="2">
        <v>2</v>
      </c>
      <c r="E295" s="2">
        <v>1</v>
      </c>
      <c r="F295" s="21">
        <v>0</v>
      </c>
      <c r="G295" s="22">
        <v>11.3</v>
      </c>
      <c r="H295" s="3">
        <v>16.75</v>
      </c>
      <c r="I295" s="14">
        <v>7.0699999999999999E-2</v>
      </c>
      <c r="J295" s="29">
        <v>0.36457757686108699</v>
      </c>
      <c r="K295" s="29">
        <v>1.9175449473031601</v>
      </c>
      <c r="L295" s="29">
        <v>453.672514108229</v>
      </c>
      <c r="M295">
        <f t="shared" si="16"/>
        <v>1.5055847598315356E-2</v>
      </c>
      <c r="N295">
        <f t="shared" si="17"/>
        <v>7.9188261489039152E-2</v>
      </c>
      <c r="O295">
        <f t="shared" si="18"/>
        <v>18.735173706419769</v>
      </c>
      <c r="P295" s="10">
        <f>SLOPE(M295:M298,$F295:$F298)*($H295/$I295)*1000</f>
        <v>0.18645095078792942</v>
      </c>
      <c r="Q295" s="10">
        <f>SLOPE(N295:N298,$F295:$F298)*($H295/$I295)*1000</f>
        <v>-0.23869397706116746</v>
      </c>
      <c r="R295" s="10">
        <f>SLOPE(O295:O298,$F295:$F298)*($H295/$I295)</f>
        <v>6.9919396907794509</v>
      </c>
      <c r="S295" s="11">
        <f>RSQ(J295:J298,$F295:$F298)</f>
        <v>0.99290209193483348</v>
      </c>
      <c r="T295" s="11">
        <f>RSQ(K295:K298,$F295:$F298)</f>
        <v>0.85452395032527706</v>
      </c>
      <c r="U295" s="11">
        <f>RSQ(L295:L298,$F295:$F298)</f>
        <v>0.98683465204768139</v>
      </c>
      <c r="V295" t="s">
        <v>24</v>
      </c>
      <c r="W295" s="4" t="s">
        <v>36</v>
      </c>
      <c r="X295" s="4" t="s">
        <v>33</v>
      </c>
      <c r="Y295" s="2">
        <v>306</v>
      </c>
      <c r="Z295">
        <f t="shared" si="19"/>
        <v>0.9639460024465818</v>
      </c>
    </row>
    <row r="296" spans="1:26" x14ac:dyDescent="0.2">
      <c r="A296" s="1">
        <v>44677</v>
      </c>
      <c r="B296" s="25">
        <v>0.45833333333333331</v>
      </c>
      <c r="C296" s="4">
        <v>2</v>
      </c>
      <c r="D296" s="2">
        <v>2</v>
      </c>
      <c r="E296" s="2">
        <v>2</v>
      </c>
      <c r="F296" s="21">
        <v>1200</v>
      </c>
      <c r="G296" s="22">
        <v>11.3</v>
      </c>
      <c r="I296" s="14"/>
      <c r="J296" s="30">
        <v>0.393127935512886</v>
      </c>
      <c r="K296" s="30">
        <v>1.8658813804505101</v>
      </c>
      <c r="L296" s="30">
        <v>1606.1288770287399</v>
      </c>
      <c r="M296">
        <f t="shared" si="16"/>
        <v>1.6234882942286918E-2</v>
      </c>
      <c r="N296">
        <f t="shared" si="17"/>
        <v>7.7054727124101371E-2</v>
      </c>
      <c r="O296">
        <f t="shared" si="18"/>
        <v>66.327808210245166</v>
      </c>
      <c r="R296"/>
      <c r="U296" s="11"/>
      <c r="V296" t="s">
        <v>24</v>
      </c>
      <c r="W296" s="4" t="s">
        <v>36</v>
      </c>
      <c r="X296" s="4" t="s">
        <v>33</v>
      </c>
      <c r="Y296" s="2">
        <v>306</v>
      </c>
      <c r="Z296">
        <f t="shared" si="19"/>
        <v>0.9639460024465818</v>
      </c>
    </row>
    <row r="297" spans="1:26" x14ac:dyDescent="0.2">
      <c r="A297" s="1">
        <v>44677</v>
      </c>
      <c r="B297" s="25">
        <v>0.45833333333333331</v>
      </c>
      <c r="C297" s="4">
        <v>2</v>
      </c>
      <c r="D297" s="2">
        <v>2</v>
      </c>
      <c r="E297" s="2">
        <v>3</v>
      </c>
      <c r="F297" s="21">
        <v>2400</v>
      </c>
      <c r="G297" s="22">
        <v>11.3</v>
      </c>
      <c r="I297" s="14"/>
      <c r="J297" s="29">
        <v>0.41307794108916301</v>
      </c>
      <c r="K297" s="29">
        <v>1.8727698560308601</v>
      </c>
      <c r="L297" s="29">
        <v>2294.4062878224499</v>
      </c>
      <c r="M297">
        <f t="shared" si="16"/>
        <v>1.7058752161365123E-2</v>
      </c>
      <c r="N297">
        <f t="shared" si="17"/>
        <v>7.7339198372759599E-2</v>
      </c>
      <c r="O297">
        <f t="shared" si="18"/>
        <v>94.751387881524821</v>
      </c>
      <c r="R297"/>
      <c r="U297" s="11"/>
      <c r="V297" t="s">
        <v>24</v>
      </c>
      <c r="W297" s="4" t="s">
        <v>36</v>
      </c>
      <c r="X297" s="4" t="s">
        <v>33</v>
      </c>
      <c r="Y297" s="2">
        <v>306</v>
      </c>
      <c r="Z297">
        <f t="shared" si="19"/>
        <v>0.9639460024465818</v>
      </c>
    </row>
    <row r="298" spans="1:26" x14ac:dyDescent="0.2">
      <c r="A298" s="1">
        <v>44677</v>
      </c>
      <c r="B298" s="25">
        <v>0.45833333333333331</v>
      </c>
      <c r="C298" s="4">
        <v>2</v>
      </c>
      <c r="D298" s="2">
        <v>2</v>
      </c>
      <c r="E298" s="2">
        <v>4</v>
      </c>
      <c r="F298" s="21">
        <v>3600</v>
      </c>
      <c r="G298" s="22">
        <v>11.3</v>
      </c>
      <c r="I298" s="14"/>
      <c r="J298" s="30">
        <v>0.43415547230568802</v>
      </c>
      <c r="K298" s="30">
        <v>1.8176620513880299</v>
      </c>
      <c r="L298" s="30">
        <v>3082.8047304489801</v>
      </c>
      <c r="M298">
        <f t="shared" si="16"/>
        <v>1.7929184458592359E-2</v>
      </c>
      <c r="N298">
        <f t="shared" si="17"/>
        <v>7.5063428383492489E-2</v>
      </c>
      <c r="O298">
        <f t="shared" si="18"/>
        <v>127.30963488379993</v>
      </c>
      <c r="R298"/>
      <c r="U298" s="11"/>
      <c r="V298" t="s">
        <v>24</v>
      </c>
      <c r="W298" s="4" t="s">
        <v>36</v>
      </c>
      <c r="X298" s="4" t="s">
        <v>33</v>
      </c>
      <c r="Y298" s="2">
        <v>306</v>
      </c>
      <c r="Z298">
        <f t="shared" si="19"/>
        <v>0.9639460024465818</v>
      </c>
    </row>
    <row r="299" spans="1:26" x14ac:dyDescent="0.2">
      <c r="A299" s="1">
        <v>44677</v>
      </c>
      <c r="B299" s="25">
        <v>0.45833333333333331</v>
      </c>
      <c r="C299" s="4">
        <v>3</v>
      </c>
      <c r="D299" s="2">
        <v>3</v>
      </c>
      <c r="E299" s="2">
        <v>1</v>
      </c>
      <c r="F299" s="21">
        <v>0</v>
      </c>
      <c r="G299" s="22">
        <v>9.4</v>
      </c>
      <c r="H299" s="3">
        <v>16.399999999999999</v>
      </c>
      <c r="I299" s="14">
        <v>7.0699999999999999E-2</v>
      </c>
      <c r="J299" s="29">
        <v>0.36135869305171298</v>
      </c>
      <c r="K299" s="29">
        <v>1.99331817868706</v>
      </c>
      <c r="L299" s="29">
        <v>426.170581973548</v>
      </c>
      <c r="M299">
        <f t="shared" si="16"/>
        <v>1.5023267117370957E-2</v>
      </c>
      <c r="N299">
        <f t="shared" si="17"/>
        <v>8.2870986706943747E-2</v>
      </c>
      <c r="O299">
        <f t="shared" si="18"/>
        <v>17.717781842978408</v>
      </c>
      <c r="P299" s="10">
        <f>SLOPE(M299:M302,$F299:$F302)*($H299/$I299)*1000</f>
        <v>1.8485752383864573E-2</v>
      </c>
      <c r="Q299" s="10">
        <f>SLOPE(N299:N302,$F299:$F302)*($H299/$I299)*1000</f>
        <v>-0.19929421595154564</v>
      </c>
      <c r="R299" s="10">
        <f>SLOPE(O299:O302,$F299:$F302)*($H299/$I299)</f>
        <v>1.3916665157916595</v>
      </c>
      <c r="S299" s="11">
        <f>RSQ(J299:J302,$F299:$F302)</f>
        <v>0.91615816581318232</v>
      </c>
      <c r="T299" s="11">
        <f>RSQ(K299:K302,$F299:$F302)</f>
        <v>0.75789473684215669</v>
      </c>
      <c r="U299" s="11">
        <f>RSQ(L299:L302,$F299:$F302)</f>
        <v>0.99988349577900204</v>
      </c>
      <c r="V299" t="s">
        <v>24</v>
      </c>
      <c r="W299" s="4" t="s">
        <v>32</v>
      </c>
      <c r="X299" s="4" t="s">
        <v>35</v>
      </c>
      <c r="Y299" s="2">
        <v>306</v>
      </c>
      <c r="Z299">
        <f t="shared" si="19"/>
        <v>0.9639460024465818</v>
      </c>
    </row>
    <row r="300" spans="1:26" x14ac:dyDescent="0.2">
      <c r="A300" s="1">
        <v>44677</v>
      </c>
      <c r="B300" s="25">
        <v>0.45833333333333331</v>
      </c>
      <c r="C300" s="4">
        <v>3</v>
      </c>
      <c r="D300" s="2">
        <v>3</v>
      </c>
      <c r="E300" s="2">
        <v>2</v>
      </c>
      <c r="F300" s="21">
        <v>1200</v>
      </c>
      <c r="G300" s="22">
        <v>9.4</v>
      </c>
      <c r="I300" s="14"/>
      <c r="J300" s="30">
        <v>0.36234379560035401</v>
      </c>
      <c r="K300" s="30">
        <v>2.0036508920575899</v>
      </c>
      <c r="L300" s="30">
        <v>603.40201525292696</v>
      </c>
      <c r="M300">
        <f t="shared" si="16"/>
        <v>1.5064222154597968E-2</v>
      </c>
      <c r="N300">
        <f t="shared" si="17"/>
        <v>8.3300562959009963E-2</v>
      </c>
      <c r="O300">
        <f t="shared" si="18"/>
        <v>25.086070512789323</v>
      </c>
      <c r="R300"/>
      <c r="U300" s="11"/>
      <c r="V300" t="s">
        <v>24</v>
      </c>
      <c r="W300" s="4" t="s">
        <v>32</v>
      </c>
      <c r="X300" s="4" t="s">
        <v>35</v>
      </c>
      <c r="Y300" s="2">
        <v>306</v>
      </c>
      <c r="Z300">
        <f t="shared" si="19"/>
        <v>0.9639460024465818</v>
      </c>
    </row>
    <row r="301" spans="1:26" x14ac:dyDescent="0.2">
      <c r="A301" s="1">
        <v>44677</v>
      </c>
      <c r="B301" s="25">
        <v>0.45833333333333331</v>
      </c>
      <c r="C301" s="4">
        <v>3</v>
      </c>
      <c r="D301" s="2">
        <v>3</v>
      </c>
      <c r="E301" s="2">
        <v>3</v>
      </c>
      <c r="F301" s="21">
        <v>2400</v>
      </c>
      <c r="G301" s="22">
        <v>9.4</v>
      </c>
      <c r="I301" s="14"/>
      <c r="J301" s="29">
        <v>0.36672912274822</v>
      </c>
      <c r="K301" s="29">
        <v>1.97265275194599</v>
      </c>
      <c r="L301" s="29">
        <v>776.74001487379098</v>
      </c>
      <c r="M301">
        <f t="shared" si="16"/>
        <v>1.5246539454295587E-2</v>
      </c>
      <c r="N301">
        <f t="shared" si="17"/>
        <v>8.2011834202810899E-2</v>
      </c>
      <c r="O301">
        <f t="shared" si="18"/>
        <v>32.292492054507491</v>
      </c>
      <c r="R301"/>
      <c r="U301" s="11"/>
      <c r="V301" t="s">
        <v>24</v>
      </c>
      <c r="W301" s="4" t="s">
        <v>32</v>
      </c>
      <c r="X301" s="4" t="s">
        <v>35</v>
      </c>
      <c r="Y301" s="2">
        <v>306</v>
      </c>
      <c r="Z301">
        <f t="shared" si="19"/>
        <v>0.9639460024465818</v>
      </c>
    </row>
    <row r="302" spans="1:26" x14ac:dyDescent="0.2">
      <c r="A302" s="1">
        <v>44677</v>
      </c>
      <c r="B302" s="25">
        <v>0.45833333333333331</v>
      </c>
      <c r="C302" s="4">
        <v>3</v>
      </c>
      <c r="D302" s="2">
        <v>3</v>
      </c>
      <c r="E302" s="2">
        <v>4</v>
      </c>
      <c r="F302" s="21">
        <v>3600</v>
      </c>
      <c r="G302" s="22">
        <v>9.4</v>
      </c>
      <c r="I302" s="14"/>
      <c r="J302" s="30">
        <v>0.36756429412977498</v>
      </c>
      <c r="K302" s="30">
        <v>1.92098918509334</v>
      </c>
      <c r="L302" s="30">
        <v>945.61587704332396</v>
      </c>
      <c r="M302">
        <f t="shared" si="16"/>
        <v>1.528126119475774E-2</v>
      </c>
      <c r="N302">
        <f t="shared" si="17"/>
        <v>7.9863952942479791E-2</v>
      </c>
      <c r="O302">
        <f t="shared" si="18"/>
        <v>39.313402955040722</v>
      </c>
      <c r="R302"/>
      <c r="U302" s="11"/>
      <c r="V302" t="s">
        <v>24</v>
      </c>
      <c r="W302" s="4" t="s">
        <v>32</v>
      </c>
      <c r="X302" s="4" t="s">
        <v>35</v>
      </c>
      <c r="Y302" s="2">
        <v>306</v>
      </c>
      <c r="Z302">
        <f t="shared" si="19"/>
        <v>0.9639460024465818</v>
      </c>
    </row>
    <row r="303" spans="1:26" x14ac:dyDescent="0.2">
      <c r="A303" s="1">
        <v>44677</v>
      </c>
      <c r="B303" s="25">
        <v>0.45833333333333331</v>
      </c>
      <c r="C303" s="4">
        <v>4</v>
      </c>
      <c r="D303" s="2">
        <v>4</v>
      </c>
      <c r="E303" s="2">
        <v>1</v>
      </c>
      <c r="F303" s="21">
        <v>0</v>
      </c>
      <c r="G303" s="22">
        <v>11.3</v>
      </c>
      <c r="H303" s="3">
        <v>16.399999999999999</v>
      </c>
      <c r="I303" s="14">
        <v>7.0699999999999999E-2</v>
      </c>
      <c r="J303" s="29">
        <v>0.36023083977826498</v>
      </c>
      <c r="K303" s="29">
        <v>1.97954122752635</v>
      </c>
      <c r="L303" s="29">
        <v>412.71125887688299</v>
      </c>
      <c r="M303">
        <f t="shared" si="16"/>
        <v>1.4876341739418691E-2</v>
      </c>
      <c r="N303">
        <f t="shared" si="17"/>
        <v>8.1748502726964906E-2</v>
      </c>
      <c r="O303">
        <f t="shared" si="18"/>
        <v>17.043609399287892</v>
      </c>
      <c r="P303" s="10">
        <f>SLOPE(M303:M306,$F303:$F306)*($H303/$I303)*1000</f>
        <v>1.0668143695609011E-2</v>
      </c>
      <c r="Q303" s="10">
        <f>SLOPE(N303:N306,$F303:$F306)*($H303/$I303)*1000</f>
        <v>-0.2694496645708378</v>
      </c>
      <c r="R303" s="10">
        <f>SLOPE(O303:O306,$F303:$F306)*($H303/$I303)</f>
        <v>1.2238241501930438</v>
      </c>
      <c r="S303" s="11">
        <f>RSQ(J303:J306,$F303:$F306)</f>
        <v>0.48362803517265918</v>
      </c>
      <c r="T303" s="11">
        <f>RSQ(K303:K306,$F303:$F306)</f>
        <v>0.89090909090909098</v>
      </c>
      <c r="U303" s="11">
        <f>RSQ(L303:L306,$F303:$F306)</f>
        <v>0.9866995832145794</v>
      </c>
      <c r="V303" t="s">
        <v>24</v>
      </c>
      <c r="W303" s="4" t="s">
        <v>32</v>
      </c>
      <c r="X303" s="4" t="s">
        <v>33</v>
      </c>
      <c r="Y303" s="2">
        <v>306</v>
      </c>
      <c r="Z303">
        <f t="shared" si="19"/>
        <v>0.9639460024465818</v>
      </c>
    </row>
    <row r="304" spans="1:26" x14ac:dyDescent="0.2">
      <c r="A304" s="1">
        <v>44677</v>
      </c>
      <c r="B304" s="25">
        <v>0.45833333333333331</v>
      </c>
      <c r="C304" s="4">
        <v>4</v>
      </c>
      <c r="D304" s="2">
        <v>4</v>
      </c>
      <c r="E304" s="2">
        <v>2</v>
      </c>
      <c r="F304" s="21">
        <v>1200</v>
      </c>
      <c r="G304" s="22">
        <v>11.3</v>
      </c>
      <c r="I304" s="14"/>
      <c r="J304" s="30">
        <v>0.36551787796721402</v>
      </c>
      <c r="K304" s="30">
        <v>1.93132189846387</v>
      </c>
      <c r="L304" s="30">
        <v>599.17319217813497</v>
      </c>
      <c r="M304">
        <f t="shared" si="16"/>
        <v>1.5094678922699766E-2</v>
      </c>
      <c r="N304">
        <f t="shared" si="17"/>
        <v>7.9757203986356023E-2</v>
      </c>
      <c r="O304">
        <f t="shared" si="18"/>
        <v>24.743870273369456</v>
      </c>
      <c r="R304"/>
      <c r="U304" s="11"/>
      <c r="V304" t="s">
        <v>24</v>
      </c>
      <c r="W304" s="4" t="s">
        <v>32</v>
      </c>
      <c r="X304" s="4" t="s">
        <v>33</v>
      </c>
      <c r="Y304" s="2">
        <v>306</v>
      </c>
      <c r="Z304">
        <f t="shared" si="19"/>
        <v>0.9639460024465818</v>
      </c>
    </row>
    <row r="305" spans="1:26" x14ac:dyDescent="0.2">
      <c r="A305" s="1">
        <v>44677</v>
      </c>
      <c r="B305" s="25">
        <v>0.45833333333333331</v>
      </c>
      <c r="C305" s="4">
        <v>4</v>
      </c>
      <c r="D305" s="2">
        <v>4</v>
      </c>
      <c r="E305" s="2">
        <v>3</v>
      </c>
      <c r="F305" s="21">
        <v>2400</v>
      </c>
      <c r="G305" s="22">
        <v>11.3</v>
      </c>
      <c r="I305" s="14"/>
      <c r="J305" s="29">
        <v>0.363291395933864</v>
      </c>
      <c r="K305" s="29">
        <v>1.8831025694013901</v>
      </c>
      <c r="L305" s="29">
        <v>761.57458039867595</v>
      </c>
      <c r="M305">
        <f t="shared" si="16"/>
        <v>1.500273258177799E-2</v>
      </c>
      <c r="N305">
        <f t="shared" si="17"/>
        <v>7.7765905245747155E-2</v>
      </c>
      <c r="O305">
        <f t="shared" si="18"/>
        <v>31.450510247925408</v>
      </c>
      <c r="R305"/>
      <c r="U305" s="11"/>
      <c r="V305" t="s">
        <v>24</v>
      </c>
      <c r="W305" s="4" t="s">
        <v>32</v>
      </c>
      <c r="X305" s="4" t="s">
        <v>33</v>
      </c>
      <c r="Y305" s="2">
        <v>306</v>
      </c>
      <c r="Z305">
        <f t="shared" si="19"/>
        <v>0.9639460024465818</v>
      </c>
    </row>
    <row r="306" spans="1:26" x14ac:dyDescent="0.2">
      <c r="A306" s="1">
        <v>44677</v>
      </c>
      <c r="B306" s="25">
        <v>0.45833333333333331</v>
      </c>
      <c r="C306" s="4">
        <v>4</v>
      </c>
      <c r="D306" s="2">
        <v>4</v>
      </c>
      <c r="E306" s="2">
        <v>4</v>
      </c>
      <c r="F306" s="21">
        <v>3600</v>
      </c>
      <c r="G306" s="22">
        <v>11.3</v>
      </c>
      <c r="I306" s="14"/>
      <c r="J306" s="30">
        <v>0.36542760502340599</v>
      </c>
      <c r="K306" s="30">
        <v>1.8831025694013901</v>
      </c>
      <c r="L306" s="30">
        <v>869.59913673680705</v>
      </c>
      <c r="M306">
        <f t="shared" si="16"/>
        <v>1.5090950948818524E-2</v>
      </c>
      <c r="N306">
        <f t="shared" si="17"/>
        <v>7.7765905245747155E-2</v>
      </c>
      <c r="O306">
        <f t="shared" si="18"/>
        <v>35.911566989553357</v>
      </c>
      <c r="R306"/>
      <c r="U306" s="11"/>
      <c r="V306" t="s">
        <v>24</v>
      </c>
      <c r="W306" s="4" t="s">
        <v>32</v>
      </c>
      <c r="X306" s="4" t="s">
        <v>33</v>
      </c>
      <c r="Y306" s="2">
        <v>306</v>
      </c>
      <c r="Z306">
        <f t="shared" si="19"/>
        <v>0.9639460024465818</v>
      </c>
    </row>
    <row r="307" spans="1:26" x14ac:dyDescent="0.2">
      <c r="A307" s="1">
        <v>44677</v>
      </c>
      <c r="B307" s="25">
        <v>0.45833333333333298</v>
      </c>
      <c r="C307" s="4">
        <v>5</v>
      </c>
      <c r="D307" s="4">
        <v>5</v>
      </c>
      <c r="E307" s="2">
        <v>1</v>
      </c>
      <c r="F307" s="21">
        <v>0</v>
      </c>
      <c r="G307" s="22">
        <v>9.4</v>
      </c>
      <c r="H307" s="3">
        <v>15.04</v>
      </c>
      <c r="I307" s="14">
        <v>7.0699999999999999E-2</v>
      </c>
      <c r="J307" s="29">
        <v>0.37630407763708101</v>
      </c>
      <c r="K307" s="29">
        <v>1.94854308741476</v>
      </c>
      <c r="L307" s="29">
        <v>435.99895008530598</v>
      </c>
      <c r="M307">
        <f t="shared" si="16"/>
        <v>1.5644612359965383E-2</v>
      </c>
      <c r="N307">
        <f t="shared" si="17"/>
        <v>8.1009489614656649E-2</v>
      </c>
      <c r="O307">
        <f t="shared" si="18"/>
        <v>18.126390248725713</v>
      </c>
      <c r="P307" s="10">
        <f>SLOPE(M307:M310,$F307:$F310)*($H307/$I307)*1000</f>
        <v>8.1395977136981408</v>
      </c>
      <c r="Q307" s="10">
        <f>SLOPE(N307:N310,$F307:$F310)*($H307/$I307)*1000</f>
        <v>7.6153074387830923E-3</v>
      </c>
      <c r="R307" s="10">
        <f>SLOPE(O307:O310,$F307:$F310)*($H307/$I307)</f>
        <v>1.9575990788863262</v>
      </c>
      <c r="S307" s="11">
        <f>RSQ(J307:J310,$F307:$F310)</f>
        <v>0.99952860632028429</v>
      </c>
      <c r="T307" s="11">
        <f>RSQ(K307:K310,$F307:$F310)</f>
        <v>9.2307692307351738E-3</v>
      </c>
      <c r="U307" s="11">
        <f>RSQ(L307:L310,$F307:$F310)</f>
        <v>0.99779864030860066</v>
      </c>
      <c r="V307" t="s">
        <v>24</v>
      </c>
      <c r="W307" s="2" t="s">
        <v>31</v>
      </c>
      <c r="X307" s="4" t="s">
        <v>35</v>
      </c>
      <c r="Y307" s="2">
        <v>306</v>
      </c>
      <c r="Z307">
        <f t="shared" si="19"/>
        <v>0.9639460024465818</v>
      </c>
    </row>
    <row r="308" spans="1:26" x14ac:dyDescent="0.2">
      <c r="A308" s="1">
        <v>44677</v>
      </c>
      <c r="B308" s="25">
        <v>0.45833333333333298</v>
      </c>
      <c r="C308" s="4">
        <v>5</v>
      </c>
      <c r="D308" s="4">
        <v>5</v>
      </c>
      <c r="E308" s="2">
        <v>2</v>
      </c>
      <c r="F308" s="21">
        <v>1200</v>
      </c>
      <c r="G308" s="22">
        <v>9.4</v>
      </c>
      <c r="I308" s="14"/>
      <c r="J308" s="30">
        <v>1.4094094988946499</v>
      </c>
      <c r="K308" s="30">
        <v>1.97265275194599</v>
      </c>
      <c r="L308" s="30">
        <v>675.40866471265895</v>
      </c>
      <c r="M308">
        <f t="shared" si="16"/>
        <v>5.8595339718654924E-2</v>
      </c>
      <c r="N308">
        <f t="shared" si="17"/>
        <v>8.2011834202810899E-2</v>
      </c>
      <c r="O308">
        <f t="shared" si="18"/>
        <v>28.079703016617422</v>
      </c>
      <c r="R308"/>
      <c r="U308" s="11"/>
      <c r="V308" t="s">
        <v>24</v>
      </c>
      <c r="W308" s="2" t="s">
        <v>31</v>
      </c>
      <c r="X308" s="4" t="s">
        <v>35</v>
      </c>
      <c r="Y308" s="2">
        <v>306</v>
      </c>
      <c r="Z308">
        <f t="shared" si="19"/>
        <v>0.9639460024465818</v>
      </c>
    </row>
    <row r="309" spans="1:26" x14ac:dyDescent="0.2">
      <c r="A309" s="1">
        <v>44677</v>
      </c>
      <c r="B309" s="25">
        <v>0.45833333333333298</v>
      </c>
      <c r="C309" s="4">
        <v>5</v>
      </c>
      <c r="D309" s="4">
        <v>5</v>
      </c>
      <c r="E309" s="2">
        <v>3</v>
      </c>
      <c r="F309" s="21">
        <v>2400</v>
      </c>
      <c r="G309" s="22">
        <v>9.4</v>
      </c>
      <c r="I309" s="14"/>
      <c r="J309" s="29">
        <v>2.5541671866387099</v>
      </c>
      <c r="K309" s="29">
        <v>1.9416546118344</v>
      </c>
      <c r="L309" s="29">
        <v>938.57269930151494</v>
      </c>
      <c r="M309">
        <f t="shared" si="16"/>
        <v>0.1061879419123478</v>
      </c>
      <c r="N309">
        <f t="shared" si="17"/>
        <v>8.0723105446612237E-2</v>
      </c>
      <c r="O309">
        <f t="shared" si="18"/>
        <v>39.020587139052651</v>
      </c>
      <c r="R309"/>
      <c r="U309" s="11"/>
      <c r="V309" t="s">
        <v>24</v>
      </c>
      <c r="W309" s="2" t="s">
        <v>31</v>
      </c>
      <c r="X309" s="4" t="s">
        <v>35</v>
      </c>
      <c r="Y309" s="2">
        <v>306</v>
      </c>
      <c r="Z309">
        <f t="shared" si="19"/>
        <v>0.9639460024465818</v>
      </c>
    </row>
    <row r="310" spans="1:26" x14ac:dyDescent="0.2">
      <c r="A310" s="1">
        <v>44677</v>
      </c>
      <c r="B310" s="25">
        <v>0.45833333333333298</v>
      </c>
      <c r="C310" s="4">
        <v>5</v>
      </c>
      <c r="D310" s="4">
        <v>5</v>
      </c>
      <c r="E310" s="2">
        <v>4</v>
      </c>
      <c r="F310" s="21">
        <v>3600</v>
      </c>
      <c r="G310" s="22">
        <v>9.4</v>
      </c>
      <c r="I310" s="14"/>
      <c r="J310" s="30">
        <v>3.6760810508728099</v>
      </c>
      <c r="K310" s="30">
        <v>1.96232003857546</v>
      </c>
      <c r="L310" s="30">
        <v>1233.6570570307799</v>
      </c>
      <c r="M310">
        <f t="shared" si="16"/>
        <v>0.15283082608577128</v>
      </c>
      <c r="N310">
        <f t="shared" si="17"/>
        <v>8.1582257950744669E-2</v>
      </c>
      <c r="O310">
        <f t="shared" si="18"/>
        <v>51.288539214278316</v>
      </c>
      <c r="R310"/>
      <c r="U310" s="11"/>
      <c r="V310" t="s">
        <v>24</v>
      </c>
      <c r="W310" s="2" t="s">
        <v>31</v>
      </c>
      <c r="X310" s="4" t="s">
        <v>35</v>
      </c>
      <c r="Y310" s="2">
        <v>306</v>
      </c>
      <c r="Z310">
        <f t="shared" si="19"/>
        <v>0.9639460024465818</v>
      </c>
    </row>
    <row r="311" spans="1:26" x14ac:dyDescent="0.2">
      <c r="A311" s="1">
        <v>44677</v>
      </c>
      <c r="B311" s="25">
        <v>0.45833333333333298</v>
      </c>
      <c r="C311" s="4">
        <v>6</v>
      </c>
      <c r="D311" s="4">
        <v>6</v>
      </c>
      <c r="E311" s="2">
        <v>1</v>
      </c>
      <c r="F311" s="21">
        <v>0</v>
      </c>
      <c r="G311" s="22">
        <v>11.3</v>
      </c>
      <c r="H311" s="3">
        <v>16.399999999999999</v>
      </c>
      <c r="I311" s="14">
        <v>7.0699999999999999E-2</v>
      </c>
      <c r="J311" s="29">
        <v>0.36644322500662102</v>
      </c>
      <c r="K311" s="29">
        <v>1.93132189846387</v>
      </c>
      <c r="L311" s="29">
        <v>417.85875730930201</v>
      </c>
      <c r="M311">
        <f t="shared" si="16"/>
        <v>1.5132892693609141E-2</v>
      </c>
      <c r="N311">
        <f t="shared" si="17"/>
        <v>7.9757203986356023E-2</v>
      </c>
      <c r="O311">
        <f t="shared" si="18"/>
        <v>17.256184052337925</v>
      </c>
      <c r="P311" s="10">
        <f>SLOPE(M311:M314,$F311:$F314)*($H311/$I311)*1000</f>
        <v>2.0885119176447545E-2</v>
      </c>
      <c r="Q311" s="10">
        <f>SLOPE(N311:N314,$F311:$F314)*($H311/$I311)*1000</f>
        <v>-0.28319709643668384</v>
      </c>
      <c r="R311" s="10">
        <f>SLOPE(O311:O314,$F311:$F314)*($H311/$I311)</f>
        <v>1.501234224320579</v>
      </c>
      <c r="S311" s="11">
        <f>RSQ(J311:J314,$F311:$F314)</f>
        <v>0.9484138485320629</v>
      </c>
      <c r="T311" s="11">
        <f>RSQ(K311:K314,$F311:$F314)</f>
        <v>0.53111389236543827</v>
      </c>
      <c r="U311" s="11">
        <f>RSQ(L311:L314,$F311:$F314)</f>
        <v>0.99618292778250017</v>
      </c>
      <c r="V311" t="s">
        <v>24</v>
      </c>
      <c r="W311" s="2" t="s">
        <v>31</v>
      </c>
      <c r="X311" s="4" t="s">
        <v>33</v>
      </c>
      <c r="Y311" s="2">
        <v>306</v>
      </c>
      <c r="Z311">
        <f t="shared" si="19"/>
        <v>0.9639460024465818</v>
      </c>
    </row>
    <row r="312" spans="1:26" x14ac:dyDescent="0.2">
      <c r="A312" s="1">
        <v>44677</v>
      </c>
      <c r="B312" s="25">
        <v>0.45833333333333298</v>
      </c>
      <c r="C312" s="4">
        <v>6</v>
      </c>
      <c r="D312" s="4">
        <v>6</v>
      </c>
      <c r="E312" s="2">
        <v>2</v>
      </c>
      <c r="F312" s="21">
        <v>1200</v>
      </c>
      <c r="G312" s="22">
        <v>11.3</v>
      </c>
      <c r="I312" s="14"/>
      <c r="J312" s="30">
        <v>0.36822646381993501</v>
      </c>
      <c r="K312" s="30">
        <v>1.99331817868706</v>
      </c>
      <c r="L312" s="30">
        <v>630.80187234787195</v>
      </c>
      <c r="M312">
        <f t="shared" si="16"/>
        <v>1.5206534556160896E-2</v>
      </c>
      <c r="N312">
        <f t="shared" si="17"/>
        <v>8.2317445224281791E-2</v>
      </c>
      <c r="O312">
        <f t="shared" si="18"/>
        <v>26.050030110382309</v>
      </c>
      <c r="R312"/>
      <c r="U312" s="11"/>
      <c r="V312" t="s">
        <v>24</v>
      </c>
      <c r="W312" s="2" t="s">
        <v>31</v>
      </c>
      <c r="X312" s="4" t="s">
        <v>33</v>
      </c>
      <c r="Y312" s="2">
        <v>306</v>
      </c>
      <c r="Z312">
        <f t="shared" si="19"/>
        <v>0.9639460024465818</v>
      </c>
    </row>
    <row r="313" spans="1:26" x14ac:dyDescent="0.2">
      <c r="A313" s="1">
        <v>44677</v>
      </c>
      <c r="B313" s="25">
        <v>0.45833333333333298</v>
      </c>
      <c r="C313" s="4">
        <v>6</v>
      </c>
      <c r="D313" s="4">
        <v>6</v>
      </c>
      <c r="E313" s="2">
        <v>3</v>
      </c>
      <c r="F313" s="21">
        <v>2400</v>
      </c>
      <c r="G313" s="22">
        <v>11.3</v>
      </c>
      <c r="I313" s="14"/>
      <c r="J313" s="29">
        <v>0.37018314133048102</v>
      </c>
      <c r="K313" s="29">
        <v>1.8762140938210401</v>
      </c>
      <c r="L313" s="29">
        <v>820.53020692068799</v>
      </c>
      <c r="M313">
        <f t="shared" si="16"/>
        <v>1.5287338863028778E-2</v>
      </c>
      <c r="N313">
        <f t="shared" si="17"/>
        <v>7.7481433997088928E-2</v>
      </c>
      <c r="O313">
        <f t="shared" si="18"/>
        <v>33.88518254900557</v>
      </c>
      <c r="R313"/>
      <c r="U313" s="11"/>
      <c r="V313" t="s">
        <v>24</v>
      </c>
      <c r="W313" s="2" t="s">
        <v>31</v>
      </c>
      <c r="X313" s="4" t="s">
        <v>33</v>
      </c>
      <c r="Y313" s="2">
        <v>306</v>
      </c>
      <c r="Z313">
        <f t="shared" si="19"/>
        <v>0.9639460024465818</v>
      </c>
    </row>
    <row r="314" spans="1:26" x14ac:dyDescent="0.2">
      <c r="A314" s="1">
        <v>44677</v>
      </c>
      <c r="B314" s="25">
        <v>0.45833333333333298</v>
      </c>
      <c r="C314" s="4">
        <v>6</v>
      </c>
      <c r="D314" s="4">
        <v>6</v>
      </c>
      <c r="E314" s="2">
        <v>4</v>
      </c>
      <c r="F314" s="21">
        <v>3600</v>
      </c>
      <c r="G314" s="22">
        <v>11.3</v>
      </c>
      <c r="I314" s="14"/>
      <c r="J314" s="30">
        <v>0.37451181789210602</v>
      </c>
      <c r="K314" s="30">
        <v>1.8521044292897999</v>
      </c>
      <c r="L314" s="30">
        <v>981.473380287851</v>
      </c>
      <c r="M314">
        <f t="shared" si="16"/>
        <v>1.5466098882159239E-2</v>
      </c>
      <c r="N314">
        <f t="shared" si="17"/>
        <v>7.6485784626784487E-2</v>
      </c>
      <c r="O314">
        <f t="shared" si="18"/>
        <v>40.531603075105359</v>
      </c>
      <c r="R314"/>
      <c r="U314" s="11"/>
      <c r="V314" t="s">
        <v>24</v>
      </c>
      <c r="W314" s="2" t="s">
        <v>31</v>
      </c>
      <c r="X314" s="4" t="s">
        <v>33</v>
      </c>
      <c r="Y314" s="2">
        <v>306</v>
      </c>
      <c r="Z314">
        <f t="shared" si="19"/>
        <v>0.9639460024465818</v>
      </c>
    </row>
    <row r="315" spans="1:26" x14ac:dyDescent="0.2">
      <c r="A315" s="1">
        <v>44677</v>
      </c>
      <c r="B315" s="25">
        <v>0.45833333333333298</v>
      </c>
      <c r="C315" s="4">
        <v>7</v>
      </c>
      <c r="D315" s="4">
        <v>7</v>
      </c>
      <c r="E315" s="2">
        <v>1</v>
      </c>
      <c r="F315" s="21">
        <v>0</v>
      </c>
      <c r="G315" s="22">
        <v>9.4</v>
      </c>
      <c r="H315" s="3">
        <v>17.09</v>
      </c>
      <c r="I315" s="14">
        <v>7.0699999999999999E-2</v>
      </c>
      <c r="J315" s="29">
        <v>0.37219291234214502</v>
      </c>
      <c r="K315" s="29">
        <v>1.9106564717228101</v>
      </c>
      <c r="L315" s="29">
        <v>406.36802426469501</v>
      </c>
      <c r="M315">
        <f t="shared" si="16"/>
        <v>1.547369317197549E-2</v>
      </c>
      <c r="N315">
        <f t="shared" si="17"/>
        <v>7.9434376690413575E-2</v>
      </c>
      <c r="O315">
        <f t="shared" si="18"/>
        <v>16.894502592229408</v>
      </c>
      <c r="P315" s="10">
        <f>SLOPE(M315:M318,$F315:$F318)*($H315/$I315)*1000</f>
        <v>1.9061589000158485</v>
      </c>
      <c r="Q315" s="10">
        <f>SLOPE(N315:N318,$F315:$F318)*($H315/$I315)*1000</f>
        <v>8.9417414184413374E-2</v>
      </c>
      <c r="R315" s="10">
        <f>SLOPE(O315:O318,$F315:$F318)*($H315/$I315)</f>
        <v>1.4596460462857441</v>
      </c>
      <c r="S315" s="11">
        <f>RSQ(J315:J318,$F315:$F318)</f>
        <v>0.96676115542289132</v>
      </c>
      <c r="T315" s="11">
        <f>RSQ(K315:K318,$F315:$F318)</f>
        <v>0.41156316916480729</v>
      </c>
      <c r="U315" s="11">
        <f>RSQ(L315:L318,$F315:$F318)</f>
        <v>0.97023130237241151</v>
      </c>
      <c r="V315" t="s">
        <v>24</v>
      </c>
      <c r="W315" s="2" t="s">
        <v>31</v>
      </c>
      <c r="X315" s="4" t="s">
        <v>35</v>
      </c>
      <c r="Y315" s="2">
        <v>306</v>
      </c>
      <c r="Z315">
        <f t="shared" si="19"/>
        <v>0.9639460024465818</v>
      </c>
    </row>
    <row r="316" spans="1:26" x14ac:dyDescent="0.2">
      <c r="A316" s="1">
        <v>44677</v>
      </c>
      <c r="B316" s="25">
        <v>0.45833333333333298</v>
      </c>
      <c r="C316" s="4">
        <v>7</v>
      </c>
      <c r="D316" s="4">
        <v>7</v>
      </c>
      <c r="E316" s="2">
        <v>2</v>
      </c>
      <c r="F316" s="21">
        <v>1200</v>
      </c>
      <c r="G316" s="22">
        <v>9.4</v>
      </c>
      <c r="I316" s="14"/>
      <c r="J316" s="30">
        <v>0.70363251463576904</v>
      </c>
      <c r="K316" s="30">
        <v>1.94854308741476</v>
      </c>
      <c r="L316" s="30">
        <v>649.05872231214596</v>
      </c>
      <c r="M316">
        <f t="shared" si="16"/>
        <v>2.9253092351448764E-2</v>
      </c>
      <c r="N316">
        <f t="shared" si="17"/>
        <v>8.1009489614656649E-2</v>
      </c>
      <c r="O316">
        <f t="shared" si="18"/>
        <v>26.984220243345394</v>
      </c>
      <c r="R316"/>
      <c r="U316" s="11"/>
      <c r="V316" t="s">
        <v>24</v>
      </c>
      <c r="W316" s="2" t="s">
        <v>31</v>
      </c>
      <c r="X316" s="4" t="s">
        <v>35</v>
      </c>
      <c r="Y316" s="2">
        <v>306</v>
      </c>
      <c r="Z316">
        <f t="shared" si="19"/>
        <v>0.9639460024465818</v>
      </c>
    </row>
    <row r="317" spans="1:26" x14ac:dyDescent="0.2">
      <c r="A317" s="1">
        <v>44677</v>
      </c>
      <c r="B317" s="25">
        <v>0.45833333333333298</v>
      </c>
      <c r="C317" s="4">
        <v>7</v>
      </c>
      <c r="D317" s="4">
        <v>7</v>
      </c>
      <c r="E317" s="2">
        <v>3</v>
      </c>
      <c r="F317" s="21">
        <v>2400</v>
      </c>
      <c r="G317" s="22">
        <v>9.4</v>
      </c>
      <c r="I317" s="14"/>
      <c r="J317" s="29">
        <v>0.91603029329951202</v>
      </c>
      <c r="K317" s="29">
        <v>1.92098918509334</v>
      </c>
      <c r="L317" s="29">
        <v>823.15499365676499</v>
      </c>
      <c r="M317">
        <f t="shared" si="16"/>
        <v>3.8083400367713932E-2</v>
      </c>
      <c r="N317">
        <f t="shared" si="17"/>
        <v>7.9863952942479791E-2</v>
      </c>
      <c r="O317">
        <f t="shared" si="18"/>
        <v>34.222166469186462</v>
      </c>
      <c r="R317"/>
      <c r="U317" s="11"/>
      <c r="V317" t="s">
        <v>24</v>
      </c>
      <c r="W317" s="2" t="s">
        <v>31</v>
      </c>
      <c r="X317" s="4" t="s">
        <v>35</v>
      </c>
      <c r="Y317" s="2">
        <v>306</v>
      </c>
      <c r="Z317">
        <f t="shared" si="19"/>
        <v>0.9639460024465818</v>
      </c>
    </row>
    <row r="318" spans="1:26" x14ac:dyDescent="0.2">
      <c r="A318" s="1">
        <v>44677</v>
      </c>
      <c r="B318" s="25">
        <v>0.45833333333333298</v>
      </c>
      <c r="C318" s="4">
        <v>7</v>
      </c>
      <c r="D318" s="4">
        <v>7</v>
      </c>
      <c r="E318" s="2">
        <v>4</v>
      </c>
      <c r="F318" s="21">
        <v>3600</v>
      </c>
      <c r="G318" s="22">
        <v>9.4</v>
      </c>
      <c r="I318" s="14"/>
      <c r="J318" s="30">
        <v>1.06009448639798</v>
      </c>
      <c r="K318" s="30">
        <v>1.95543156299511</v>
      </c>
      <c r="L318" s="30">
        <v>929.31303498257398</v>
      </c>
      <c r="M318">
        <f t="shared" si="16"/>
        <v>4.4072781269800222E-2</v>
      </c>
      <c r="N318">
        <f t="shared" si="17"/>
        <v>8.1295873782700659E-2</v>
      </c>
      <c r="O318">
        <f t="shared" si="18"/>
        <v>38.63562224639756</v>
      </c>
      <c r="R318"/>
      <c r="U318" s="11"/>
      <c r="V318" t="s">
        <v>24</v>
      </c>
      <c r="W318" s="2" t="s">
        <v>31</v>
      </c>
      <c r="X318" s="4" t="s">
        <v>35</v>
      </c>
      <c r="Y318" s="2">
        <v>306</v>
      </c>
      <c r="Z318">
        <f t="shared" si="19"/>
        <v>0.9639460024465818</v>
      </c>
    </row>
    <row r="319" spans="1:26" x14ac:dyDescent="0.2">
      <c r="A319" s="1">
        <v>44677</v>
      </c>
      <c r="B319" s="25">
        <v>0.45833333333333298</v>
      </c>
      <c r="C319" s="4">
        <v>8</v>
      </c>
      <c r="D319" s="4">
        <v>8</v>
      </c>
      <c r="E319" s="2">
        <v>1</v>
      </c>
      <c r="F319" s="21">
        <v>0</v>
      </c>
      <c r="G319" s="22">
        <v>11.3</v>
      </c>
      <c r="H319" s="3">
        <v>15.04</v>
      </c>
      <c r="I319" s="14">
        <v>7.0699999999999999E-2</v>
      </c>
      <c r="J319" s="29">
        <v>0.36069700270219601</v>
      </c>
      <c r="K319" s="29">
        <v>1.9072122339326301</v>
      </c>
      <c r="L319" s="29">
        <v>427.08925733117502</v>
      </c>
      <c r="M319">
        <f t="shared" si="16"/>
        <v>1.489559272572212E-2</v>
      </c>
      <c r="N319">
        <f t="shared" si="17"/>
        <v>7.8761554616051596E-2</v>
      </c>
      <c r="O319">
        <f t="shared" si="18"/>
        <v>17.637373161065032</v>
      </c>
      <c r="P319" s="10">
        <f>SLOPE(M319:M322,$F319:$F322)*($H319/$I319)*1000</f>
        <v>3.7045497731101842E-2</v>
      </c>
      <c r="Q319" s="10">
        <f>SLOPE(N319:N322,$F319:$F322)*($H319/$I319)*1000</f>
        <v>-0.16641769228447389</v>
      </c>
      <c r="R319" s="10">
        <f>SLOPE(O319:O322,$F319:$F322)*($H319/$I319)</f>
        <v>2.0425233095180313</v>
      </c>
      <c r="S319" s="11">
        <f>RSQ(J319:J322,$F319:$F322)</f>
        <v>0.83022112603081466</v>
      </c>
      <c r="T319" s="11">
        <f>RSQ(K319:K322,$F319:$F322)</f>
        <v>0.80666666666669051</v>
      </c>
      <c r="U319" s="11">
        <f>RSQ(L319:L322,$F319:$F322)</f>
        <v>0.99409588520370284</v>
      </c>
      <c r="V319" t="s">
        <v>24</v>
      </c>
      <c r="W319" s="2" t="s">
        <v>31</v>
      </c>
      <c r="X319" s="4" t="s">
        <v>33</v>
      </c>
      <c r="Y319" s="2">
        <v>306</v>
      </c>
      <c r="Z319">
        <f t="shared" si="19"/>
        <v>0.9639460024465818</v>
      </c>
    </row>
    <row r="320" spans="1:26" x14ac:dyDescent="0.2">
      <c r="A320" s="1">
        <v>44677</v>
      </c>
      <c r="B320" s="25">
        <v>0.45833333333333298</v>
      </c>
      <c r="C320" s="4">
        <v>8</v>
      </c>
      <c r="D320" s="4">
        <v>8</v>
      </c>
      <c r="E320" s="2">
        <v>2</v>
      </c>
      <c r="F320" s="21">
        <v>1200</v>
      </c>
      <c r="G320" s="22">
        <v>11.3</v>
      </c>
      <c r="I320" s="14"/>
      <c r="J320" s="30">
        <v>0.37231336132662302</v>
      </c>
      <c r="K320" s="30">
        <v>1.8762140938210401</v>
      </c>
      <c r="L320" s="30">
        <v>761.13711594266294</v>
      </c>
      <c r="M320">
        <f t="shared" si="16"/>
        <v>1.5375309900328798E-2</v>
      </c>
      <c r="N320">
        <f t="shared" si="17"/>
        <v>7.7481433997088928E-2</v>
      </c>
      <c r="O320">
        <f t="shared" si="18"/>
        <v>31.432444413388573</v>
      </c>
      <c r="R320"/>
      <c r="U320" s="11"/>
      <c r="V320" t="s">
        <v>24</v>
      </c>
      <c r="W320" s="2" t="s">
        <v>31</v>
      </c>
      <c r="X320" s="4" t="s">
        <v>33</v>
      </c>
      <c r="Y320" s="2">
        <v>306</v>
      </c>
      <c r="Z320">
        <f t="shared" si="19"/>
        <v>0.9639460024465818</v>
      </c>
    </row>
    <row r="321" spans="1:26" x14ac:dyDescent="0.2">
      <c r="A321" s="1">
        <v>44677</v>
      </c>
      <c r="B321" s="25">
        <v>0.45833333333333298</v>
      </c>
      <c r="C321" s="4">
        <v>8</v>
      </c>
      <c r="D321" s="4">
        <v>8</v>
      </c>
      <c r="E321" s="2">
        <v>3</v>
      </c>
      <c r="F321" s="21">
        <v>2400</v>
      </c>
      <c r="G321" s="22">
        <v>11.3</v>
      </c>
      <c r="I321" s="14"/>
      <c r="J321" s="29">
        <v>0.37148530482501901</v>
      </c>
      <c r="K321" s="29">
        <v>1.8348832403389099</v>
      </c>
      <c r="L321" s="29">
        <v>1028.5008093092399</v>
      </c>
      <c r="M321">
        <f t="shared" si="16"/>
        <v>1.5341113906712618E-2</v>
      </c>
      <c r="N321">
        <f t="shared" si="17"/>
        <v>7.5774606505138287E-2</v>
      </c>
      <c r="O321">
        <f t="shared" si="18"/>
        <v>42.473680287814481</v>
      </c>
      <c r="R321"/>
      <c r="U321" s="11"/>
      <c r="V321" t="s">
        <v>24</v>
      </c>
      <c r="W321" s="2" t="s">
        <v>31</v>
      </c>
      <c r="X321" s="4" t="s">
        <v>33</v>
      </c>
      <c r="Y321" s="2">
        <v>306</v>
      </c>
      <c r="Z321">
        <f t="shared" si="19"/>
        <v>0.9639460024465818</v>
      </c>
    </row>
    <row r="322" spans="1:26" x14ac:dyDescent="0.2">
      <c r="A322" s="1">
        <v>44677</v>
      </c>
      <c r="B322" s="25">
        <v>0.45833333333333298</v>
      </c>
      <c r="C322" s="4">
        <v>8</v>
      </c>
      <c r="D322" s="4">
        <v>8</v>
      </c>
      <c r="E322" s="2">
        <v>4</v>
      </c>
      <c r="F322" s="21">
        <v>3600</v>
      </c>
      <c r="G322" s="22">
        <v>11.3</v>
      </c>
      <c r="I322" s="14"/>
      <c r="J322" s="30">
        <v>0.37784056147594097</v>
      </c>
      <c r="K322" s="30">
        <v>1.8452159537094399</v>
      </c>
      <c r="L322" s="30">
        <v>1267.9688525307299</v>
      </c>
      <c r="M322">
        <f t="shared" si="16"/>
        <v>1.560356497791747E-2</v>
      </c>
      <c r="N322">
        <f t="shared" si="17"/>
        <v>7.6201313378125843E-2</v>
      </c>
      <c r="O322">
        <f t="shared" si="18"/>
        <v>52.362918113275398</v>
      </c>
      <c r="R322"/>
      <c r="U322" s="11"/>
      <c r="V322" t="s">
        <v>24</v>
      </c>
      <c r="W322" s="2" t="s">
        <v>31</v>
      </c>
      <c r="X322" s="4" t="s">
        <v>33</v>
      </c>
      <c r="Y322" s="2">
        <v>306</v>
      </c>
      <c r="Z322">
        <f t="shared" si="19"/>
        <v>0.9639460024465818</v>
      </c>
    </row>
    <row r="323" spans="1:26" x14ac:dyDescent="0.2">
      <c r="A323" s="1">
        <v>44677</v>
      </c>
      <c r="B323" s="25">
        <v>0.45833333333333298</v>
      </c>
      <c r="C323" s="4">
        <v>9</v>
      </c>
      <c r="D323" s="4">
        <v>9</v>
      </c>
      <c r="E323" s="2">
        <v>1</v>
      </c>
      <c r="F323" s="21">
        <v>0</v>
      </c>
      <c r="G323" s="22">
        <v>9.4</v>
      </c>
      <c r="H323" s="3">
        <v>16.399999999999999</v>
      </c>
      <c r="I323" s="14">
        <v>7.0699999999999999E-2</v>
      </c>
      <c r="J323" s="29">
        <v>0.377878223412417</v>
      </c>
      <c r="K323" s="29">
        <v>1.95887580078529</v>
      </c>
      <c r="L323" s="29">
        <v>410.757250973358</v>
      </c>
      <c r="M323">
        <f t="shared" ref="M323:M386" si="20">$Z323*J323/(0.08206*(273.15+$G323))</f>
        <v>1.5710056509834418E-2</v>
      </c>
      <c r="N323">
        <f t="shared" ref="N323:N386" si="21">$Z323*K323/(0.08206*(273.15+$G323))</f>
        <v>8.1439065866722879E-2</v>
      </c>
      <c r="O323">
        <f t="shared" ref="O323:O386" si="22">$Z323*L323/(0.08206*(273.15+$G323))</f>
        <v>17.076982013787163</v>
      </c>
      <c r="P323" s="10">
        <f>SLOPE(M323:M326,$F323:$F326)*($H323/$I323)*1000</f>
        <v>9.3527357879717421</v>
      </c>
      <c r="Q323" s="10">
        <f>SLOPE(N323:N326,$F323:$F326)*($H323/$I323)*1000</f>
        <v>-1.9375826550836778E-2</v>
      </c>
      <c r="R323" s="10">
        <f>SLOPE(O323:O326,$F323:$F326)*($H323/$I323)</f>
        <v>1.9630264054569442</v>
      </c>
      <c r="S323" s="11">
        <f>RSQ(J323:J326,$F323:$F326)</f>
        <v>0.99881927023942396</v>
      </c>
      <c r="T323" s="11">
        <f>RSQ(K323:K326,$F323:$F326)</f>
        <v>0.36296296296260644</v>
      </c>
      <c r="U323" s="11">
        <f>RSQ(L323:L326,$F323:$F326)</f>
        <v>0.99222815772997486</v>
      </c>
      <c r="V323" t="s">
        <v>24</v>
      </c>
      <c r="W323" s="2" t="s">
        <v>36</v>
      </c>
      <c r="X323" s="4" t="s">
        <v>35</v>
      </c>
      <c r="Y323" s="2">
        <v>306</v>
      </c>
      <c r="Z323" s="31">
        <f t="shared" ref="Z323:Z386" si="23">(101.325*EXP(-0.00012*Y323))*1000/101325</f>
        <v>0.9639460024465818</v>
      </c>
    </row>
    <row r="324" spans="1:26" x14ac:dyDescent="0.2">
      <c r="A324" s="1">
        <v>44677</v>
      </c>
      <c r="B324" s="25">
        <v>0.45833333333333298</v>
      </c>
      <c r="C324" s="4">
        <v>9</v>
      </c>
      <c r="D324" s="4">
        <v>9</v>
      </c>
      <c r="E324" s="2">
        <v>2</v>
      </c>
      <c r="F324" s="21">
        <v>1200</v>
      </c>
      <c r="G324" s="22">
        <v>9.4</v>
      </c>
      <c r="I324" s="14"/>
      <c r="J324" s="30">
        <v>1.45146620728158</v>
      </c>
      <c r="K324" s="30">
        <v>1.95198732520493</v>
      </c>
      <c r="L324" s="30">
        <v>614.33862665325103</v>
      </c>
      <c r="M324">
        <f t="shared" si="20"/>
        <v>6.0343821701579876E-2</v>
      </c>
      <c r="N324">
        <f t="shared" si="21"/>
        <v>8.1152681698678453E-2</v>
      </c>
      <c r="O324">
        <f t="shared" si="22"/>
        <v>25.540753456870153</v>
      </c>
      <c r="R324"/>
      <c r="U324" s="11"/>
      <c r="V324" t="s">
        <v>24</v>
      </c>
      <c r="W324" s="2" t="s">
        <v>36</v>
      </c>
      <c r="X324" s="4" t="s">
        <v>35</v>
      </c>
      <c r="Y324" s="2">
        <v>306</v>
      </c>
      <c r="Z324" s="31">
        <f t="shared" si="23"/>
        <v>0.9639460024465818</v>
      </c>
    </row>
    <row r="325" spans="1:26" x14ac:dyDescent="0.2">
      <c r="A325" s="1">
        <v>44677</v>
      </c>
      <c r="B325" s="25">
        <v>0.45833333333333298</v>
      </c>
      <c r="C325" s="4">
        <v>9</v>
      </c>
      <c r="D325" s="4">
        <v>9</v>
      </c>
      <c r="E325" s="2">
        <v>3</v>
      </c>
      <c r="F325" s="21">
        <v>2400</v>
      </c>
      <c r="G325" s="22">
        <v>9.4</v>
      </c>
      <c r="I325" s="14"/>
      <c r="J325" s="29">
        <v>2.61632323019096</v>
      </c>
      <c r="K325" s="29">
        <v>1.95887580078529</v>
      </c>
      <c r="L325" s="29">
        <v>848.07588550097</v>
      </c>
      <c r="M325">
        <f t="shared" si="20"/>
        <v>0.10877204148764365</v>
      </c>
      <c r="N325">
        <f t="shared" si="21"/>
        <v>8.1439065866722879E-2</v>
      </c>
      <c r="O325">
        <f t="shared" si="22"/>
        <v>35.258237337765308</v>
      </c>
      <c r="R325"/>
      <c r="U325" s="11"/>
      <c r="V325" t="s">
        <v>24</v>
      </c>
      <c r="W325" s="2" t="s">
        <v>36</v>
      </c>
      <c r="X325" s="4" t="s">
        <v>35</v>
      </c>
      <c r="Y325" s="2">
        <v>306</v>
      </c>
      <c r="Z325" s="31">
        <f t="shared" si="23"/>
        <v>0.9639460024465818</v>
      </c>
    </row>
    <row r="326" spans="1:26" x14ac:dyDescent="0.2">
      <c r="A326" s="1">
        <v>44677</v>
      </c>
      <c r="B326" s="25">
        <v>0.45833333333333298</v>
      </c>
      <c r="C326" s="4">
        <v>9</v>
      </c>
      <c r="D326" s="4">
        <v>9</v>
      </c>
      <c r="E326" s="2">
        <v>4</v>
      </c>
      <c r="F326" s="21">
        <v>3600</v>
      </c>
      <c r="G326" s="22">
        <v>9.4</v>
      </c>
      <c r="I326" s="14"/>
      <c r="J326" s="30">
        <v>3.8688476560782301</v>
      </c>
      <c r="K326" s="30">
        <v>1.94854308741476</v>
      </c>
      <c r="L326" s="30">
        <v>1147.05367688875</v>
      </c>
      <c r="M326">
        <f t="shared" si="20"/>
        <v>0.16084498004690315</v>
      </c>
      <c r="N326">
        <f t="shared" si="21"/>
        <v>8.1009489614656649E-2</v>
      </c>
      <c r="O326">
        <f t="shared" si="22"/>
        <v>47.688056541083725</v>
      </c>
      <c r="R326"/>
      <c r="U326" s="11"/>
      <c r="V326" t="s">
        <v>24</v>
      </c>
      <c r="W326" s="2" t="s">
        <v>36</v>
      </c>
      <c r="X326" s="4" t="s">
        <v>35</v>
      </c>
      <c r="Y326" s="2">
        <v>306</v>
      </c>
      <c r="Z326" s="31">
        <f t="shared" si="23"/>
        <v>0.9639460024465818</v>
      </c>
    </row>
    <row r="327" spans="1:26" x14ac:dyDescent="0.2">
      <c r="A327" s="1">
        <v>44677</v>
      </c>
      <c r="B327" s="25">
        <v>0.45833333333333298</v>
      </c>
      <c r="C327" s="4">
        <v>10</v>
      </c>
      <c r="D327" s="4">
        <v>10</v>
      </c>
      <c r="E327" s="2">
        <v>1</v>
      </c>
      <c r="F327" s="21">
        <v>0</v>
      </c>
      <c r="G327" s="22">
        <v>11.3</v>
      </c>
      <c r="H327" s="3">
        <v>15.72</v>
      </c>
      <c r="I327" s="14">
        <v>7.0699999999999999E-2</v>
      </c>
      <c r="J327" s="29">
        <v>0.36371258214408603</v>
      </c>
      <c r="K327" s="29">
        <v>1.94854308741476</v>
      </c>
      <c r="L327" s="29">
        <v>412.58001954007898</v>
      </c>
      <c r="M327">
        <f t="shared" si="20"/>
        <v>1.502012617862564E-2</v>
      </c>
      <c r="N327">
        <f t="shared" si="21"/>
        <v>8.0468382108002223E-2</v>
      </c>
      <c r="O327">
        <f t="shared" si="22"/>
        <v>17.038189648926835</v>
      </c>
      <c r="P327" s="10">
        <f>SLOPE(M327:M330,$F327:$F330)*($H327/$I327)*1000</f>
        <v>1.6355841894474438E-2</v>
      </c>
      <c r="Q327" s="10">
        <f>SLOPE(N327:N330,$F327:$F330)*($H327/$I327)*1000</f>
        <v>7.906449838934659E-3</v>
      </c>
      <c r="R327" s="10">
        <f>SLOPE(O327:O330,$F327:$F330)*($H327/$I327)</f>
        <v>1.4560374414417079</v>
      </c>
      <c r="S327" s="11">
        <f>RSQ(J327:J330,$F327:$F330)</f>
        <v>0.89503510094094318</v>
      </c>
      <c r="T327" s="11">
        <f>RSQ(K327:K330,$F327:$F330)</f>
        <v>3.3898305084609443E-3</v>
      </c>
      <c r="U327" s="11">
        <f>RSQ(L327:L330,$F327:$F330)</f>
        <v>0.99682704004618894</v>
      </c>
      <c r="V327" t="s">
        <v>24</v>
      </c>
      <c r="W327" s="2" t="s">
        <v>36</v>
      </c>
      <c r="X327" s="4" t="s">
        <v>33</v>
      </c>
      <c r="Y327" s="2">
        <v>306</v>
      </c>
      <c r="Z327" s="31">
        <f t="shared" si="23"/>
        <v>0.9639460024465818</v>
      </c>
    </row>
    <row r="328" spans="1:26" x14ac:dyDescent="0.2">
      <c r="A328" s="1">
        <v>44677</v>
      </c>
      <c r="B328" s="25">
        <v>0.45833333333333298</v>
      </c>
      <c r="C328" s="4">
        <v>10</v>
      </c>
      <c r="D328" s="4">
        <v>10</v>
      </c>
      <c r="E328" s="2">
        <v>2</v>
      </c>
      <c r="F328" s="21">
        <v>1200</v>
      </c>
      <c r="G328" s="22">
        <v>11.3</v>
      </c>
      <c r="I328" s="14"/>
      <c r="J328" s="30">
        <v>0.36420900424056801</v>
      </c>
      <c r="K328" s="30">
        <v>1.9106564717228101</v>
      </c>
      <c r="L328" s="30">
        <v>617.29880280560496</v>
      </c>
      <c r="M328">
        <f t="shared" si="20"/>
        <v>1.5040626768632898E-2</v>
      </c>
      <c r="N328">
        <f t="shared" si="21"/>
        <v>7.8903790240380925E-2</v>
      </c>
      <c r="O328">
        <f t="shared" si="22"/>
        <v>25.492398017678791</v>
      </c>
      <c r="R328"/>
      <c r="U328" s="11"/>
      <c r="V328" t="s">
        <v>24</v>
      </c>
      <c r="W328" s="2" t="s">
        <v>36</v>
      </c>
      <c r="X328" s="4" t="s">
        <v>33</v>
      </c>
      <c r="Y328" s="2">
        <v>306</v>
      </c>
      <c r="Z328" s="31">
        <f t="shared" si="23"/>
        <v>0.9639460024465818</v>
      </c>
    </row>
    <row r="329" spans="1:26" x14ac:dyDescent="0.2">
      <c r="A329" s="1">
        <v>44677</v>
      </c>
      <c r="B329" s="25">
        <v>0.45833333333333298</v>
      </c>
      <c r="C329" s="4">
        <v>10</v>
      </c>
      <c r="D329" s="4">
        <v>10</v>
      </c>
      <c r="E329" s="2">
        <v>3</v>
      </c>
      <c r="F329" s="21">
        <v>2400</v>
      </c>
      <c r="G329" s="22">
        <v>11.3</v>
      </c>
      <c r="I329" s="14"/>
      <c r="J329" s="29">
        <v>0.36635294328982598</v>
      </c>
      <c r="K329" s="29">
        <v>1.9106564717228101</v>
      </c>
      <c r="L329" s="29">
        <v>819.42196363212099</v>
      </c>
      <c r="M329">
        <f t="shared" si="20"/>
        <v>1.5129164357432561E-2</v>
      </c>
      <c r="N329">
        <f t="shared" si="21"/>
        <v>7.8903790240380925E-2</v>
      </c>
      <c r="O329">
        <f t="shared" si="22"/>
        <v>33.839415768178895</v>
      </c>
      <c r="R329"/>
      <c r="U329" s="11"/>
      <c r="V329" t="s">
        <v>24</v>
      </c>
      <c r="W329" s="2" t="s">
        <v>36</v>
      </c>
      <c r="X329" s="4" t="s">
        <v>33</v>
      </c>
      <c r="Y329" s="2">
        <v>306</v>
      </c>
      <c r="Z329" s="31">
        <f t="shared" si="23"/>
        <v>0.9639460024465818</v>
      </c>
    </row>
    <row r="330" spans="1:26" x14ac:dyDescent="0.2">
      <c r="A330" s="1">
        <v>44677</v>
      </c>
      <c r="B330" s="25">
        <v>0.45833333333333298</v>
      </c>
      <c r="C330" s="4">
        <v>10</v>
      </c>
      <c r="D330" s="4">
        <v>10</v>
      </c>
      <c r="E330" s="2">
        <v>4</v>
      </c>
      <c r="F330" s="21">
        <v>3600</v>
      </c>
      <c r="G330" s="22">
        <v>11.3</v>
      </c>
      <c r="I330" s="14"/>
      <c r="J330" s="30">
        <v>0.370122929930841</v>
      </c>
      <c r="K330" s="30">
        <v>1.95198732520493</v>
      </c>
      <c r="L330" s="30">
        <v>979.49020808726004</v>
      </c>
      <c r="M330">
        <f t="shared" si="20"/>
        <v>1.5284852331453066E-2</v>
      </c>
      <c r="N330">
        <f t="shared" si="21"/>
        <v>8.061061773233115E-2</v>
      </c>
      <c r="O330">
        <f t="shared" si="22"/>
        <v>40.449704625205108</v>
      </c>
      <c r="R330"/>
      <c r="U330" s="11"/>
      <c r="V330" t="s">
        <v>24</v>
      </c>
      <c r="W330" s="2" t="s">
        <v>36</v>
      </c>
      <c r="X330" s="4" t="s">
        <v>33</v>
      </c>
      <c r="Y330" s="2">
        <v>306</v>
      </c>
      <c r="Z330" s="31">
        <f t="shared" si="23"/>
        <v>0.9639460024465818</v>
      </c>
    </row>
    <row r="331" spans="1:26" x14ac:dyDescent="0.2">
      <c r="A331" s="1">
        <v>44677</v>
      </c>
      <c r="B331" s="25">
        <v>0.45833333333333298</v>
      </c>
      <c r="C331" s="4">
        <v>11</v>
      </c>
      <c r="D331" s="4">
        <v>11</v>
      </c>
      <c r="E331" s="2">
        <v>1</v>
      </c>
      <c r="F331" s="21">
        <v>0</v>
      </c>
      <c r="G331" s="22">
        <v>9.4</v>
      </c>
      <c r="H331" s="3">
        <v>16.399999999999999</v>
      </c>
      <c r="I331" s="14">
        <v>7.0699999999999999E-2</v>
      </c>
      <c r="J331" s="29">
        <v>0.35959930118873801</v>
      </c>
      <c r="K331" s="29">
        <v>1.96576427636564</v>
      </c>
      <c r="L331" s="29">
        <v>411.54468699418197</v>
      </c>
      <c r="M331">
        <f t="shared" si="20"/>
        <v>1.4950121474468657E-2</v>
      </c>
      <c r="N331">
        <f t="shared" si="21"/>
        <v>8.1725450034766889E-2</v>
      </c>
      <c r="O331">
        <f t="shared" si="22"/>
        <v>17.109719185761008</v>
      </c>
      <c r="P331" s="10">
        <f>SLOPE(M331:M334,$F331:$F334)*($H331/$I331)*1000</f>
        <v>2.0200471260660716E-2</v>
      </c>
      <c r="Q331" s="10">
        <f>SLOPE(N331:N334,$F331:$F334)*($H331/$I331)*1000</f>
        <v>-6.0895454874076722E-2</v>
      </c>
      <c r="R331" s="10">
        <f>SLOPE(O331:O334,$F331:$F334)*($H331/$I331)</f>
        <v>1.5330328238427775</v>
      </c>
      <c r="S331" s="11">
        <f>RSQ(J331:J334,$F331:$F334)</f>
        <v>0.98899852075897388</v>
      </c>
      <c r="T331" s="11">
        <f>RSQ(K331:K334,$F331:$F334)</f>
        <v>0.2688888888888778</v>
      </c>
      <c r="U331" s="11">
        <f>RSQ(L331:L334,$F331:$F334)</f>
        <v>0.99954381694698746</v>
      </c>
      <c r="V331" t="s">
        <v>24</v>
      </c>
      <c r="W331" s="2" t="s">
        <v>32</v>
      </c>
      <c r="X331" s="4" t="s">
        <v>35</v>
      </c>
      <c r="Y331" s="2">
        <v>306</v>
      </c>
      <c r="Z331" s="31">
        <f t="shared" si="23"/>
        <v>0.9639460024465818</v>
      </c>
    </row>
    <row r="332" spans="1:26" x14ac:dyDescent="0.2">
      <c r="A332" s="1">
        <v>44677</v>
      </c>
      <c r="B332" s="25">
        <v>0.45833333333333298</v>
      </c>
      <c r="C332" s="4">
        <v>11</v>
      </c>
      <c r="D332" s="4">
        <v>11</v>
      </c>
      <c r="E332" s="2">
        <v>2</v>
      </c>
      <c r="F332" s="21">
        <v>1200</v>
      </c>
      <c r="G332" s="22">
        <v>9.4</v>
      </c>
      <c r="I332" s="14"/>
      <c r="J332" s="30">
        <v>0.36287022848845801</v>
      </c>
      <c r="K332" s="30">
        <v>1.9864297031067</v>
      </c>
      <c r="L332" s="30">
        <v>591.80920716858395</v>
      </c>
      <c r="M332">
        <f t="shared" si="20"/>
        <v>1.5086108280625723E-2</v>
      </c>
      <c r="N332">
        <f t="shared" si="21"/>
        <v>8.2584602538899321E-2</v>
      </c>
      <c r="O332">
        <f t="shared" si="22"/>
        <v>24.604106592063665</v>
      </c>
      <c r="R332"/>
      <c r="U332" s="11"/>
      <c r="V332" t="s">
        <v>24</v>
      </c>
      <c r="W332" s="2" t="s">
        <v>32</v>
      </c>
      <c r="X332" s="4" t="s">
        <v>35</v>
      </c>
      <c r="Y332" s="2">
        <v>306</v>
      </c>
      <c r="Z332" s="31">
        <f t="shared" si="23"/>
        <v>0.9639460024465818</v>
      </c>
    </row>
    <row r="333" spans="1:26" x14ac:dyDescent="0.2">
      <c r="A333" s="1">
        <v>44677</v>
      </c>
      <c r="B333" s="25">
        <v>0.45833333333333298</v>
      </c>
      <c r="C333" s="4">
        <v>11</v>
      </c>
      <c r="D333" s="4">
        <v>11</v>
      </c>
      <c r="E333" s="2">
        <v>3</v>
      </c>
      <c r="F333" s="21">
        <v>2400</v>
      </c>
      <c r="G333" s="22">
        <v>9.4</v>
      </c>
      <c r="I333" s="14"/>
      <c r="J333" s="29">
        <v>0.36469793020655</v>
      </c>
      <c r="K333" s="29">
        <v>1.9416546118344</v>
      </c>
      <c r="L333" s="29">
        <v>794.23859311430897</v>
      </c>
      <c r="M333">
        <f t="shared" si="20"/>
        <v>1.51620938640633E-2</v>
      </c>
      <c r="N333">
        <f t="shared" si="21"/>
        <v>8.0723105446612237E-2</v>
      </c>
      <c r="O333">
        <f t="shared" si="22"/>
        <v>33.019984765036789</v>
      </c>
      <c r="R333"/>
      <c r="U333" s="11"/>
      <c r="V333" t="s">
        <v>24</v>
      </c>
      <c r="W333" s="2" t="s">
        <v>32</v>
      </c>
      <c r="X333" s="4" t="s">
        <v>35</v>
      </c>
      <c r="Y333" s="2">
        <v>306</v>
      </c>
      <c r="Z333" s="31">
        <f t="shared" si="23"/>
        <v>0.9639460024465818</v>
      </c>
    </row>
    <row r="334" spans="1:26" x14ac:dyDescent="0.2">
      <c r="A334" s="1">
        <v>44677</v>
      </c>
      <c r="B334" s="25">
        <v>0.45833333333333298</v>
      </c>
      <c r="C334" s="4">
        <v>11</v>
      </c>
      <c r="D334" s="4">
        <v>11</v>
      </c>
      <c r="E334" s="2">
        <v>4</v>
      </c>
      <c r="F334" s="21">
        <v>3600</v>
      </c>
      <c r="G334" s="22">
        <v>9.4</v>
      </c>
      <c r="I334" s="14"/>
      <c r="J334" s="30">
        <v>0.36736866185413503</v>
      </c>
      <c r="K334" s="30">
        <v>1.95543156299511</v>
      </c>
      <c r="L334" s="30">
        <v>979.92767254327202</v>
      </c>
      <c r="M334">
        <f t="shared" si="20"/>
        <v>1.5273127902297281E-2</v>
      </c>
      <c r="N334">
        <f t="shared" si="21"/>
        <v>8.1295873782700659E-2</v>
      </c>
      <c r="O334">
        <f t="shared" si="22"/>
        <v>40.739894911603557</v>
      </c>
      <c r="R334"/>
      <c r="U334" s="11"/>
      <c r="V334" t="s">
        <v>24</v>
      </c>
      <c r="W334" s="2" t="s">
        <v>32</v>
      </c>
      <c r="X334" s="4" t="s">
        <v>35</v>
      </c>
      <c r="Y334" s="2">
        <v>306</v>
      </c>
      <c r="Z334" s="31">
        <f t="shared" si="23"/>
        <v>0.9639460024465818</v>
      </c>
    </row>
    <row r="335" spans="1:26" x14ac:dyDescent="0.2">
      <c r="A335" s="1">
        <v>44677</v>
      </c>
      <c r="B335" s="25">
        <v>0.45833333333333298</v>
      </c>
      <c r="C335" s="4">
        <v>12</v>
      </c>
      <c r="D335" s="4">
        <v>12</v>
      </c>
      <c r="E335" s="2">
        <v>1</v>
      </c>
      <c r="F335" s="21">
        <v>0</v>
      </c>
      <c r="G335" s="22">
        <v>11.3</v>
      </c>
      <c r="H335" s="3">
        <v>15.72</v>
      </c>
      <c r="I335" s="14">
        <v>7.0699999999999999E-2</v>
      </c>
      <c r="J335" s="29">
        <v>0.363592241313273</v>
      </c>
      <c r="K335" s="29">
        <v>1.96920851415582</v>
      </c>
      <c r="L335" s="29">
        <v>415.55477784096701</v>
      </c>
      <c r="M335">
        <f t="shared" si="20"/>
        <v>1.5015156500500684E-2</v>
      </c>
      <c r="N335">
        <f t="shared" si="21"/>
        <v>8.1321795853977349E-2</v>
      </c>
      <c r="O335">
        <f t="shared" si="22"/>
        <v>17.161037323777279</v>
      </c>
      <c r="P335" s="10">
        <f>SLOPE(M335:M338,$F335:$F338)*($H335/$I335)*1000</f>
        <v>8.4728881127055494E-3</v>
      </c>
      <c r="Q335" s="10">
        <f>SLOPE(N335:N338,$F335:$F338)*($H335/$I335)*1000</f>
        <v>-0.17921286301621489</v>
      </c>
      <c r="R335" s="10">
        <f>SLOPE(O335:O338,$F335:$F338)*($H335/$I335)</f>
        <v>1.0214979898316017</v>
      </c>
      <c r="S335" s="11">
        <f>RSQ(J335:J338,$F335:$F338)</f>
        <v>0.52987961167030317</v>
      </c>
      <c r="T335" s="11">
        <f>RSQ(K335:K338,$F335:$F338)</f>
        <v>0.91383399209490401</v>
      </c>
      <c r="U335" s="11">
        <f>RSQ(L335:L338,$F335:$F338)</f>
        <v>0.97928283314651066</v>
      </c>
      <c r="V335" t="s">
        <v>24</v>
      </c>
      <c r="W335" s="2" t="s">
        <v>32</v>
      </c>
      <c r="X335" s="4" t="s">
        <v>33</v>
      </c>
      <c r="Y335" s="2">
        <v>306</v>
      </c>
      <c r="Z335" s="31">
        <f t="shared" si="23"/>
        <v>0.9639460024465818</v>
      </c>
    </row>
    <row r="336" spans="1:26" x14ac:dyDescent="0.2">
      <c r="A336" s="1">
        <v>44677</v>
      </c>
      <c r="B336" s="25">
        <v>0.45833333333333298</v>
      </c>
      <c r="C336" s="4">
        <v>12</v>
      </c>
      <c r="D336" s="4">
        <v>12</v>
      </c>
      <c r="E336" s="2">
        <v>2</v>
      </c>
      <c r="F336" s="21">
        <v>1200</v>
      </c>
      <c r="G336" s="22">
        <v>11.3</v>
      </c>
      <c r="I336" s="14"/>
      <c r="J336" s="30">
        <v>0.36240395787219998</v>
      </c>
      <c r="K336" s="30">
        <v>1.92443342288352</v>
      </c>
      <c r="L336" s="30">
        <v>593.66114003237203</v>
      </c>
      <c r="M336">
        <f t="shared" si="20"/>
        <v>1.4966084326214952E-2</v>
      </c>
      <c r="N336">
        <f t="shared" si="21"/>
        <v>7.9472732737697796E-2</v>
      </c>
      <c r="O336">
        <f t="shared" si="22"/>
        <v>24.516240758205402</v>
      </c>
      <c r="R336"/>
      <c r="U336" s="11"/>
      <c r="V336" t="s">
        <v>24</v>
      </c>
      <c r="W336" s="2" t="s">
        <v>32</v>
      </c>
      <c r="X336" s="4" t="s">
        <v>33</v>
      </c>
      <c r="Y336" s="2">
        <v>306</v>
      </c>
      <c r="Z336" s="31">
        <f t="shared" si="23"/>
        <v>0.9639460024465818</v>
      </c>
    </row>
    <row r="337" spans="1:26" x14ac:dyDescent="0.2">
      <c r="A337" s="1">
        <v>44677</v>
      </c>
      <c r="B337" s="25">
        <v>0.45833333333333298</v>
      </c>
      <c r="C337" s="4">
        <v>12</v>
      </c>
      <c r="D337" s="4">
        <v>12</v>
      </c>
      <c r="E337" s="2">
        <v>3</v>
      </c>
      <c r="F337" s="21">
        <v>2400</v>
      </c>
      <c r="G337" s="22">
        <v>11.3</v>
      </c>
      <c r="I337" s="14"/>
      <c r="J337" s="29">
        <v>0.36345685970823799</v>
      </c>
      <c r="K337" s="29">
        <v>1.9175449473031601</v>
      </c>
      <c r="L337" s="29">
        <v>725.33794129226999</v>
      </c>
      <c r="M337">
        <f t="shared" si="20"/>
        <v>1.5009565688167761E-2</v>
      </c>
      <c r="N337">
        <f t="shared" si="21"/>
        <v>7.9188261489039152E-2</v>
      </c>
      <c r="O337">
        <f t="shared" si="22"/>
        <v>29.954056953791305</v>
      </c>
      <c r="R337"/>
      <c r="U337" s="11"/>
      <c r="V337" t="s">
        <v>24</v>
      </c>
      <c r="W337" s="2" t="s">
        <v>32</v>
      </c>
      <c r="X337" s="4" t="s">
        <v>33</v>
      </c>
      <c r="Y337" s="2">
        <v>306</v>
      </c>
      <c r="Z337" s="31">
        <f t="shared" si="23"/>
        <v>0.9639460024465818</v>
      </c>
    </row>
    <row r="338" spans="1:26" x14ac:dyDescent="0.2">
      <c r="A338" s="1">
        <v>44677</v>
      </c>
      <c r="B338" s="25">
        <v>0.45833333333333298</v>
      </c>
      <c r="C338" s="4">
        <v>12</v>
      </c>
      <c r="D338" s="4">
        <v>12</v>
      </c>
      <c r="E338" s="2">
        <v>4</v>
      </c>
      <c r="F338" s="21">
        <v>3600</v>
      </c>
      <c r="G338" s="22">
        <v>11.3</v>
      </c>
      <c r="I338" s="14"/>
      <c r="J338" s="30">
        <v>0.366932265822837</v>
      </c>
      <c r="K338" s="30">
        <v>1.8934352827719201</v>
      </c>
      <c r="L338" s="30">
        <v>816.65135541070595</v>
      </c>
      <c r="M338">
        <f t="shared" si="20"/>
        <v>1.5153088461164832E-2</v>
      </c>
      <c r="N338">
        <f t="shared" si="21"/>
        <v>7.8192612118734711E-2</v>
      </c>
      <c r="O338">
        <f t="shared" si="22"/>
        <v>33.724998816112318</v>
      </c>
      <c r="R338"/>
      <c r="U338" s="11"/>
      <c r="V338" t="s">
        <v>24</v>
      </c>
      <c r="W338" s="2" t="s">
        <v>32</v>
      </c>
      <c r="X338" s="4" t="s">
        <v>33</v>
      </c>
      <c r="Y338" s="2">
        <v>306</v>
      </c>
      <c r="Z338" s="31">
        <f t="shared" si="23"/>
        <v>0.9639460024465818</v>
      </c>
    </row>
    <row r="339" spans="1:26" x14ac:dyDescent="0.2">
      <c r="A339" s="1">
        <v>44677</v>
      </c>
      <c r="B339" s="25">
        <v>0.45833333333333298</v>
      </c>
      <c r="C339" s="4">
        <v>13</v>
      </c>
      <c r="D339" s="4">
        <v>13</v>
      </c>
      <c r="E339" s="2">
        <v>1</v>
      </c>
      <c r="F339" s="21">
        <v>0</v>
      </c>
      <c r="G339" s="22">
        <v>9.4</v>
      </c>
      <c r="H339" s="3">
        <v>15.72</v>
      </c>
      <c r="I339" s="14">
        <v>7.0699999999999999E-2</v>
      </c>
      <c r="J339" s="29">
        <v>0.36377275313334101</v>
      </c>
      <c r="K339" s="29">
        <v>1.98298546531653</v>
      </c>
      <c r="L339" s="29">
        <v>404.03488049929302</v>
      </c>
      <c r="M339">
        <f t="shared" si="20"/>
        <v>1.5123630191903359E-2</v>
      </c>
      <c r="N339">
        <f t="shared" si="21"/>
        <v>8.2441410454877531E-2</v>
      </c>
      <c r="O339">
        <f t="shared" si="22"/>
        <v>16.797503564158848</v>
      </c>
      <c r="P339" s="10">
        <f>SLOPE(M339:M342,$F339:$F342)*($H339/$I339)*1000</f>
        <v>3.2909407749628552E-3</v>
      </c>
      <c r="Q339" s="10">
        <f>SLOPE(N339:N342,$F339:$F342)*($H339/$I339)*1000</f>
        <v>-9.2862193103444887E-2</v>
      </c>
      <c r="R339" s="10">
        <f>SLOPE(O339:O342,$F339:$F342)*($H339/$I339)</f>
        <v>2.2339922299856836</v>
      </c>
      <c r="S339" s="11">
        <f>RSQ(J339:J342,$F339:$F342)</f>
        <v>0.1148581669873361</v>
      </c>
      <c r="T339" s="11">
        <f>RSQ(K339:K342,$F339:$F342)</f>
        <v>0.58472553699293106</v>
      </c>
      <c r="U339" s="11">
        <f>RSQ(L339:L342,$F339:$F342)</f>
        <v>0.99338717925463582</v>
      </c>
      <c r="V339" t="s">
        <v>24</v>
      </c>
      <c r="W339" s="2" t="s">
        <v>32</v>
      </c>
      <c r="X339" s="4" t="s">
        <v>35</v>
      </c>
      <c r="Y339" s="2">
        <v>306</v>
      </c>
      <c r="Z339" s="31">
        <f t="shared" si="23"/>
        <v>0.9639460024465818</v>
      </c>
    </row>
    <row r="340" spans="1:26" x14ac:dyDescent="0.2">
      <c r="A340" s="1">
        <v>44677</v>
      </c>
      <c r="B340" s="25">
        <v>0.45833333333333298</v>
      </c>
      <c r="C340" s="4">
        <v>13</v>
      </c>
      <c r="D340" s="4">
        <v>13</v>
      </c>
      <c r="E340" s="2">
        <v>2</v>
      </c>
      <c r="F340" s="21">
        <v>1200</v>
      </c>
      <c r="G340" s="22">
        <v>9.4</v>
      </c>
      <c r="I340" s="14"/>
      <c r="J340" s="30">
        <v>0.36167451623035501</v>
      </c>
      <c r="K340" s="30">
        <v>2.00020665426741</v>
      </c>
      <c r="L340" s="30">
        <v>751.30874783090496</v>
      </c>
      <c r="M340">
        <f t="shared" si="20"/>
        <v>1.503639727326821E-2</v>
      </c>
      <c r="N340">
        <f t="shared" si="21"/>
        <v>8.3157370874987757E-2</v>
      </c>
      <c r="O340">
        <f t="shared" si="22"/>
        <v>31.235202648538237</v>
      </c>
      <c r="R340"/>
      <c r="U340" s="11"/>
      <c r="V340" t="s">
        <v>24</v>
      </c>
      <c r="W340" s="2" t="s">
        <v>32</v>
      </c>
      <c r="X340" s="4" t="s">
        <v>35</v>
      </c>
      <c r="Y340" s="2">
        <v>306</v>
      </c>
      <c r="Z340" s="31">
        <f t="shared" si="23"/>
        <v>0.9639460024465818</v>
      </c>
    </row>
    <row r="341" spans="1:26" x14ac:dyDescent="0.2">
      <c r="A341" s="1">
        <v>44677</v>
      </c>
      <c r="B341" s="25">
        <v>0.45833333333333298</v>
      </c>
      <c r="C341" s="4">
        <v>13</v>
      </c>
      <c r="D341" s="4">
        <v>13</v>
      </c>
      <c r="E341" s="2">
        <v>3</v>
      </c>
      <c r="F341" s="21">
        <v>2400</v>
      </c>
      <c r="G341" s="22">
        <v>9.4</v>
      </c>
      <c r="I341" s="14"/>
      <c r="J341" s="29">
        <v>0.36565328898937099</v>
      </c>
      <c r="K341" s="29">
        <v>1.96232003857546</v>
      </c>
      <c r="L341" s="29">
        <v>1034.39199731688</v>
      </c>
      <c r="M341">
        <f t="shared" si="20"/>
        <v>1.5201812322379708E-2</v>
      </c>
      <c r="N341">
        <f t="shared" si="21"/>
        <v>8.1582257950744669E-2</v>
      </c>
      <c r="O341">
        <f t="shared" si="22"/>
        <v>43.004215973125831</v>
      </c>
      <c r="R341"/>
      <c r="U341" s="11"/>
      <c r="V341" t="s">
        <v>24</v>
      </c>
      <c r="W341" s="2" t="s">
        <v>32</v>
      </c>
      <c r="X341" s="4" t="s">
        <v>35</v>
      </c>
      <c r="Y341" s="2">
        <v>306</v>
      </c>
      <c r="Z341" s="31">
        <f t="shared" si="23"/>
        <v>0.9639460024465818</v>
      </c>
    </row>
    <row r="342" spans="1:26" x14ac:dyDescent="0.2">
      <c r="A342" s="1">
        <v>44677</v>
      </c>
      <c r="B342" s="25">
        <v>0.45833333333333298</v>
      </c>
      <c r="C342" s="4">
        <v>13</v>
      </c>
      <c r="D342" s="4">
        <v>13</v>
      </c>
      <c r="E342" s="2">
        <v>4</v>
      </c>
      <c r="F342" s="21">
        <v>3600</v>
      </c>
      <c r="G342" s="22">
        <v>9.4</v>
      </c>
      <c r="I342" s="14"/>
      <c r="J342" s="30">
        <v>0.36387053180662698</v>
      </c>
      <c r="K342" s="30">
        <v>1.95543156299511</v>
      </c>
      <c r="L342" s="30">
        <v>1276.35358793765</v>
      </c>
      <c r="M342">
        <f t="shared" si="20"/>
        <v>1.512769528056845E-2</v>
      </c>
      <c r="N342">
        <f t="shared" si="21"/>
        <v>8.1295873782700659E-2</v>
      </c>
      <c r="O342">
        <f t="shared" si="22"/>
        <v>53.06362142797007</v>
      </c>
      <c r="R342"/>
      <c r="U342" s="11"/>
      <c r="V342" t="s">
        <v>24</v>
      </c>
      <c r="W342" s="2" t="s">
        <v>32</v>
      </c>
      <c r="X342" s="4" t="s">
        <v>35</v>
      </c>
      <c r="Y342" s="2">
        <v>306</v>
      </c>
      <c r="Z342" s="31">
        <f t="shared" si="23"/>
        <v>0.9639460024465818</v>
      </c>
    </row>
    <row r="343" spans="1:26" x14ac:dyDescent="0.2">
      <c r="A343" s="1">
        <v>44677</v>
      </c>
      <c r="B343" s="25">
        <v>0.45833333333333298</v>
      </c>
      <c r="C343" s="4">
        <v>14</v>
      </c>
      <c r="D343" s="4">
        <v>14</v>
      </c>
      <c r="E343" s="2">
        <v>1</v>
      </c>
      <c r="F343" s="21">
        <v>0</v>
      </c>
      <c r="G343" s="22">
        <v>11.3</v>
      </c>
      <c r="H343" s="3">
        <v>16.399999999999999</v>
      </c>
      <c r="I343" s="14">
        <v>7.0699999999999999E-2</v>
      </c>
      <c r="J343" s="29">
        <v>0.36280254261487899</v>
      </c>
      <c r="K343" s="29">
        <v>2.0312047943790001</v>
      </c>
      <c r="L343" s="29">
        <v>411.719672776587</v>
      </c>
      <c r="M343">
        <f t="shared" si="20"/>
        <v>1.4982544557237541E-2</v>
      </c>
      <c r="N343">
        <f t="shared" si="21"/>
        <v>8.38820370919027E-2</v>
      </c>
      <c r="O343">
        <f t="shared" si="22"/>
        <v>17.002660174337741</v>
      </c>
      <c r="P343" s="10">
        <f>SLOPE(M343:M346,$F343:$F346)*($H343/$I343)*1000</f>
        <v>4.0262495461701978E-2</v>
      </c>
      <c r="Q343" s="10">
        <f>SLOPE(N343:N346,$F343:$F346)*($H343/$I343)*1000</f>
        <v>-0.24195480083910595</v>
      </c>
      <c r="R343" s="10">
        <f>SLOPE(O343:O346,$F343:$F346)*($H343/$I343)</f>
        <v>1.5737675704616796</v>
      </c>
      <c r="S343" s="11">
        <f>RSQ(J343:J346,$F343:$F346)</f>
        <v>0.99799838598502655</v>
      </c>
      <c r="T343" s="11">
        <f>RSQ(K343:K346,$F343:$F346)</f>
        <v>0.76070726915521769</v>
      </c>
      <c r="U343" s="11">
        <f>RSQ(L343:L346,$F343:$F346)</f>
        <v>0.98066828115367344</v>
      </c>
      <c r="V343" t="s">
        <v>24</v>
      </c>
      <c r="W343" s="2" t="s">
        <v>32</v>
      </c>
      <c r="X343" s="4" t="s">
        <v>33</v>
      </c>
      <c r="Y343" s="2">
        <v>306</v>
      </c>
      <c r="Z343" s="31">
        <f t="shared" si="23"/>
        <v>0.9639460024465818</v>
      </c>
    </row>
    <row r="344" spans="1:26" x14ac:dyDescent="0.2">
      <c r="A344" s="1">
        <v>44677</v>
      </c>
      <c r="B344" s="25">
        <v>0.45833333333333298</v>
      </c>
      <c r="C344" s="4">
        <v>14</v>
      </c>
      <c r="D344" s="4">
        <v>14</v>
      </c>
      <c r="E344" s="2">
        <v>2</v>
      </c>
      <c r="F344" s="21">
        <v>1200</v>
      </c>
      <c r="G344" s="22">
        <v>11.3</v>
      </c>
      <c r="I344" s="14"/>
      <c r="J344" s="30">
        <v>0.36850488974638101</v>
      </c>
      <c r="K344" s="30">
        <v>1.96576427636564</v>
      </c>
      <c r="L344" s="30">
        <v>673.35258176939794</v>
      </c>
      <c r="M344">
        <f t="shared" si="20"/>
        <v>1.5218032625658429E-2</v>
      </c>
      <c r="N344">
        <f t="shared" si="21"/>
        <v>8.1179560229648021E-2</v>
      </c>
      <c r="O344">
        <f t="shared" si="22"/>
        <v>27.80723361633132</v>
      </c>
      <c r="R344"/>
      <c r="U344" s="11"/>
      <c r="V344" t="s">
        <v>24</v>
      </c>
      <c r="W344" s="2" t="s">
        <v>32</v>
      </c>
      <c r="X344" s="4" t="s">
        <v>33</v>
      </c>
      <c r="Y344" s="2">
        <v>306</v>
      </c>
      <c r="Z344" s="31">
        <f t="shared" si="23"/>
        <v>0.9639460024465818</v>
      </c>
    </row>
    <row r="345" spans="1:26" x14ac:dyDescent="0.2">
      <c r="A345" s="1">
        <v>44677</v>
      </c>
      <c r="B345" s="25">
        <v>0.45833333333333298</v>
      </c>
      <c r="C345" s="4">
        <v>14</v>
      </c>
      <c r="D345" s="4">
        <v>14</v>
      </c>
      <c r="E345" s="2">
        <v>3</v>
      </c>
      <c r="F345" s="21">
        <v>2400</v>
      </c>
      <c r="G345" s="22">
        <v>11.3</v>
      </c>
      <c r="I345" s="14"/>
      <c r="J345" s="29">
        <v>0.372990914754532</v>
      </c>
      <c r="K345" s="29">
        <v>1.93132189846387</v>
      </c>
      <c r="L345" s="29">
        <v>866.49313909911496</v>
      </c>
      <c r="M345">
        <f t="shared" si="20"/>
        <v>1.54032906149908E-2</v>
      </c>
      <c r="N345">
        <f t="shared" si="21"/>
        <v>7.9757203986356023E-2</v>
      </c>
      <c r="O345">
        <f t="shared" si="22"/>
        <v>35.783299564341853</v>
      </c>
      <c r="R345"/>
      <c r="U345" s="11"/>
      <c r="V345" t="s">
        <v>24</v>
      </c>
      <c r="W345" s="2" t="s">
        <v>32</v>
      </c>
      <c r="X345" s="4" t="s">
        <v>33</v>
      </c>
      <c r="Y345" s="2">
        <v>306</v>
      </c>
      <c r="Z345" s="31">
        <f t="shared" si="23"/>
        <v>0.9639460024465818</v>
      </c>
    </row>
    <row r="346" spans="1:26" x14ac:dyDescent="0.2">
      <c r="A346" s="1">
        <v>44677</v>
      </c>
      <c r="B346" s="25">
        <v>0.45833333333333298</v>
      </c>
      <c r="C346" s="4">
        <v>14</v>
      </c>
      <c r="D346" s="4">
        <v>14</v>
      </c>
      <c r="E346" s="2">
        <v>4</v>
      </c>
      <c r="F346" s="21">
        <v>3600</v>
      </c>
      <c r="G346" s="22">
        <v>11.3</v>
      </c>
      <c r="I346" s="14"/>
      <c r="J346" s="30">
        <v>0.37811926322121597</v>
      </c>
      <c r="K346" s="30">
        <v>1.9416546118344</v>
      </c>
      <c r="L346" s="30">
        <v>1004.48401067413</v>
      </c>
      <c r="M346">
        <f t="shared" si="20"/>
        <v>1.5615074437820002E-2</v>
      </c>
      <c r="N346">
        <f t="shared" si="21"/>
        <v>8.018391085934358E-2</v>
      </c>
      <c r="O346">
        <f t="shared" si="22"/>
        <v>41.481865971742543</v>
      </c>
      <c r="R346"/>
      <c r="U346" s="11"/>
      <c r="V346" t="s">
        <v>24</v>
      </c>
      <c r="W346" s="2" t="s">
        <v>32</v>
      </c>
      <c r="X346" s="4" t="s">
        <v>33</v>
      </c>
      <c r="Y346" s="2">
        <v>306</v>
      </c>
      <c r="Z346" s="31">
        <f t="shared" si="23"/>
        <v>0.9639460024465818</v>
      </c>
    </row>
    <row r="347" spans="1:26" x14ac:dyDescent="0.2">
      <c r="A347" s="1">
        <v>44677</v>
      </c>
      <c r="B347" s="25">
        <v>0.45833333333333298</v>
      </c>
      <c r="C347" s="4">
        <v>15</v>
      </c>
      <c r="D347" s="4">
        <v>15</v>
      </c>
      <c r="E347" s="2">
        <v>1</v>
      </c>
      <c r="F347" s="21">
        <v>0</v>
      </c>
      <c r="G347" s="22">
        <v>9.4</v>
      </c>
      <c r="H347" s="3">
        <v>15.04</v>
      </c>
      <c r="I347" s="14">
        <v>7.0699999999999999E-2</v>
      </c>
      <c r="J347" s="29">
        <v>0.368813425215618</v>
      </c>
      <c r="K347" s="29">
        <v>2.0036508920575899</v>
      </c>
      <c r="L347" s="29">
        <v>410.71350452775698</v>
      </c>
      <c r="M347">
        <f t="shared" si="20"/>
        <v>1.53331930572757E-2</v>
      </c>
      <c r="N347">
        <f t="shared" si="21"/>
        <v>8.3300562959009963E-2</v>
      </c>
      <c r="O347">
        <f t="shared" si="22"/>
        <v>17.075163282010852</v>
      </c>
      <c r="P347" s="10">
        <f>SLOPE(M347:M350,$F347:$F350)*($H347/$I347)*1000</f>
        <v>5.4065713755837388</v>
      </c>
      <c r="Q347" s="10">
        <f>SLOPE(N347:N350,$F347:$F350)*($H347/$I347)*1000</f>
        <v>0.23353609478982265</v>
      </c>
      <c r="R347" s="10">
        <f>SLOPE(O347:O350,$F347:$F350)*($H347/$I347)</f>
        <v>1.3705772875723048</v>
      </c>
      <c r="S347" s="11">
        <f>RSQ(J347:J350,$F347:$F350)</f>
        <v>0.99616124949705731</v>
      </c>
      <c r="T347" s="11">
        <f>RSQ(K347:K350,$F347:$F350)</f>
        <v>0.68148148148147203</v>
      </c>
      <c r="U347" s="11">
        <f>RSQ(L347:L350,$F347:$F350)</f>
        <v>0.99795744796627939</v>
      </c>
      <c r="V347" t="s">
        <v>24</v>
      </c>
      <c r="W347" s="2" t="s">
        <v>36</v>
      </c>
      <c r="X347" s="4" t="s">
        <v>35</v>
      </c>
      <c r="Y347" s="2">
        <v>306</v>
      </c>
      <c r="Z347" s="31">
        <f t="shared" si="23"/>
        <v>0.9639460024465818</v>
      </c>
    </row>
    <row r="348" spans="1:26" x14ac:dyDescent="0.2">
      <c r="A348" s="1">
        <v>44677</v>
      </c>
      <c r="B348" s="25">
        <v>0.45833333333333298</v>
      </c>
      <c r="C348" s="4">
        <v>15</v>
      </c>
      <c r="D348" s="4">
        <v>15</v>
      </c>
      <c r="E348" s="2">
        <v>2</v>
      </c>
      <c r="F348" s="21">
        <v>1200</v>
      </c>
      <c r="G348" s="22">
        <v>9.4</v>
      </c>
      <c r="I348" s="14"/>
      <c r="J348" s="30">
        <v>1.1843606725210101</v>
      </c>
      <c r="K348" s="30">
        <v>2.0070951298477602</v>
      </c>
      <c r="L348" s="30">
        <v>612.19505081878799</v>
      </c>
      <c r="M348">
        <f t="shared" si="20"/>
        <v>4.9239072115101826E-2</v>
      </c>
      <c r="N348">
        <f t="shared" si="21"/>
        <v>8.3443755043031767E-2</v>
      </c>
      <c r="O348">
        <f t="shared" si="22"/>
        <v>25.451635599830333</v>
      </c>
      <c r="R348"/>
      <c r="U348" s="11"/>
      <c r="V348" t="s">
        <v>24</v>
      </c>
      <c r="W348" s="2" t="s">
        <v>36</v>
      </c>
      <c r="X348" s="4" t="s">
        <v>35</v>
      </c>
      <c r="Y348" s="2">
        <v>306</v>
      </c>
      <c r="Z348" s="31">
        <f t="shared" si="23"/>
        <v>0.9639460024465818</v>
      </c>
    </row>
    <row r="349" spans="1:26" x14ac:dyDescent="0.2">
      <c r="A349" s="1">
        <v>44677</v>
      </c>
      <c r="B349" s="25">
        <v>0.45833333333333298</v>
      </c>
      <c r="C349" s="4">
        <v>15</v>
      </c>
      <c r="D349" s="4">
        <v>15</v>
      </c>
      <c r="E349" s="2">
        <v>3</v>
      </c>
      <c r="F349" s="21">
        <v>2400</v>
      </c>
      <c r="G349" s="22">
        <v>9.4</v>
      </c>
      <c r="I349" s="14"/>
      <c r="J349" s="29">
        <v>1.9447640780012001</v>
      </c>
      <c r="K349" s="29">
        <v>2.0139836054281202</v>
      </c>
      <c r="L349" s="29">
        <v>802.65249281829199</v>
      </c>
      <c r="M349">
        <f t="shared" si="20"/>
        <v>8.0852379604711921E-2</v>
      </c>
      <c r="N349">
        <f t="shared" si="21"/>
        <v>8.3730139211076193E-2</v>
      </c>
      <c r="O349">
        <f t="shared" si="22"/>
        <v>33.369787510016323</v>
      </c>
      <c r="R349"/>
      <c r="U349" s="11"/>
      <c r="V349" t="s">
        <v>24</v>
      </c>
      <c r="W349" s="2" t="s">
        <v>36</v>
      </c>
      <c r="X349" s="4" t="s">
        <v>35</v>
      </c>
      <c r="Y349" s="2">
        <v>306</v>
      </c>
      <c r="Z349" s="31">
        <f t="shared" si="23"/>
        <v>0.9639460024465818</v>
      </c>
    </row>
    <row r="350" spans="1:26" x14ac:dyDescent="0.2">
      <c r="A350" s="1">
        <v>44677</v>
      </c>
      <c r="B350" s="25">
        <v>0.45833333333333298</v>
      </c>
      <c r="C350" s="4">
        <v>15</v>
      </c>
      <c r="D350" s="4">
        <v>15</v>
      </c>
      <c r="E350" s="2">
        <v>4</v>
      </c>
      <c r="F350" s="21">
        <v>3600</v>
      </c>
      <c r="G350" s="22">
        <v>9.4</v>
      </c>
      <c r="I350" s="14"/>
      <c r="J350" s="30">
        <v>2.5606201703102598</v>
      </c>
      <c r="K350" s="30">
        <v>2.1069780257629001</v>
      </c>
      <c r="L350" s="30">
        <v>967.10996398209295</v>
      </c>
      <c r="M350">
        <f t="shared" si="20"/>
        <v>0.10645622077007506</v>
      </c>
      <c r="N350">
        <f t="shared" si="21"/>
        <v>8.7596325479672582E-2</v>
      </c>
      <c r="O350">
        <f t="shared" si="22"/>
        <v>40.20700650114086</v>
      </c>
      <c r="R350"/>
      <c r="U350" s="11"/>
      <c r="V350" t="s">
        <v>24</v>
      </c>
      <c r="W350" s="2" t="s">
        <v>36</v>
      </c>
      <c r="X350" s="4" t="s">
        <v>35</v>
      </c>
      <c r="Y350" s="2">
        <v>306</v>
      </c>
      <c r="Z350" s="31">
        <f t="shared" si="23"/>
        <v>0.9639460024465818</v>
      </c>
    </row>
    <row r="351" spans="1:26" x14ac:dyDescent="0.2">
      <c r="A351" s="1">
        <v>44677</v>
      </c>
      <c r="B351" s="25">
        <v>0.45833333333333298</v>
      </c>
      <c r="C351" s="4">
        <v>16</v>
      </c>
      <c r="D351" s="4">
        <v>16</v>
      </c>
      <c r="E351" s="2">
        <v>1</v>
      </c>
      <c r="F351" s="21">
        <v>0</v>
      </c>
      <c r="G351" s="22">
        <v>11.3</v>
      </c>
      <c r="H351" s="3">
        <v>16.059999999999999</v>
      </c>
      <c r="I351" s="14">
        <v>7.0699999999999999E-2</v>
      </c>
      <c r="J351" s="29">
        <v>0.36253180397420598</v>
      </c>
      <c r="K351" s="29">
        <v>1.98987394089688</v>
      </c>
      <c r="L351" s="29">
        <v>404.74940577744701</v>
      </c>
      <c r="M351">
        <f t="shared" si="20"/>
        <v>1.4971363947206492E-2</v>
      </c>
      <c r="N351">
        <f t="shared" si="21"/>
        <v>8.2175209599952462E-2</v>
      </c>
      <c r="O351">
        <f t="shared" si="22"/>
        <v>16.714811210717567</v>
      </c>
      <c r="P351" s="10">
        <f>SLOPE(M351:M354,$F351:$F354)*($H351/$I351)*1000</f>
        <v>1.7754275022569162E-2</v>
      </c>
      <c r="Q351" s="10">
        <f>SLOPE(N351:N354,$F351:$F354)*($H351/$I351)*1000</f>
        <v>-0.11039187788285405</v>
      </c>
      <c r="R351" s="10">
        <f>SLOPE(O351:O354,$F351:$F354)*($H351/$I351)</f>
        <v>1.6053420525660111</v>
      </c>
      <c r="S351" s="11">
        <f>RSQ(J351:J354,$F351:$F354)</f>
        <v>0.9132133389160314</v>
      </c>
      <c r="T351" s="11">
        <f>RSQ(K351:K354,$F351:$F354)</f>
        <v>0.36424702058511138</v>
      </c>
      <c r="U351" s="11">
        <f>RSQ(L351:L354,$F351:$F354)</f>
        <v>0.99637288327371398</v>
      </c>
      <c r="V351" t="s">
        <v>24</v>
      </c>
      <c r="W351" s="2" t="s">
        <v>36</v>
      </c>
      <c r="X351" s="4" t="s">
        <v>33</v>
      </c>
      <c r="Y351" s="2">
        <v>306</v>
      </c>
      <c r="Z351" s="31">
        <f t="shared" si="23"/>
        <v>0.9639460024465818</v>
      </c>
    </row>
    <row r="352" spans="1:26" x14ac:dyDescent="0.2">
      <c r="A352" s="1">
        <v>44677</v>
      </c>
      <c r="B352" s="25">
        <v>0.45833333333333298</v>
      </c>
      <c r="C352" s="4">
        <v>16</v>
      </c>
      <c r="D352" s="4">
        <v>16</v>
      </c>
      <c r="E352" s="2">
        <v>2</v>
      </c>
      <c r="F352" s="21">
        <v>1200</v>
      </c>
      <c r="G352" s="22">
        <v>11.3</v>
      </c>
      <c r="I352" s="14"/>
      <c r="J352" s="30">
        <v>0.36272733665784002</v>
      </c>
      <c r="K352" s="30">
        <v>1.92098918509334</v>
      </c>
      <c r="L352" s="30">
        <v>640.55732971696</v>
      </c>
      <c r="M352">
        <f t="shared" si="20"/>
        <v>1.4979438800055728E-2</v>
      </c>
      <c r="N352">
        <f t="shared" si="21"/>
        <v>7.9330497113368481E-2</v>
      </c>
      <c r="O352">
        <f t="shared" si="22"/>
        <v>26.452898220553593</v>
      </c>
      <c r="R352"/>
      <c r="U352" s="11"/>
      <c r="V352" t="s">
        <v>24</v>
      </c>
      <c r="W352" s="2" t="s">
        <v>36</v>
      </c>
      <c r="X352" s="4" t="s">
        <v>33</v>
      </c>
      <c r="Y352" s="2">
        <v>306</v>
      </c>
      <c r="Z352" s="31">
        <f t="shared" si="23"/>
        <v>0.9639460024465818</v>
      </c>
    </row>
    <row r="353" spans="1:26" x14ac:dyDescent="0.2">
      <c r="A353" s="1">
        <v>44677</v>
      </c>
      <c r="B353" s="25">
        <v>0.45833333333333298</v>
      </c>
      <c r="C353" s="4">
        <v>16</v>
      </c>
      <c r="D353" s="4">
        <v>16</v>
      </c>
      <c r="E353" s="2">
        <v>3</v>
      </c>
      <c r="F353" s="21">
        <v>2400</v>
      </c>
      <c r="G353" s="22">
        <v>11.3</v>
      </c>
      <c r="I353" s="14"/>
      <c r="J353" s="29">
        <v>0.36614228927597597</v>
      </c>
      <c r="K353" s="29">
        <v>1.93476613625405</v>
      </c>
      <c r="L353" s="29">
        <v>841.49933651224205</v>
      </c>
      <c r="M353">
        <f t="shared" si="20"/>
        <v>1.5120465043679353E-2</v>
      </c>
      <c r="N353">
        <f t="shared" si="21"/>
        <v>7.9899439610685352E-2</v>
      </c>
      <c r="O353">
        <f t="shared" si="22"/>
        <v>34.751138217804296</v>
      </c>
      <c r="R353"/>
      <c r="U353" s="11"/>
      <c r="V353" t="s">
        <v>24</v>
      </c>
      <c r="W353" s="2" t="s">
        <v>36</v>
      </c>
      <c r="X353" s="4" t="s">
        <v>33</v>
      </c>
      <c r="Y353" s="2">
        <v>306</v>
      </c>
      <c r="Z353" s="31">
        <f t="shared" si="23"/>
        <v>0.9639460024465818</v>
      </c>
    </row>
    <row r="354" spans="1:26" x14ac:dyDescent="0.2">
      <c r="A354" s="1">
        <v>44677</v>
      </c>
      <c r="B354" s="25">
        <v>0.45833333333333298</v>
      </c>
      <c r="C354" s="4">
        <v>16</v>
      </c>
      <c r="D354" s="4">
        <v>16</v>
      </c>
      <c r="E354" s="2">
        <v>4</v>
      </c>
      <c r="F354" s="21">
        <v>3600</v>
      </c>
      <c r="G354" s="22">
        <v>11.3</v>
      </c>
      <c r="I354" s="14"/>
      <c r="J354" s="30">
        <v>0.36896393392260302</v>
      </c>
      <c r="K354" s="30">
        <v>1.93821037404422</v>
      </c>
      <c r="L354" s="30">
        <v>1022.28881403386</v>
      </c>
      <c r="M354">
        <f t="shared" si="20"/>
        <v>1.5236989631236219E-2</v>
      </c>
      <c r="N354">
        <f t="shared" si="21"/>
        <v>8.0041675235014265E-2</v>
      </c>
      <c r="O354">
        <f t="shared" si="22"/>
        <v>42.217145437391657</v>
      </c>
      <c r="R354"/>
      <c r="U354" s="11"/>
      <c r="V354" t="s">
        <v>24</v>
      </c>
      <c r="W354" s="2" t="s">
        <v>36</v>
      </c>
      <c r="X354" s="4" t="s">
        <v>33</v>
      </c>
      <c r="Y354" s="2">
        <v>306</v>
      </c>
      <c r="Z354" s="31">
        <f t="shared" si="23"/>
        <v>0.9639460024465818</v>
      </c>
    </row>
    <row r="355" spans="1:26" x14ac:dyDescent="0.2">
      <c r="A355" s="1">
        <v>44677</v>
      </c>
      <c r="B355" s="25">
        <v>0.45833333333333298</v>
      </c>
      <c r="C355" s="4">
        <v>17</v>
      </c>
      <c r="D355" s="4">
        <v>17</v>
      </c>
      <c r="E355" s="2">
        <v>1</v>
      </c>
      <c r="F355" s="21">
        <v>0</v>
      </c>
      <c r="G355" s="22">
        <v>9.4</v>
      </c>
      <c r="H355" s="3">
        <v>15.04</v>
      </c>
      <c r="I355" s="14">
        <v>7.0699999999999999E-2</v>
      </c>
      <c r="J355" s="29">
        <v>0.36311841417540802</v>
      </c>
      <c r="K355" s="29">
        <v>1.94854308741476</v>
      </c>
      <c r="L355" s="29">
        <v>409.19696108024601</v>
      </c>
      <c r="M355">
        <f t="shared" si="20"/>
        <v>1.5096426449086736E-2</v>
      </c>
      <c r="N355">
        <f t="shared" si="21"/>
        <v>8.1009489614656649E-2</v>
      </c>
      <c r="O355">
        <f t="shared" si="22"/>
        <v>17.012113913765003</v>
      </c>
      <c r="P355" s="10">
        <f>SLOPE(M355:M358,$F355:$F358)*($H355/$I355)*1000</f>
        <v>3.1989971850871908</v>
      </c>
      <c r="Q355" s="10">
        <f>SLOPE(N355:N358,$F355:$F358)*($H355/$I355)*1000</f>
        <v>1.523061487758808E-2</v>
      </c>
      <c r="R355" s="10">
        <f>SLOPE(O355:O358,$F355:$F358)*($H355/$I355)</f>
        <v>2.5659432779550091</v>
      </c>
      <c r="S355" s="11">
        <f>RSQ(J355:J358,$F355:$F358)</f>
        <v>0.9999663435826428</v>
      </c>
      <c r="T355" s="11">
        <f>RSQ(K355:K358,$F355:$F358)</f>
        <v>0.29999999999970989</v>
      </c>
      <c r="U355" s="11">
        <f>RSQ(L355:L358,$F355:$F358)</f>
        <v>0.99894524877467006</v>
      </c>
      <c r="V355" t="s">
        <v>24</v>
      </c>
      <c r="W355" s="2" t="s">
        <v>31</v>
      </c>
      <c r="X355" s="4" t="s">
        <v>35</v>
      </c>
      <c r="Y355" s="2">
        <v>306</v>
      </c>
      <c r="Z355" s="31">
        <f t="shared" si="23"/>
        <v>0.9639460024465818</v>
      </c>
    </row>
    <row r="356" spans="1:26" x14ac:dyDescent="0.2">
      <c r="A356" s="1">
        <v>44677</v>
      </c>
      <c r="B356" s="25">
        <v>0.45833333333333298</v>
      </c>
      <c r="C356" s="4">
        <v>17</v>
      </c>
      <c r="D356" s="4">
        <v>17</v>
      </c>
      <c r="E356" s="2">
        <v>2</v>
      </c>
      <c r="F356" s="21">
        <v>1200</v>
      </c>
      <c r="G356" s="22">
        <v>9.4</v>
      </c>
      <c r="I356" s="14"/>
      <c r="J356" s="30">
        <v>0.80038551335054198</v>
      </c>
      <c r="K356" s="30">
        <v>1.95887580078529</v>
      </c>
      <c r="L356" s="30">
        <v>769.65309068638203</v>
      </c>
      <c r="M356">
        <f t="shared" si="20"/>
        <v>3.3275539222238915E-2</v>
      </c>
      <c r="N356">
        <f t="shared" si="21"/>
        <v>8.1439065866722879E-2</v>
      </c>
      <c r="O356">
        <f t="shared" si="22"/>
        <v>31.997857506743156</v>
      </c>
      <c r="R356"/>
      <c r="U356" s="11"/>
      <c r="V356" t="s">
        <v>24</v>
      </c>
      <c r="W356" s="2" t="s">
        <v>31</v>
      </c>
      <c r="X356" s="4" t="s">
        <v>35</v>
      </c>
      <c r="Y356" s="2">
        <v>306</v>
      </c>
      <c r="Z356" s="31">
        <f t="shared" si="23"/>
        <v>0.9639460024465818</v>
      </c>
    </row>
    <row r="357" spans="1:26" x14ac:dyDescent="0.2">
      <c r="A357" s="1">
        <v>44677</v>
      </c>
      <c r="B357" s="25">
        <v>0.45833333333333298</v>
      </c>
      <c r="C357" s="4">
        <v>17</v>
      </c>
      <c r="D357" s="4">
        <v>17</v>
      </c>
      <c r="E357" s="2">
        <v>3</v>
      </c>
      <c r="F357" s="21">
        <v>2400</v>
      </c>
      <c r="G357" s="22">
        <v>9.4</v>
      </c>
      <c r="I357" s="14"/>
      <c r="J357" s="29">
        <v>1.2271974811812101</v>
      </c>
      <c r="K357" s="29">
        <v>1.95887580078529</v>
      </c>
      <c r="L357" s="29">
        <v>1133.1860536331401</v>
      </c>
      <c r="M357">
        <f t="shared" si="20"/>
        <v>5.1019986290773256E-2</v>
      </c>
      <c r="N357">
        <f t="shared" si="21"/>
        <v>8.1439065866722879E-2</v>
      </c>
      <c r="O357">
        <f t="shared" si="22"/>
        <v>47.111518567989286</v>
      </c>
      <c r="R357"/>
      <c r="U357" s="11"/>
      <c r="V357" t="s">
        <v>24</v>
      </c>
      <c r="W357" s="2" t="s">
        <v>31</v>
      </c>
      <c r="X357" s="4" t="s">
        <v>35</v>
      </c>
      <c r="Y357" s="2">
        <v>306</v>
      </c>
      <c r="Z357" s="31">
        <f t="shared" si="23"/>
        <v>0.9639460024465818</v>
      </c>
    </row>
    <row r="358" spans="1:26" x14ac:dyDescent="0.2">
      <c r="A358" s="1">
        <v>44677</v>
      </c>
      <c r="B358" s="25">
        <v>0.45833333333333298</v>
      </c>
      <c r="C358" s="4">
        <v>17</v>
      </c>
      <c r="D358" s="4">
        <v>17</v>
      </c>
      <c r="E358" s="2">
        <v>4</v>
      </c>
      <c r="F358" s="21">
        <v>3600</v>
      </c>
      <c r="G358" s="22">
        <v>9.4</v>
      </c>
      <c r="I358" s="14"/>
      <c r="J358" s="30">
        <v>1.6676845516372201</v>
      </c>
      <c r="K358" s="30">
        <v>1.95543156299511</v>
      </c>
      <c r="L358" s="30">
        <v>1448.53959782434</v>
      </c>
      <c r="M358">
        <f t="shared" si="20"/>
        <v>6.9332967404698798E-2</v>
      </c>
      <c r="N358">
        <f t="shared" si="21"/>
        <v>8.1295873782700659E-2</v>
      </c>
      <c r="O358">
        <f t="shared" si="22"/>
        <v>60.222149699578118</v>
      </c>
      <c r="R358"/>
      <c r="U358" s="11"/>
      <c r="V358" t="s">
        <v>24</v>
      </c>
      <c r="W358" s="2" t="s">
        <v>31</v>
      </c>
      <c r="X358" s="4" t="s">
        <v>35</v>
      </c>
      <c r="Y358" s="2">
        <v>306</v>
      </c>
      <c r="Z358" s="31">
        <f t="shared" si="23"/>
        <v>0.9639460024465818</v>
      </c>
    </row>
    <row r="359" spans="1:26" x14ac:dyDescent="0.2">
      <c r="A359" s="1">
        <v>44677</v>
      </c>
      <c r="B359" s="25">
        <v>0.45833333333333298</v>
      </c>
      <c r="C359" s="4">
        <v>18</v>
      </c>
      <c r="D359" s="4">
        <v>18</v>
      </c>
      <c r="E359" s="2">
        <v>1</v>
      </c>
      <c r="F359" s="21">
        <v>0</v>
      </c>
      <c r="G359" s="22">
        <v>11.3</v>
      </c>
      <c r="H359" s="3">
        <v>15.04</v>
      </c>
      <c r="I359" s="14">
        <v>7.0699999999999999E-2</v>
      </c>
      <c r="J359" s="29">
        <v>0.36447226893627099</v>
      </c>
      <c r="K359" s="29">
        <v>1.96920851415582</v>
      </c>
      <c r="L359" s="29">
        <v>425.47063884392702</v>
      </c>
      <c r="M359">
        <f t="shared" si="20"/>
        <v>1.5051498729466714E-2</v>
      </c>
      <c r="N359">
        <f t="shared" si="21"/>
        <v>8.1321795853977349E-2</v>
      </c>
      <c r="O359">
        <f t="shared" si="22"/>
        <v>17.570529573278758</v>
      </c>
      <c r="P359" s="10">
        <f>SLOPE(M359:M362,$F359:$F362)*($H359/$I359)*1000</f>
        <v>2.3002017369404878E-2</v>
      </c>
      <c r="Q359" s="10">
        <f>SLOPE(N359:N362,$F359:$F362)*($H359/$I359)*1000</f>
        <v>-0.19919693470414657</v>
      </c>
      <c r="R359" s="10">
        <f>SLOPE(O359:O362,$F359:$F362)*($H359/$I359)</f>
        <v>2.1712685722201139</v>
      </c>
      <c r="S359" s="11">
        <f>RSQ(J359:J362,$F359:$F362)</f>
        <v>0.8887624919462993</v>
      </c>
      <c r="T359" s="11">
        <f>RSQ(K359:K362,$F359:$F362)</f>
        <v>0.84623728813560983</v>
      </c>
      <c r="U359" s="11">
        <f>RSQ(L359:L362,$F359:$F362)</f>
        <v>0.99032941033441235</v>
      </c>
      <c r="V359" t="s">
        <v>24</v>
      </c>
      <c r="W359" s="2" t="s">
        <v>31</v>
      </c>
      <c r="X359" s="4" t="s">
        <v>33</v>
      </c>
      <c r="Y359" s="2">
        <v>306</v>
      </c>
      <c r="Z359" s="31">
        <f t="shared" si="23"/>
        <v>0.9639460024465818</v>
      </c>
    </row>
    <row r="360" spans="1:26" x14ac:dyDescent="0.2">
      <c r="A360" s="1">
        <v>44677</v>
      </c>
      <c r="B360" s="25">
        <v>0.45833333333333298</v>
      </c>
      <c r="C360" s="4">
        <v>18</v>
      </c>
      <c r="D360" s="4">
        <v>18</v>
      </c>
      <c r="E360" s="2">
        <v>2</v>
      </c>
      <c r="F360" s="21">
        <v>1200</v>
      </c>
      <c r="G360" s="22">
        <v>11.3</v>
      </c>
      <c r="I360" s="14"/>
      <c r="J360" s="30">
        <v>0.36866291886900399</v>
      </c>
      <c r="K360" s="30">
        <v>1.9072122339326301</v>
      </c>
      <c r="L360" s="30">
        <v>802.82747860069696</v>
      </c>
      <c r="M360">
        <f t="shared" si="20"/>
        <v>1.5224558705530898E-2</v>
      </c>
      <c r="N360">
        <f t="shared" si="21"/>
        <v>7.8761554616051596E-2</v>
      </c>
      <c r="O360">
        <f t="shared" si="22"/>
        <v>33.154118444748498</v>
      </c>
      <c r="R360"/>
      <c r="U360" s="11"/>
      <c r="V360" t="s">
        <v>24</v>
      </c>
      <c r="W360" s="2" t="s">
        <v>31</v>
      </c>
      <c r="X360" s="4" t="s">
        <v>33</v>
      </c>
      <c r="Y360" s="2">
        <v>306</v>
      </c>
      <c r="Z360" s="31">
        <f t="shared" si="23"/>
        <v>0.9639460024465818</v>
      </c>
    </row>
    <row r="361" spans="1:26" x14ac:dyDescent="0.2">
      <c r="A361" s="1">
        <v>44677</v>
      </c>
      <c r="B361" s="25">
        <v>0.45833333333333298</v>
      </c>
      <c r="C361" s="4">
        <v>18</v>
      </c>
      <c r="D361" s="4">
        <v>18</v>
      </c>
      <c r="E361" s="2">
        <v>3</v>
      </c>
      <c r="F361" s="21">
        <v>2400</v>
      </c>
      <c r="G361" s="22">
        <v>11.3</v>
      </c>
      <c r="I361" s="14"/>
      <c r="J361" s="29">
        <v>0.37346523030414103</v>
      </c>
      <c r="K361" s="29">
        <v>1.9037679961424501</v>
      </c>
      <c r="L361" s="29">
        <v>1071.4598188897201</v>
      </c>
      <c r="M361">
        <f t="shared" si="20"/>
        <v>1.5422878277759062E-2</v>
      </c>
      <c r="N361">
        <f t="shared" si="21"/>
        <v>7.8619318991722281E-2</v>
      </c>
      <c r="O361">
        <f t="shared" si="22"/>
        <v>44.247745239331557</v>
      </c>
      <c r="R361"/>
      <c r="U361" s="11"/>
      <c r="V361" t="s">
        <v>24</v>
      </c>
      <c r="W361" s="2" t="s">
        <v>31</v>
      </c>
      <c r="X361" s="4" t="s">
        <v>33</v>
      </c>
      <c r="Y361" s="2">
        <v>306</v>
      </c>
      <c r="Z361" s="31">
        <f t="shared" si="23"/>
        <v>0.9639460024465818</v>
      </c>
    </row>
    <row r="362" spans="1:26" x14ac:dyDescent="0.2">
      <c r="A362" s="1">
        <v>44677</v>
      </c>
      <c r="B362" s="25">
        <v>0.45833333333333298</v>
      </c>
      <c r="C362" s="4">
        <v>18</v>
      </c>
      <c r="D362" s="4">
        <v>18</v>
      </c>
      <c r="E362" s="2">
        <v>4</v>
      </c>
      <c r="F362" s="21">
        <v>3600</v>
      </c>
      <c r="G362" s="22">
        <v>11.3</v>
      </c>
      <c r="I362" s="14"/>
      <c r="J362" s="30">
        <v>0.373344767017878</v>
      </c>
      <c r="K362" s="30">
        <v>1.8796583316112101</v>
      </c>
      <c r="L362" s="30">
        <v>1324.54758884174</v>
      </c>
      <c r="M362">
        <f t="shared" si="20"/>
        <v>1.5417903542629204E-2</v>
      </c>
      <c r="N362">
        <f t="shared" si="21"/>
        <v>7.762366962141784E-2</v>
      </c>
      <c r="O362">
        <f t="shared" si="22"/>
        <v>54.69943271337219</v>
      </c>
      <c r="R362"/>
      <c r="U362" s="11"/>
      <c r="V362" t="s">
        <v>24</v>
      </c>
      <c r="W362" s="2" t="s">
        <v>31</v>
      </c>
      <c r="X362" s="4" t="s">
        <v>33</v>
      </c>
      <c r="Y362" s="2">
        <v>306</v>
      </c>
      <c r="Z362" s="31">
        <f t="shared" si="23"/>
        <v>0.9639460024465818</v>
      </c>
    </row>
    <row r="363" spans="1:26" x14ac:dyDescent="0.2">
      <c r="A363" s="1">
        <v>44677</v>
      </c>
      <c r="B363" s="25">
        <v>0.45833333333333298</v>
      </c>
      <c r="C363" s="4">
        <v>19</v>
      </c>
      <c r="D363" s="4">
        <v>19</v>
      </c>
      <c r="E363" s="2">
        <v>1</v>
      </c>
      <c r="F363" s="21">
        <v>0</v>
      </c>
      <c r="G363" s="22">
        <v>9.4</v>
      </c>
      <c r="H363" s="3">
        <v>16.059999999999999</v>
      </c>
      <c r="I363" s="14">
        <v>7.0699999999999999E-2</v>
      </c>
      <c r="J363" s="29">
        <v>0.38231580531930398</v>
      </c>
      <c r="K363" s="29">
        <v>1.96920851415582</v>
      </c>
      <c r="L363" s="29">
        <v>410.01356139813601</v>
      </c>
      <c r="M363">
        <f t="shared" si="20"/>
        <v>1.5894546269245947E-2</v>
      </c>
      <c r="N363">
        <f t="shared" si="21"/>
        <v>8.1868642118789095E-2</v>
      </c>
      <c r="O363">
        <f t="shared" si="22"/>
        <v>17.046063573589667</v>
      </c>
      <c r="P363" s="10">
        <f>SLOPE(M363:M366,$F363:$F366)*($H363/$I363)*1000</f>
        <v>8.4221129501791676</v>
      </c>
      <c r="Q363" s="10">
        <f>SLOPE(N363:N366,$F363:$F366)*($H363/$I363)*1000</f>
        <v>2.7105903693941811E-2</v>
      </c>
      <c r="R363" s="10">
        <f>SLOPE(O363:O366,$F363:$F366)*($H363/$I363)</f>
        <v>2.0752019255834417</v>
      </c>
      <c r="S363" s="11">
        <f>RSQ(J363:J366,$F363:$F366)</f>
        <v>0.99937615737213314</v>
      </c>
      <c r="T363" s="11">
        <f>RSQ(K363:K366,$F363:$F366)</f>
        <v>8.1967213114735371E-2</v>
      </c>
      <c r="U363" s="11">
        <f>RSQ(L363:L366,$F363:$F366)</f>
        <v>0.99735881922597713</v>
      </c>
      <c r="V363" t="s">
        <v>24</v>
      </c>
      <c r="W363" s="2" t="s">
        <v>31</v>
      </c>
      <c r="X363" s="4" t="s">
        <v>35</v>
      </c>
      <c r="Y363" s="2">
        <v>306</v>
      </c>
      <c r="Z363" s="31">
        <f t="shared" si="23"/>
        <v>0.9639460024465818</v>
      </c>
    </row>
    <row r="364" spans="1:26" x14ac:dyDescent="0.2">
      <c r="A364" s="1">
        <v>44677</v>
      </c>
      <c r="B364" s="25">
        <v>0.45833333333333298</v>
      </c>
      <c r="C364" s="4">
        <v>19</v>
      </c>
      <c r="D364" s="4">
        <v>19</v>
      </c>
      <c r="E364" s="2">
        <v>2</v>
      </c>
      <c r="F364" s="21">
        <v>1200</v>
      </c>
      <c r="G364" s="22">
        <v>9.4</v>
      </c>
      <c r="I364" s="14"/>
      <c r="J364" s="30">
        <v>1.5256484189628501</v>
      </c>
      <c r="K364" s="30">
        <v>1.96576427636564</v>
      </c>
      <c r="L364" s="30">
        <v>704.48546888898602</v>
      </c>
      <c r="M364">
        <f t="shared" si="20"/>
        <v>6.3427901876968354E-2</v>
      </c>
      <c r="N364">
        <f t="shared" si="21"/>
        <v>8.1725450034766889E-2</v>
      </c>
      <c r="O364">
        <f t="shared" si="22"/>
        <v>29.288553403946935</v>
      </c>
      <c r="R364"/>
      <c r="U364" s="11"/>
      <c r="V364" t="s">
        <v>24</v>
      </c>
      <c r="W364" s="2" t="s">
        <v>31</v>
      </c>
      <c r="X364" s="4" t="s">
        <v>35</v>
      </c>
      <c r="Y364" s="2">
        <v>306</v>
      </c>
      <c r="Z364" s="31">
        <f t="shared" si="23"/>
        <v>0.9639460024465818</v>
      </c>
    </row>
    <row r="365" spans="1:26" x14ac:dyDescent="0.2">
      <c r="A365" s="1">
        <v>44677</v>
      </c>
      <c r="B365" s="25">
        <v>0.45833333333333298</v>
      </c>
      <c r="C365" s="4">
        <v>19</v>
      </c>
      <c r="D365" s="4">
        <v>19</v>
      </c>
      <c r="E365" s="2">
        <v>3</v>
      </c>
      <c r="F365" s="21">
        <v>2400</v>
      </c>
      <c r="G365" s="22">
        <v>9.4</v>
      </c>
      <c r="I365" s="14"/>
      <c r="J365" s="29">
        <v>2.57153329508724</v>
      </c>
      <c r="K365" s="29">
        <v>1.94854308741476</v>
      </c>
      <c r="L365" s="29">
        <v>967.50368199250499</v>
      </c>
      <c r="M365">
        <f t="shared" si="20"/>
        <v>0.10690992727212484</v>
      </c>
      <c r="N365">
        <f t="shared" si="21"/>
        <v>8.1009489614656649E-2</v>
      </c>
      <c r="O365">
        <f t="shared" si="22"/>
        <v>40.223375087127785</v>
      </c>
      <c r="R365"/>
      <c r="U365" s="11"/>
      <c r="V365" t="s">
        <v>24</v>
      </c>
      <c r="W365" s="2" t="s">
        <v>31</v>
      </c>
      <c r="X365" s="4" t="s">
        <v>35</v>
      </c>
      <c r="Y365" s="2">
        <v>306</v>
      </c>
      <c r="Z365" s="31">
        <f t="shared" si="23"/>
        <v>0.9639460024465818</v>
      </c>
    </row>
    <row r="366" spans="1:26" x14ac:dyDescent="0.2">
      <c r="A366" s="1">
        <v>44677</v>
      </c>
      <c r="B366" s="25">
        <v>0.45833333333333298</v>
      </c>
      <c r="C366" s="4">
        <v>19</v>
      </c>
      <c r="D366" s="4">
        <v>19</v>
      </c>
      <c r="E366" s="2">
        <v>4</v>
      </c>
      <c r="F366" s="21">
        <v>3600</v>
      </c>
      <c r="G366" s="22">
        <v>9.4</v>
      </c>
      <c r="I366" s="14"/>
      <c r="J366" s="30">
        <v>3.6009005238541598</v>
      </c>
      <c r="K366" s="30">
        <v>1.9864297031067</v>
      </c>
      <c r="L366" s="30">
        <v>1201.29926943436</v>
      </c>
      <c r="M366">
        <f t="shared" si="20"/>
        <v>0.14970524155952808</v>
      </c>
      <c r="N366">
        <f t="shared" si="21"/>
        <v>8.2584602538899321E-2</v>
      </c>
      <c r="O366">
        <f t="shared" si="22"/>
        <v>49.943283943724737</v>
      </c>
      <c r="R366"/>
      <c r="U366" s="11"/>
      <c r="V366" t="s">
        <v>24</v>
      </c>
      <c r="W366" s="2" t="s">
        <v>31</v>
      </c>
      <c r="X366" s="4" t="s">
        <v>35</v>
      </c>
      <c r="Y366" s="2">
        <v>306</v>
      </c>
      <c r="Z366" s="31">
        <f t="shared" si="23"/>
        <v>0.9639460024465818</v>
      </c>
    </row>
    <row r="367" spans="1:26" x14ac:dyDescent="0.2">
      <c r="A367" s="1">
        <v>44677</v>
      </c>
      <c r="B367" s="25">
        <v>0.45833333333333298</v>
      </c>
      <c r="C367" s="4">
        <v>20</v>
      </c>
      <c r="D367" s="4">
        <v>20</v>
      </c>
      <c r="E367" s="2">
        <v>1</v>
      </c>
      <c r="F367" s="21">
        <v>0</v>
      </c>
      <c r="G367" s="22">
        <v>11.3</v>
      </c>
      <c r="H367" s="3">
        <v>15.72</v>
      </c>
      <c r="I367" s="14">
        <v>7.0699999999999999E-2</v>
      </c>
      <c r="J367" s="29">
        <v>0.36975414332388101</v>
      </c>
      <c r="K367" s="29">
        <v>1.95198732520493</v>
      </c>
      <c r="L367" s="29">
        <v>417.05673913994502</v>
      </c>
      <c r="M367">
        <f t="shared" si="20"/>
        <v>1.5269622664838641E-2</v>
      </c>
      <c r="N367">
        <f t="shared" si="21"/>
        <v>8.061061773233115E-2</v>
      </c>
      <c r="O367">
        <f t="shared" si="22"/>
        <v>17.223063355687074</v>
      </c>
      <c r="P367" s="10">
        <f>SLOPE(M367:M370,$F367:$F370)*($H367/$I367)*1000</f>
        <v>1.1956976727751126E-2</v>
      </c>
      <c r="Q367" s="10">
        <f>SLOPE(N367:N370,$F367:$F370)*($H367/$I367)*1000</f>
        <v>-0.17394189645690222</v>
      </c>
      <c r="R367" s="10">
        <f>SLOPE(O367:O370,$F367:$F370)*($H367/$I367)</f>
        <v>2.107723880207319</v>
      </c>
      <c r="S367" s="11">
        <f>RSQ(J367:J370,$F367:$F370)</f>
        <v>0.57323622513655281</v>
      </c>
      <c r="T367" s="11">
        <f>RSQ(K367:K370,$F367:$F370)</f>
        <v>0.93076923076919937</v>
      </c>
      <c r="U367" s="11">
        <f>RSQ(L367:L370,$F367:$F370)</f>
        <v>0.99560115420071416</v>
      </c>
      <c r="V367" t="s">
        <v>24</v>
      </c>
      <c r="W367" s="2" t="s">
        <v>31</v>
      </c>
      <c r="X367" s="4" t="s">
        <v>33</v>
      </c>
      <c r="Y367" s="2">
        <v>306</v>
      </c>
      <c r="Z367" s="31">
        <f t="shared" si="23"/>
        <v>0.9639460024465818</v>
      </c>
    </row>
    <row r="368" spans="1:26" x14ac:dyDescent="0.2">
      <c r="A368" s="1">
        <v>44677</v>
      </c>
      <c r="B368" s="25">
        <v>0.45833333333333298</v>
      </c>
      <c r="C368" s="4">
        <v>20</v>
      </c>
      <c r="D368" s="4">
        <v>20</v>
      </c>
      <c r="E368" s="2">
        <v>2</v>
      </c>
      <c r="F368" s="21">
        <v>1200</v>
      </c>
      <c r="G368" s="22">
        <v>11.3</v>
      </c>
      <c r="I368" s="14"/>
      <c r="J368" s="30">
        <v>0.36731599231002698</v>
      </c>
      <c r="K368" s="30">
        <v>1.93132189846387</v>
      </c>
      <c r="L368" s="30">
        <v>733.12480860929998</v>
      </c>
      <c r="M368">
        <f t="shared" si="20"/>
        <v>1.5168935095399199E-2</v>
      </c>
      <c r="N368">
        <f t="shared" si="21"/>
        <v>7.9757203986356023E-2</v>
      </c>
      <c r="O368">
        <f t="shared" si="22"/>
        <v>30.275628808546863</v>
      </c>
      <c r="R368"/>
      <c r="U368" s="11"/>
      <c r="V368" t="s">
        <v>24</v>
      </c>
      <c r="W368" s="2" t="s">
        <v>31</v>
      </c>
      <c r="X368" s="4" t="s">
        <v>33</v>
      </c>
      <c r="Y368" s="2">
        <v>306</v>
      </c>
      <c r="Z368" s="31">
        <f t="shared" si="23"/>
        <v>0.9639460024465818</v>
      </c>
    </row>
    <row r="369" spans="1:26" x14ac:dyDescent="0.2">
      <c r="A369" s="1">
        <v>44677</v>
      </c>
      <c r="B369" s="25">
        <v>0.45833333333333298</v>
      </c>
      <c r="C369" s="4">
        <v>20</v>
      </c>
      <c r="D369" s="4">
        <v>20</v>
      </c>
      <c r="E369" s="2">
        <v>3</v>
      </c>
      <c r="F369" s="21">
        <v>2400</v>
      </c>
      <c r="G369" s="22">
        <v>11.3</v>
      </c>
      <c r="I369" s="14"/>
      <c r="J369" s="29">
        <v>0.37198965807783801</v>
      </c>
      <c r="K369" s="29">
        <v>1.92098918509334</v>
      </c>
      <c r="L369" s="29">
        <v>1009.06280531373</v>
      </c>
      <c r="M369">
        <f t="shared" si="20"/>
        <v>1.5361942027233729E-2</v>
      </c>
      <c r="N369">
        <f t="shared" si="21"/>
        <v>7.9330497113368481E-2</v>
      </c>
      <c r="O369">
        <f t="shared" si="22"/>
        <v>41.670955039894608</v>
      </c>
      <c r="R369"/>
      <c r="U369" s="11"/>
      <c r="V369" t="s">
        <v>24</v>
      </c>
      <c r="W369" s="2" t="s">
        <v>31</v>
      </c>
      <c r="X369" s="4" t="s">
        <v>33</v>
      </c>
      <c r="Y369" s="2">
        <v>306</v>
      </c>
      <c r="Z369" s="31">
        <f t="shared" si="23"/>
        <v>0.9639460024465818</v>
      </c>
    </row>
    <row r="370" spans="1:26" x14ac:dyDescent="0.2">
      <c r="A370" s="1">
        <v>44677</v>
      </c>
      <c r="B370" s="25">
        <v>0.45833333333333298</v>
      </c>
      <c r="C370" s="4">
        <v>20</v>
      </c>
      <c r="D370" s="4">
        <v>20</v>
      </c>
      <c r="E370" s="2">
        <v>4</v>
      </c>
      <c r="F370" s="21">
        <v>3600</v>
      </c>
      <c r="G370" s="22">
        <v>11.3</v>
      </c>
      <c r="I370" s="14"/>
      <c r="J370" s="30">
        <v>0.37340499847432401</v>
      </c>
      <c r="K370" s="30">
        <v>1.8796583316112101</v>
      </c>
      <c r="L370" s="30">
        <v>1243.252110766</v>
      </c>
      <c r="M370">
        <f t="shared" si="20"/>
        <v>1.5420390902484638E-2</v>
      </c>
      <c r="N370">
        <f t="shared" si="21"/>
        <v>7.762366962141784E-2</v>
      </c>
      <c r="O370">
        <f t="shared" si="22"/>
        <v>51.342198461944562</v>
      </c>
      <c r="R370"/>
      <c r="U370" s="11"/>
      <c r="V370" t="s">
        <v>24</v>
      </c>
      <c r="W370" s="2" t="s">
        <v>31</v>
      </c>
      <c r="X370" s="4" t="s">
        <v>33</v>
      </c>
      <c r="Y370" s="2">
        <v>306</v>
      </c>
      <c r="Z370" s="31">
        <f t="shared" si="23"/>
        <v>0.9639460024465818</v>
      </c>
    </row>
    <row r="371" spans="1:26" x14ac:dyDescent="0.2">
      <c r="A371" s="1">
        <v>44677</v>
      </c>
      <c r="B371" s="25">
        <v>0.45833333333333298</v>
      </c>
      <c r="C371" s="4">
        <v>21</v>
      </c>
      <c r="D371" s="4">
        <v>21</v>
      </c>
      <c r="E371" s="2">
        <v>1</v>
      </c>
      <c r="F371" s="21">
        <v>0</v>
      </c>
      <c r="G371" s="22">
        <v>9.4</v>
      </c>
      <c r="H371" s="3">
        <v>15.72</v>
      </c>
      <c r="I371" s="14">
        <v>7.0699999999999999E-2</v>
      </c>
      <c r="J371" s="29">
        <v>0.361561721020844</v>
      </c>
      <c r="K371" s="29">
        <v>2.0346490321691801</v>
      </c>
      <c r="L371" s="29">
        <v>413.61535208597599</v>
      </c>
      <c r="M371">
        <f t="shared" si="20"/>
        <v>1.5031707881274527E-2</v>
      </c>
      <c r="N371">
        <f t="shared" si="21"/>
        <v>8.4589291715208639E-2</v>
      </c>
      <c r="O371">
        <f t="shared" si="22"/>
        <v>17.195805823173615</v>
      </c>
      <c r="P371" s="10">
        <f>SLOPE(M371:M374,$F371:$F374)*($H371/$I371)*1000</f>
        <v>4.6804275127745945E-2</v>
      </c>
      <c r="Q371" s="10">
        <f>SLOPE(N371:N374,$F371:$F374)*($H371/$I371)*1000</f>
        <v>-0.11143463172412503</v>
      </c>
      <c r="R371" s="10">
        <f>SLOPE(O371:O374,$F371:$F374)*($H371/$I371)</f>
        <v>1.8982800687125634</v>
      </c>
      <c r="S371" s="11">
        <f>RSQ(J371:J374,$F371:$F374)</f>
        <v>0.9770388441489023</v>
      </c>
      <c r="T371" s="11">
        <f>RSQ(K371:K374,$F371:$F374)</f>
        <v>0.18886509635976012</v>
      </c>
      <c r="U371" s="11">
        <f>RSQ(L371:L374,$F371:$F374)</f>
        <v>0.99595252177392746</v>
      </c>
      <c r="V371" t="s">
        <v>24</v>
      </c>
      <c r="W371" s="2" t="s">
        <v>32</v>
      </c>
      <c r="X371" s="4" t="s">
        <v>35</v>
      </c>
      <c r="Y371" s="2">
        <v>306</v>
      </c>
      <c r="Z371" s="31">
        <f t="shared" si="23"/>
        <v>0.9639460024465818</v>
      </c>
    </row>
    <row r="372" spans="1:26" x14ac:dyDescent="0.2">
      <c r="A372" s="1">
        <v>44677</v>
      </c>
      <c r="B372" s="25">
        <v>0.45833333333333298</v>
      </c>
      <c r="C372" s="4">
        <v>21</v>
      </c>
      <c r="D372" s="4">
        <v>21</v>
      </c>
      <c r="E372" s="2">
        <v>2</v>
      </c>
      <c r="F372" s="21">
        <v>1200</v>
      </c>
      <c r="G372" s="22">
        <v>9.4</v>
      </c>
      <c r="I372" s="14"/>
      <c r="J372" s="30">
        <v>0.37033367147607099</v>
      </c>
      <c r="K372" s="30">
        <v>2.0897568368120099</v>
      </c>
      <c r="L372" s="30">
        <v>689.69917027574797</v>
      </c>
      <c r="M372">
        <f t="shared" si="20"/>
        <v>1.5396396367709694E-2</v>
      </c>
      <c r="N372">
        <f t="shared" si="21"/>
        <v>8.688036505956194E-2</v>
      </c>
      <c r="O372">
        <f t="shared" si="22"/>
        <v>28.673822063549657</v>
      </c>
      <c r="R372"/>
      <c r="U372" s="11"/>
      <c r="V372" t="s">
        <v>24</v>
      </c>
      <c r="W372" s="2" t="s">
        <v>32</v>
      </c>
      <c r="X372" s="4" t="s">
        <v>35</v>
      </c>
      <c r="Y372" s="2">
        <v>306</v>
      </c>
      <c r="Z372" s="31">
        <f t="shared" si="23"/>
        <v>0.9639460024465818</v>
      </c>
    </row>
    <row r="373" spans="1:26" x14ac:dyDescent="0.2">
      <c r="A373" s="1">
        <v>44677</v>
      </c>
      <c r="B373" s="25">
        <v>0.45833333333333298</v>
      </c>
      <c r="C373" s="4">
        <v>21</v>
      </c>
      <c r="D373" s="4">
        <v>21</v>
      </c>
      <c r="E373" s="2">
        <v>3</v>
      </c>
      <c r="F373" s="21">
        <v>2400</v>
      </c>
      <c r="G373" s="22">
        <v>9.4</v>
      </c>
      <c r="I373" s="14"/>
      <c r="J373" s="29">
        <v>0.37515940321094199</v>
      </c>
      <c r="K373" s="29">
        <v>1.9864297031067</v>
      </c>
      <c r="L373" s="29">
        <v>943.64728699126499</v>
      </c>
      <c r="M373">
        <f t="shared" si="20"/>
        <v>1.5597023219322104E-2</v>
      </c>
      <c r="N373">
        <f t="shared" si="21"/>
        <v>8.2584602538899321E-2</v>
      </c>
      <c r="O373">
        <f t="shared" si="22"/>
        <v>39.231560025106148</v>
      </c>
      <c r="R373"/>
      <c r="U373" s="11"/>
      <c r="V373" t="s">
        <v>24</v>
      </c>
      <c r="W373" s="2" t="s">
        <v>32</v>
      </c>
      <c r="X373" s="4" t="s">
        <v>35</v>
      </c>
      <c r="Y373" s="2">
        <v>306</v>
      </c>
      <c r="Z373" s="31">
        <f t="shared" si="23"/>
        <v>0.9639460024465818</v>
      </c>
    </row>
    <row r="374" spans="1:26" x14ac:dyDescent="0.2">
      <c r="A374" s="1">
        <v>44677</v>
      </c>
      <c r="B374" s="25">
        <v>0.45833333333333298</v>
      </c>
      <c r="C374" s="4">
        <v>21</v>
      </c>
      <c r="D374" s="4">
        <v>21</v>
      </c>
      <c r="E374" s="2">
        <v>4</v>
      </c>
      <c r="F374" s="21">
        <v>3600</v>
      </c>
      <c r="G374" s="22">
        <v>9.4</v>
      </c>
      <c r="I374" s="14"/>
      <c r="J374" s="30">
        <v>0.38020601049242903</v>
      </c>
      <c r="K374" s="30">
        <v>2.0208720810084699</v>
      </c>
      <c r="L374" s="30">
        <v>1150.37840675445</v>
      </c>
      <c r="M374">
        <f t="shared" si="20"/>
        <v>1.5806832836979205E-2</v>
      </c>
      <c r="N374">
        <f t="shared" si="21"/>
        <v>8.4016523379120189E-2</v>
      </c>
      <c r="O374">
        <f t="shared" si="22"/>
        <v>47.826280156084358</v>
      </c>
      <c r="R374"/>
      <c r="U374" s="11"/>
      <c r="V374" t="s">
        <v>24</v>
      </c>
      <c r="W374" s="2" t="s">
        <v>32</v>
      </c>
      <c r="X374" s="4" t="s">
        <v>35</v>
      </c>
      <c r="Y374" s="2">
        <v>306</v>
      </c>
      <c r="Z374" s="31">
        <f t="shared" si="23"/>
        <v>0.9639460024465818</v>
      </c>
    </row>
    <row r="375" spans="1:26" x14ac:dyDescent="0.2">
      <c r="A375" s="1">
        <v>44677</v>
      </c>
      <c r="B375" s="25">
        <v>0.45833333333333298</v>
      </c>
      <c r="C375" s="4">
        <v>22</v>
      </c>
      <c r="D375" s="4">
        <v>22</v>
      </c>
      <c r="E375" s="2">
        <v>1</v>
      </c>
      <c r="F375" s="21">
        <v>0</v>
      </c>
      <c r="G375" s="22">
        <v>11.3</v>
      </c>
      <c r="H375" s="3">
        <v>16.75</v>
      </c>
      <c r="I375" s="14">
        <v>7.0699999999999999E-2</v>
      </c>
      <c r="J375" s="29">
        <v>0.36272733665784002</v>
      </c>
      <c r="K375" s="29">
        <v>1.97954122752635</v>
      </c>
      <c r="L375" s="29">
        <v>433.63664202283599</v>
      </c>
      <c r="M375">
        <f t="shared" si="20"/>
        <v>1.4979438800055728E-2</v>
      </c>
      <c r="N375">
        <f t="shared" si="21"/>
        <v>8.1748502726964906E-2</v>
      </c>
      <c r="O375">
        <f t="shared" si="22"/>
        <v>17.907758484632947</v>
      </c>
      <c r="P375" s="10">
        <f>SLOPE(M375:M378,$F375:$F378)*($H375/$I375)*1000</f>
        <v>2.0359441502744501E-2</v>
      </c>
      <c r="Q375" s="10">
        <f>SLOPE(N375:N378,$F375:$F378)*($H375/$I375)*1000</f>
        <v>-0.2723919502933454</v>
      </c>
      <c r="R375" s="10">
        <f>SLOPE(O375:O378,$F375:$F378)*($H375/$I375)</f>
        <v>1.5373150717003534</v>
      </c>
      <c r="S375" s="11">
        <f>RSQ(J375:J378,$F375:$F378)</f>
        <v>0.98394732220153514</v>
      </c>
      <c r="T375" s="11">
        <f>RSQ(K375:K378,$F375:$F378)</f>
        <v>0.90689156626507306</v>
      </c>
      <c r="U375" s="11">
        <f>RSQ(L375:L378,$F375:$F378)</f>
        <v>0.94849159167899377</v>
      </c>
      <c r="V375" t="s">
        <v>24</v>
      </c>
      <c r="W375" s="2" t="s">
        <v>32</v>
      </c>
      <c r="X375" s="4" t="s">
        <v>33</v>
      </c>
      <c r="Y375" s="2">
        <v>306</v>
      </c>
      <c r="Z375" s="31">
        <f t="shared" si="23"/>
        <v>0.9639460024465818</v>
      </c>
    </row>
    <row r="376" spans="1:26" x14ac:dyDescent="0.2">
      <c r="A376" s="1">
        <v>44677</v>
      </c>
      <c r="B376" s="25">
        <v>0.45833333333333298</v>
      </c>
      <c r="C376" s="4">
        <v>22</v>
      </c>
      <c r="D376" s="4">
        <v>22</v>
      </c>
      <c r="E376" s="2">
        <v>2</v>
      </c>
      <c r="F376" s="21">
        <v>1200</v>
      </c>
      <c r="G376" s="22">
        <v>11.3</v>
      </c>
      <c r="I376" s="14"/>
      <c r="J376" s="30">
        <v>0.36600687129777698</v>
      </c>
      <c r="K376" s="30">
        <v>1.93132189846387</v>
      </c>
      <c r="L376" s="30">
        <v>732.41028333114605</v>
      </c>
      <c r="M376">
        <f t="shared" si="20"/>
        <v>1.5114872729255111E-2</v>
      </c>
      <c r="N376">
        <f t="shared" si="21"/>
        <v>7.9757203986356023E-2</v>
      </c>
      <c r="O376">
        <f t="shared" si="22"/>
        <v>30.246121278803397</v>
      </c>
      <c r="R376"/>
      <c r="U376" s="11"/>
      <c r="V376" t="s">
        <v>24</v>
      </c>
      <c r="W376" s="2" t="s">
        <v>32</v>
      </c>
      <c r="X376" s="4" t="s">
        <v>33</v>
      </c>
      <c r="Y376" s="2">
        <v>306</v>
      </c>
      <c r="Z376" s="31">
        <f t="shared" si="23"/>
        <v>0.9639460024465818</v>
      </c>
    </row>
    <row r="377" spans="1:26" x14ac:dyDescent="0.2">
      <c r="A377" s="1">
        <v>44677</v>
      </c>
      <c r="B377" s="25">
        <v>0.45833333333333298</v>
      </c>
      <c r="C377" s="4">
        <v>22</v>
      </c>
      <c r="D377" s="4">
        <v>22</v>
      </c>
      <c r="E377" s="2">
        <v>3</v>
      </c>
      <c r="F377" s="21">
        <v>2400</v>
      </c>
      <c r="G377" s="22">
        <v>11.3</v>
      </c>
      <c r="I377" s="14"/>
      <c r="J377" s="29">
        <v>0.36757181852799298</v>
      </c>
      <c r="K377" s="29">
        <v>1.8865468071915701</v>
      </c>
      <c r="L377" s="29">
        <v>901.37363839188004</v>
      </c>
      <c r="M377">
        <f t="shared" si="20"/>
        <v>1.5179499871715151E-2</v>
      </c>
      <c r="N377">
        <f t="shared" si="21"/>
        <v>7.7908140870076484E-2</v>
      </c>
      <c r="O377">
        <f t="shared" si="22"/>
        <v>37.223748771411749</v>
      </c>
      <c r="R377"/>
      <c r="U377" s="11"/>
      <c r="V377" t="s">
        <v>24</v>
      </c>
      <c r="W377" s="2" t="s">
        <v>32</v>
      </c>
      <c r="X377" s="4" t="s">
        <v>33</v>
      </c>
      <c r="Y377" s="2">
        <v>306</v>
      </c>
      <c r="Z377" s="31">
        <f t="shared" si="23"/>
        <v>0.9639460024465818</v>
      </c>
    </row>
    <row r="378" spans="1:26" x14ac:dyDescent="0.2">
      <c r="A378" s="1">
        <v>44677</v>
      </c>
      <c r="B378" s="25">
        <v>0.45833333333333298</v>
      </c>
      <c r="C378" s="4">
        <v>22</v>
      </c>
      <c r="D378" s="4">
        <v>22</v>
      </c>
      <c r="E378" s="2">
        <v>4</v>
      </c>
      <c r="F378" s="21">
        <v>3600</v>
      </c>
      <c r="G378" s="22">
        <v>11.3</v>
      </c>
      <c r="I378" s="14"/>
      <c r="J378" s="30">
        <v>0.37052936418058502</v>
      </c>
      <c r="K378" s="30">
        <v>1.8831025694013901</v>
      </c>
      <c r="L378" s="30">
        <v>1005.82556833924</v>
      </c>
      <c r="M378">
        <f t="shared" si="20"/>
        <v>1.5301636721144738E-2</v>
      </c>
      <c r="N378">
        <f t="shared" si="21"/>
        <v>7.7765905245747155E-2</v>
      </c>
      <c r="O378">
        <f t="shared" si="22"/>
        <v>41.537267864322303</v>
      </c>
      <c r="R378"/>
      <c r="U378" s="11"/>
      <c r="V378" t="s">
        <v>24</v>
      </c>
      <c r="W378" s="2" t="s">
        <v>32</v>
      </c>
      <c r="X378" s="4" t="s">
        <v>33</v>
      </c>
      <c r="Y378" s="2">
        <v>306</v>
      </c>
      <c r="Z378" s="31">
        <f t="shared" si="23"/>
        <v>0.9639460024465818</v>
      </c>
    </row>
    <row r="379" spans="1:26" x14ac:dyDescent="0.2">
      <c r="A379" s="1">
        <v>44677</v>
      </c>
      <c r="B379" s="25">
        <v>0.45833333333333298</v>
      </c>
      <c r="C379" s="4">
        <v>23</v>
      </c>
      <c r="D379" s="4">
        <v>23</v>
      </c>
      <c r="E379" s="2">
        <v>1</v>
      </c>
      <c r="F379" s="21">
        <v>0</v>
      </c>
      <c r="G379" s="22">
        <v>9.4</v>
      </c>
      <c r="H379" s="3">
        <v>15.04</v>
      </c>
      <c r="I379" s="14">
        <v>7.0699999999999999E-2</v>
      </c>
      <c r="J379" s="29">
        <v>0.379656030673022</v>
      </c>
      <c r="K379" s="29">
        <v>2.00020665426741</v>
      </c>
      <c r="L379" s="29">
        <v>417.81501086370099</v>
      </c>
      <c r="M379">
        <f t="shared" si="20"/>
        <v>1.5783967761653805E-2</v>
      </c>
      <c r="N379">
        <f t="shared" si="21"/>
        <v>8.3157370874987757E-2</v>
      </c>
      <c r="O379">
        <f t="shared" si="22"/>
        <v>17.370404073700676</v>
      </c>
      <c r="P379" s="10">
        <f>SLOPE(M379:M382,$F379:$F382)*($H379/$I379)*1000</f>
        <v>6.6441254064835231</v>
      </c>
      <c r="Q379" s="10">
        <f>SLOPE(N379:N382,$F379:$F382)*($H379/$I379)*1000</f>
        <v>0.37315006450113014</v>
      </c>
      <c r="R379" s="10">
        <f>SLOPE(O379:O382,$F379:$F382)*($H379/$I379)</f>
        <v>1.8911062680102892</v>
      </c>
      <c r="S379" s="11">
        <f>RSQ(J379:J382,$F379:$F382)</f>
        <v>0.54967747634653663</v>
      </c>
      <c r="T379" s="11">
        <f>RSQ(K379:K382,$F379:$F382)</f>
        <v>5.1595573224456202E-2</v>
      </c>
      <c r="U379" s="11">
        <f>RSQ(L379:L382,$F379:$F382)</f>
        <v>0.96004061283891207</v>
      </c>
      <c r="V379" t="s">
        <v>24</v>
      </c>
      <c r="W379" s="2" t="s">
        <v>36</v>
      </c>
      <c r="X379" s="4" t="s">
        <v>35</v>
      </c>
      <c r="Y379" s="2">
        <v>306</v>
      </c>
      <c r="Z379" s="31">
        <f t="shared" si="23"/>
        <v>0.9639460024465818</v>
      </c>
    </row>
    <row r="380" spans="1:26" x14ac:dyDescent="0.2">
      <c r="A380" s="1">
        <v>44677</v>
      </c>
      <c r="B380" s="25">
        <v>0.45833333333333298</v>
      </c>
      <c r="C380" s="4">
        <v>23</v>
      </c>
      <c r="D380" s="4">
        <v>23</v>
      </c>
      <c r="E380" s="2">
        <v>2</v>
      </c>
      <c r="F380" s="21">
        <v>1200</v>
      </c>
      <c r="G380" s="22">
        <v>9.4</v>
      </c>
      <c r="I380" s="14"/>
      <c r="J380" s="30">
        <v>1.4368975611705499</v>
      </c>
      <c r="K380" s="30">
        <v>2.00020665426741</v>
      </c>
      <c r="L380" s="30">
        <v>686.06821529084095</v>
      </c>
      <c r="M380">
        <f t="shared" si="20"/>
        <v>5.9738139131123122E-2</v>
      </c>
      <c r="N380">
        <f t="shared" si="21"/>
        <v>8.3157370874987757E-2</v>
      </c>
      <c r="O380">
        <f t="shared" si="22"/>
        <v>28.522867326114849</v>
      </c>
      <c r="R380"/>
      <c r="U380" s="11"/>
      <c r="V380" t="s">
        <v>24</v>
      </c>
      <c r="W380" s="2" t="s">
        <v>36</v>
      </c>
      <c r="X380" s="4" t="s">
        <v>35</v>
      </c>
      <c r="Y380" s="2">
        <v>306</v>
      </c>
      <c r="Z380" s="31">
        <f t="shared" si="23"/>
        <v>0.9639460024465818</v>
      </c>
    </row>
    <row r="381" spans="1:26" x14ac:dyDescent="0.2">
      <c r="A381" s="1">
        <v>44677</v>
      </c>
      <c r="B381" s="25">
        <v>0.45833333333333298</v>
      </c>
      <c r="C381" s="4">
        <v>23</v>
      </c>
      <c r="D381" s="4">
        <v>23</v>
      </c>
      <c r="E381" s="2">
        <v>3</v>
      </c>
      <c r="F381" s="21">
        <v>2400</v>
      </c>
      <c r="G381" s="22">
        <v>9.4</v>
      </c>
      <c r="I381" s="14"/>
      <c r="J381" s="29">
        <v>0.41370529225769498</v>
      </c>
      <c r="K381" s="29">
        <v>2.56850588964662</v>
      </c>
      <c r="L381" s="29">
        <v>818.15331670968396</v>
      </c>
      <c r="M381">
        <f t="shared" si="20"/>
        <v>1.7199545030920096E-2</v>
      </c>
      <c r="N381">
        <f t="shared" si="21"/>
        <v>0.10678406473863236</v>
      </c>
      <c r="O381">
        <f t="shared" si="22"/>
        <v>34.014224802760189</v>
      </c>
      <c r="R381"/>
      <c r="U381" s="11"/>
      <c r="V381" t="s">
        <v>24</v>
      </c>
      <c r="W381" s="2" t="s">
        <v>36</v>
      </c>
      <c r="X381" s="4" t="s">
        <v>35</v>
      </c>
      <c r="Y381" s="2">
        <v>306</v>
      </c>
      <c r="Z381" s="31">
        <f t="shared" si="23"/>
        <v>0.9639460024465818</v>
      </c>
    </row>
    <row r="382" spans="1:26" x14ac:dyDescent="0.2">
      <c r="A382" s="1">
        <v>44677</v>
      </c>
      <c r="B382" s="25">
        <v>0.45833333333333298</v>
      </c>
      <c r="C382" s="4">
        <v>23</v>
      </c>
      <c r="D382" s="4">
        <v>23</v>
      </c>
      <c r="E382" s="2">
        <v>4</v>
      </c>
      <c r="F382" s="21">
        <v>3600</v>
      </c>
      <c r="G382" s="22">
        <v>9.4</v>
      </c>
      <c r="I382" s="14"/>
      <c r="J382" s="30">
        <v>3.7257134172452702</v>
      </c>
      <c r="K382" s="30">
        <v>1.97954122752635</v>
      </c>
      <c r="L382" s="30">
        <v>1229.0928445397101</v>
      </c>
      <c r="M382">
        <f t="shared" si="20"/>
        <v>0.15489426142583099</v>
      </c>
      <c r="N382">
        <f t="shared" si="21"/>
        <v>8.2298218370855311E-2</v>
      </c>
      <c r="O382">
        <f t="shared" si="22"/>
        <v>51.098784865615201</v>
      </c>
      <c r="R382"/>
      <c r="U382" s="11"/>
      <c r="V382" t="s">
        <v>24</v>
      </c>
      <c r="W382" s="2" t="s">
        <v>36</v>
      </c>
      <c r="X382" s="4" t="s">
        <v>35</v>
      </c>
      <c r="Y382" s="2">
        <v>306</v>
      </c>
      <c r="Z382" s="31">
        <f t="shared" si="23"/>
        <v>0.9639460024465818</v>
      </c>
    </row>
    <row r="383" spans="1:26" x14ac:dyDescent="0.2">
      <c r="A383" s="1">
        <v>44677</v>
      </c>
      <c r="B383" s="25">
        <v>0.45833333333333298</v>
      </c>
      <c r="C383" s="4">
        <v>24</v>
      </c>
      <c r="D383" s="4">
        <v>24</v>
      </c>
      <c r="E383" s="2">
        <v>1</v>
      </c>
      <c r="F383" s="21">
        <v>0</v>
      </c>
      <c r="G383" s="22">
        <v>11.3</v>
      </c>
      <c r="H383" s="3">
        <v>16.399999999999999</v>
      </c>
      <c r="I383" s="14">
        <v>7.0699999999999999E-2</v>
      </c>
      <c r="J383" s="29">
        <v>0.36774488132053301</v>
      </c>
      <c r="K383" s="29">
        <v>1.97609698973617</v>
      </c>
      <c r="L383" s="29">
        <v>434.35116730099003</v>
      </c>
      <c r="M383">
        <f t="shared" si="20"/>
        <v>1.5186646792411305E-2</v>
      </c>
      <c r="N383">
        <f t="shared" si="21"/>
        <v>8.1606267102635577E-2</v>
      </c>
      <c r="O383">
        <f t="shared" si="22"/>
        <v>17.937266014376416</v>
      </c>
      <c r="P383" s="10">
        <f>SLOPE(M383:M386,$F383:$F386)*($H383/$I383)*1000</f>
        <v>5.5927891652802712E-3</v>
      </c>
      <c r="Q383" s="10">
        <f>SLOPE(N383:N386,$F383:$F386)*($H383/$I383)*1000</f>
        <v>-0.2117104507342128</v>
      </c>
      <c r="R383" s="10">
        <f>SLOPE(O383:O386,$F383:$F386)*($H383/$I383)</f>
        <v>1.7350963530278258</v>
      </c>
      <c r="S383" s="11">
        <f>RSQ(J383:J386,$F383:$F386)</f>
        <v>0.89094794754553375</v>
      </c>
      <c r="T383" s="11">
        <f>RSQ(K383:K386,$F383:$F386)</f>
        <v>0.85989847715734669</v>
      </c>
      <c r="U383" s="11">
        <f>RSQ(L383:L386,$F383:$F386)</f>
        <v>0.97457624062444292</v>
      </c>
      <c r="V383" t="s">
        <v>24</v>
      </c>
      <c r="W383" s="2" t="s">
        <v>36</v>
      </c>
      <c r="X383" s="4" t="s">
        <v>33</v>
      </c>
      <c r="Y383" s="2">
        <v>306</v>
      </c>
      <c r="Z383" s="31">
        <f t="shared" si="23"/>
        <v>0.9639460024465818</v>
      </c>
    </row>
    <row r="384" spans="1:26" x14ac:dyDescent="0.2">
      <c r="A384" s="1">
        <v>44677</v>
      </c>
      <c r="B384" s="25">
        <v>0.45833333333333298</v>
      </c>
      <c r="C384" s="4">
        <v>24</v>
      </c>
      <c r="D384" s="4">
        <v>24</v>
      </c>
      <c r="E384" s="2">
        <v>2</v>
      </c>
      <c r="F384" s="21">
        <v>1200</v>
      </c>
      <c r="G384" s="22">
        <v>11.3</v>
      </c>
      <c r="I384" s="14"/>
      <c r="J384" s="30">
        <v>0.367714783218695</v>
      </c>
      <c r="K384" s="30">
        <v>1.93476613625405</v>
      </c>
      <c r="L384" s="30">
        <v>742.77819093865298</v>
      </c>
      <c r="M384">
        <f t="shared" si="20"/>
        <v>1.5185403840394964E-2</v>
      </c>
      <c r="N384">
        <f t="shared" si="21"/>
        <v>7.9899439610685352E-2</v>
      </c>
      <c r="O384">
        <f t="shared" si="22"/>
        <v>30.674281557326275</v>
      </c>
      <c r="R384"/>
      <c r="U384" s="11"/>
      <c r="V384" t="s">
        <v>24</v>
      </c>
      <c r="W384" s="2" t="s">
        <v>36</v>
      </c>
      <c r="X384" s="4" t="s">
        <v>33</v>
      </c>
      <c r="Y384" s="2">
        <v>306</v>
      </c>
      <c r="Z384" s="31">
        <f t="shared" si="23"/>
        <v>0.9639460024465818</v>
      </c>
    </row>
    <row r="385" spans="1:26" x14ac:dyDescent="0.2">
      <c r="A385" s="1">
        <v>44677</v>
      </c>
      <c r="B385" s="25">
        <v>0.45833333333333298</v>
      </c>
      <c r="C385" s="4">
        <v>24</v>
      </c>
      <c r="D385" s="4">
        <v>24</v>
      </c>
      <c r="E385" s="2">
        <v>3</v>
      </c>
      <c r="F385" s="21">
        <v>2400</v>
      </c>
      <c r="G385" s="22">
        <v>11.3</v>
      </c>
      <c r="I385" s="14"/>
      <c r="J385" s="29">
        <v>0.36896393392260302</v>
      </c>
      <c r="K385" s="29">
        <v>1.8968795205621001</v>
      </c>
      <c r="L385" s="29">
        <v>938.83517797512297</v>
      </c>
      <c r="M385">
        <f t="shared" si="20"/>
        <v>1.5236989631236219E-2</v>
      </c>
      <c r="N385">
        <f t="shared" si="21"/>
        <v>7.833484774306404E-2</v>
      </c>
      <c r="O385">
        <f t="shared" si="22"/>
        <v>38.770786402249009</v>
      </c>
      <c r="R385"/>
      <c r="U385" s="11"/>
      <c r="V385" t="s">
        <v>24</v>
      </c>
      <c r="W385" s="2" t="s">
        <v>36</v>
      </c>
      <c r="X385" s="4" t="s">
        <v>33</v>
      </c>
      <c r="Y385" s="2">
        <v>306</v>
      </c>
      <c r="Z385" s="31">
        <f t="shared" si="23"/>
        <v>0.9639460024465818</v>
      </c>
    </row>
    <row r="386" spans="1:26" x14ac:dyDescent="0.2">
      <c r="A386" s="1">
        <v>44677</v>
      </c>
      <c r="B386" s="25">
        <v>0.45833333333333298</v>
      </c>
      <c r="C386" s="4">
        <v>24</v>
      </c>
      <c r="D386" s="4">
        <v>24</v>
      </c>
      <c r="E386" s="2">
        <v>4</v>
      </c>
      <c r="F386" s="21">
        <v>3600</v>
      </c>
      <c r="G386" s="22">
        <v>11.3</v>
      </c>
      <c r="I386" s="14"/>
      <c r="J386" s="30">
        <v>0.369663830390629</v>
      </c>
      <c r="K386" s="30">
        <v>1.9003237583522801</v>
      </c>
      <c r="L386" s="30">
        <v>1093.50802747277</v>
      </c>
      <c r="M386">
        <f t="shared" si="20"/>
        <v>1.5265893039525679E-2</v>
      </c>
      <c r="N386">
        <f t="shared" si="21"/>
        <v>7.8477083367393369E-2</v>
      </c>
      <c r="O386">
        <f t="shared" si="22"/>
        <v>45.158263299987688</v>
      </c>
      <c r="R386"/>
      <c r="U386" s="11"/>
      <c r="V386" t="s">
        <v>24</v>
      </c>
      <c r="W386" s="2" t="s">
        <v>36</v>
      </c>
      <c r="X386" s="4" t="s">
        <v>33</v>
      </c>
      <c r="Y386" s="2">
        <v>306</v>
      </c>
      <c r="Z386" s="31">
        <f t="shared" si="23"/>
        <v>0.9639460024465818</v>
      </c>
    </row>
    <row r="387" spans="1:26" x14ac:dyDescent="0.2">
      <c r="A387" s="1">
        <v>44684</v>
      </c>
      <c r="B387" s="25">
        <v>0.45833333333333331</v>
      </c>
      <c r="C387" s="4">
        <v>1</v>
      </c>
      <c r="D387" s="2">
        <v>1</v>
      </c>
      <c r="E387" s="2">
        <v>1</v>
      </c>
      <c r="F387" s="21">
        <v>0</v>
      </c>
      <c r="G387" s="22">
        <v>16.5</v>
      </c>
      <c r="H387" s="3">
        <v>16.399999999999999</v>
      </c>
      <c r="I387" s="14">
        <v>7.0699999999999999E-2</v>
      </c>
      <c r="J387" s="29">
        <v>0.33782513282326898</v>
      </c>
      <c r="K387" s="29">
        <v>2.0910259715151098</v>
      </c>
      <c r="L387" s="29">
        <v>394.16441046875798</v>
      </c>
      <c r="M387">
        <f t="shared" ref="M387:M450" si="24">$Z387*J387/(0.08206*(273.15+$G387))</f>
        <v>1.3700600959396007E-2</v>
      </c>
      <c r="N387">
        <f t="shared" ref="N387:N450" si="25">$Z387*K387/(0.08206*(273.15+$G387))</f>
        <v>8.4802193939931228E-2</v>
      </c>
      <c r="O387">
        <f t="shared" ref="O387:O450" si="26">$Z387*L387/(0.08206*(273.15+$G387))</f>
        <v>15.985457491267097</v>
      </c>
      <c r="P387" s="10">
        <f>SLOPE(M387:M390,$F387:$F390)*($H387/$I387)*1000</f>
        <v>6.3740919756640254E-3</v>
      </c>
      <c r="Q387" s="10">
        <f>SLOPE(N387:N390,$F387:$F390)*($H387/$I387)*1000</f>
        <v>-4.7996182334177927E-2</v>
      </c>
      <c r="R387" s="10">
        <f>SLOPE(O387:O390,$F387:$F390)*($H387/$I387)</f>
        <v>3.8129291325150434</v>
      </c>
      <c r="S387" s="11">
        <f>RSQ(J387:J390,$F387:$F390)</f>
        <v>7.9391316593969505E-3</v>
      </c>
      <c r="T387" s="11">
        <f>RSQ(K387:K390,$F387:$F390)</f>
        <v>9.5629139072816755E-2</v>
      </c>
      <c r="U387" s="11">
        <f>RSQ(L387:L390,$F387:$F390)</f>
        <v>0.99992793563017568</v>
      </c>
      <c r="V387" t="s">
        <v>24</v>
      </c>
      <c r="W387" s="4" t="s">
        <v>36</v>
      </c>
      <c r="X387" s="4" t="s">
        <v>35</v>
      </c>
      <c r="Y387" s="2">
        <v>306</v>
      </c>
      <c r="Z387">
        <f t="shared" ref="Z387:Z450" si="27">(101.325*EXP(-0.00012*Y387))*1000/101325</f>
        <v>0.9639460024465818</v>
      </c>
    </row>
    <row r="388" spans="1:26" x14ac:dyDescent="0.2">
      <c r="A388" s="1">
        <v>44684</v>
      </c>
      <c r="B388" s="25">
        <v>0.45833333333333331</v>
      </c>
      <c r="C388" s="4">
        <v>1</v>
      </c>
      <c r="D388" s="2">
        <v>1</v>
      </c>
      <c r="E388" s="2">
        <v>2</v>
      </c>
      <c r="F388" s="21">
        <v>1200</v>
      </c>
      <c r="G388" s="22">
        <v>16.5</v>
      </c>
      <c r="I388" s="14"/>
      <c r="J388" s="30">
        <v>0.36561605901105199</v>
      </c>
      <c r="K388" s="30">
        <v>2.13613778436553</v>
      </c>
      <c r="L388" s="30">
        <v>891.81531029357097</v>
      </c>
      <c r="M388">
        <f t="shared" si="24"/>
        <v>1.4827670419293271E-2</v>
      </c>
      <c r="N388">
        <f t="shared" si="25"/>
        <v>8.6631717223925292E-2</v>
      </c>
      <c r="O388">
        <f t="shared" si="26"/>
        <v>36.167841017927245</v>
      </c>
      <c r="R388"/>
      <c r="U388" s="11"/>
      <c r="V388" t="s">
        <v>24</v>
      </c>
      <c r="W388" s="4" t="s">
        <v>36</v>
      </c>
      <c r="X388" s="4" t="s">
        <v>35</v>
      </c>
      <c r="Y388" s="2">
        <v>306</v>
      </c>
      <c r="Z388">
        <f t="shared" si="27"/>
        <v>0.9639460024465818</v>
      </c>
    </row>
    <row r="389" spans="1:26" x14ac:dyDescent="0.2">
      <c r="A389" s="1">
        <v>44684</v>
      </c>
      <c r="B389" s="25">
        <v>0.45833333333333331</v>
      </c>
      <c r="C389" s="4">
        <v>1</v>
      </c>
      <c r="D389" s="2">
        <v>1</v>
      </c>
      <c r="E389" s="2">
        <v>3</v>
      </c>
      <c r="F389" s="21">
        <v>2400</v>
      </c>
      <c r="G389" s="22">
        <v>16.5</v>
      </c>
      <c r="J389" s="29">
        <v>0.34549392967373299</v>
      </c>
      <c r="K389" s="29">
        <v>2.1135818779403199</v>
      </c>
      <c r="L389" s="29">
        <v>1366.85114402506</v>
      </c>
      <c r="M389">
        <f t="shared" si="24"/>
        <v>1.4011611346956028E-2</v>
      </c>
      <c r="N389">
        <f t="shared" si="25"/>
        <v>8.5716955581928253E-2</v>
      </c>
      <c r="O389">
        <f t="shared" si="26"/>
        <v>55.433063664265639</v>
      </c>
      <c r="R389"/>
      <c r="U389" s="11"/>
      <c r="V389" t="s">
        <v>24</v>
      </c>
      <c r="W389" s="4" t="s">
        <v>36</v>
      </c>
      <c r="X389" s="4" t="s">
        <v>35</v>
      </c>
      <c r="Y389" s="2">
        <v>306</v>
      </c>
      <c r="Z389">
        <f t="shared" si="27"/>
        <v>0.9639460024465818</v>
      </c>
    </row>
    <row r="390" spans="1:26" x14ac:dyDescent="0.2">
      <c r="A390" s="1">
        <v>44684</v>
      </c>
      <c r="B390" s="25">
        <v>0.45833333333333331</v>
      </c>
      <c r="C390" s="4">
        <v>1</v>
      </c>
      <c r="D390" s="2">
        <v>1</v>
      </c>
      <c r="E390" s="2">
        <v>4</v>
      </c>
      <c r="F390" s="21">
        <v>3600</v>
      </c>
      <c r="G390" s="22">
        <v>16.5</v>
      </c>
      <c r="I390" s="14"/>
      <c r="J390" s="30">
        <v>0.34724273972803399</v>
      </c>
      <c r="K390" s="30">
        <v>2.07813688212928</v>
      </c>
      <c r="L390" s="30">
        <v>1857.05659075224</v>
      </c>
      <c r="M390">
        <f t="shared" si="24"/>
        <v>1.4082534870340807E-2</v>
      </c>
      <c r="N390">
        <f t="shared" si="25"/>
        <v>8.4279473001647384E-2</v>
      </c>
      <c r="O390">
        <f t="shared" si="26"/>
        <v>75.313494577157613</v>
      </c>
      <c r="R390"/>
      <c r="U390" s="11"/>
      <c r="V390" t="s">
        <v>24</v>
      </c>
      <c r="W390" s="4" t="s">
        <v>36</v>
      </c>
      <c r="X390" s="4" t="s">
        <v>35</v>
      </c>
      <c r="Y390" s="2">
        <v>306</v>
      </c>
      <c r="Z390">
        <f t="shared" si="27"/>
        <v>0.9639460024465818</v>
      </c>
    </row>
    <row r="391" spans="1:26" x14ac:dyDescent="0.2">
      <c r="A391" s="1">
        <v>44684</v>
      </c>
      <c r="B391" s="25">
        <v>0.45833333333333331</v>
      </c>
      <c r="C391" s="4">
        <v>2</v>
      </c>
      <c r="D391" s="2">
        <v>2</v>
      </c>
      <c r="E391" s="2">
        <v>1</v>
      </c>
      <c r="F391" s="21">
        <v>0</v>
      </c>
      <c r="G391" s="22">
        <v>19.2</v>
      </c>
      <c r="H391" s="3">
        <v>16.75</v>
      </c>
      <c r="I391" s="14">
        <v>7.0699999999999999E-2</v>
      </c>
      <c r="J391" s="29">
        <v>0.33943231668916102</v>
      </c>
      <c r="K391" s="29">
        <v>2.14902687375137</v>
      </c>
      <c r="L391" s="29">
        <v>558.25635716940099</v>
      </c>
      <c r="M391">
        <f t="shared" si="24"/>
        <v>1.3638646847011625E-2</v>
      </c>
      <c r="N391">
        <f t="shared" si="25"/>
        <v>8.6349522879028556E-2</v>
      </c>
      <c r="O391">
        <f t="shared" si="26"/>
        <v>22.431162064350893</v>
      </c>
      <c r="P391" s="10">
        <f>SLOPE(M391:M394,$F391:$F394)*($H391/$I391)*1000</f>
        <v>0.16515074289850093</v>
      </c>
      <c r="Q391" s="10">
        <f>SLOPE(N391:N394,$F391:$F394)*($H391/$I391)*1000</f>
        <v>-0.44989084886925756</v>
      </c>
      <c r="R391" s="10">
        <f>SLOPE(O391:O394,$F391:$F394)*($H391/$I391)</f>
        <v>4.7868534471153943</v>
      </c>
      <c r="S391" s="11">
        <f>RSQ(J391:J394,$F391:$F394)</f>
        <v>0.9691273921368132</v>
      </c>
      <c r="T391" s="11">
        <f>RSQ(K391:K394,$F391:$F394)</f>
        <v>0.98398983481576063</v>
      </c>
      <c r="U391" s="11">
        <f>RSQ(L391:L394,$F391:$F394)</f>
        <v>0.98169824528607785</v>
      </c>
      <c r="V391" t="s">
        <v>24</v>
      </c>
      <c r="W391" s="4" t="s">
        <v>36</v>
      </c>
      <c r="X391" s="4" t="s">
        <v>33</v>
      </c>
      <c r="Y391" s="2">
        <v>306</v>
      </c>
      <c r="Z391">
        <f t="shared" si="27"/>
        <v>0.9639460024465818</v>
      </c>
    </row>
    <row r="392" spans="1:26" x14ac:dyDescent="0.2">
      <c r="A392" s="1">
        <v>44684</v>
      </c>
      <c r="B392" s="25">
        <v>0.45833333333333331</v>
      </c>
      <c r="C392" s="4">
        <v>2</v>
      </c>
      <c r="D392" s="2">
        <v>2</v>
      </c>
      <c r="E392" s="2">
        <v>2</v>
      </c>
      <c r="F392" s="21">
        <v>1200</v>
      </c>
      <c r="G392" s="22">
        <v>19.2</v>
      </c>
      <c r="I392" s="14"/>
      <c r="J392" s="30">
        <v>0.36696270768308398</v>
      </c>
      <c r="K392" s="30">
        <v>2.0942482438615699</v>
      </c>
      <c r="L392" s="30">
        <v>1179.0956627913099</v>
      </c>
      <c r="M392">
        <f t="shared" si="24"/>
        <v>1.474483874997681E-2</v>
      </c>
      <c r="N392">
        <f t="shared" si="25"/>
        <v>8.4148476157498167E-2</v>
      </c>
      <c r="O392">
        <f t="shared" si="26"/>
        <v>47.37695426443554</v>
      </c>
      <c r="R392"/>
      <c r="U392" s="11"/>
      <c r="V392" t="s">
        <v>24</v>
      </c>
      <c r="W392" s="4" t="s">
        <v>36</v>
      </c>
      <c r="X392" s="4" t="s">
        <v>33</v>
      </c>
      <c r="Y392" s="2">
        <v>306</v>
      </c>
      <c r="Z392">
        <f t="shared" si="27"/>
        <v>0.9639460024465818</v>
      </c>
    </row>
    <row r="393" spans="1:26" x14ac:dyDescent="0.2">
      <c r="A393" s="1">
        <v>44684</v>
      </c>
      <c r="B393" s="25">
        <v>0.45833333333333331</v>
      </c>
      <c r="C393" s="4">
        <v>2</v>
      </c>
      <c r="D393" s="2">
        <v>2</v>
      </c>
      <c r="E393" s="2">
        <v>3</v>
      </c>
      <c r="F393" s="21">
        <v>2400</v>
      </c>
      <c r="G393" s="22">
        <v>19.2</v>
      </c>
      <c r="I393" s="14"/>
      <c r="J393" s="29">
        <v>0.38994018295460298</v>
      </c>
      <c r="K393" s="29">
        <v>2.0201359798930199</v>
      </c>
      <c r="L393" s="29">
        <v>1954.6703296703299</v>
      </c>
      <c r="M393">
        <f t="shared" si="24"/>
        <v>1.566809106054326E-2</v>
      </c>
      <c r="N393">
        <f t="shared" si="25"/>
        <v>8.1170589416604239E-2</v>
      </c>
      <c r="O393">
        <f t="shared" si="26"/>
        <v>78.540130146531553</v>
      </c>
      <c r="R393"/>
      <c r="U393" s="11"/>
      <c r="V393" t="s">
        <v>24</v>
      </c>
      <c r="W393" s="4" t="s">
        <v>36</v>
      </c>
      <c r="X393" s="4" t="s">
        <v>33</v>
      </c>
      <c r="Y393" s="2">
        <v>306</v>
      </c>
      <c r="Z393">
        <f t="shared" si="27"/>
        <v>0.9639460024465818</v>
      </c>
    </row>
    <row r="394" spans="1:26" x14ac:dyDescent="0.2">
      <c r="A394" s="1">
        <v>44684</v>
      </c>
      <c r="B394" s="25">
        <v>0.45833333333333331</v>
      </c>
      <c r="C394" s="4">
        <v>2</v>
      </c>
      <c r="D394" s="2">
        <v>2</v>
      </c>
      <c r="E394" s="2">
        <v>4</v>
      </c>
      <c r="F394" s="21">
        <v>3600</v>
      </c>
      <c r="G394" s="22">
        <v>19.2</v>
      </c>
      <c r="I394" s="14"/>
      <c r="J394" s="30">
        <v>0.40116797442207103</v>
      </c>
      <c r="K394" s="30">
        <v>1.98469098408197</v>
      </c>
      <c r="L394" s="30">
        <v>2311.1230556882701</v>
      </c>
      <c r="M394">
        <f t="shared" si="24"/>
        <v>1.6119232201700185E-2</v>
      </c>
      <c r="N394">
        <f t="shared" si="25"/>
        <v>7.9746382714437417E-2</v>
      </c>
      <c r="O394">
        <f t="shared" si="26"/>
        <v>92.86266989534775</v>
      </c>
      <c r="R394"/>
      <c r="U394" s="11"/>
      <c r="V394" t="s">
        <v>24</v>
      </c>
      <c r="W394" s="4" t="s">
        <v>36</v>
      </c>
      <c r="X394" s="4" t="s">
        <v>33</v>
      </c>
      <c r="Y394" s="2">
        <v>306</v>
      </c>
      <c r="Z394">
        <f t="shared" si="27"/>
        <v>0.9639460024465818</v>
      </c>
    </row>
    <row r="395" spans="1:26" x14ac:dyDescent="0.2">
      <c r="A395" s="1">
        <v>44684</v>
      </c>
      <c r="B395" s="25">
        <v>0.45833333333333331</v>
      </c>
      <c r="C395" s="4">
        <v>3</v>
      </c>
      <c r="D395" s="2">
        <v>3</v>
      </c>
      <c r="E395" s="2">
        <v>1</v>
      </c>
      <c r="F395" s="21">
        <v>0</v>
      </c>
      <c r="G395" s="22">
        <v>16.5</v>
      </c>
      <c r="H395" s="3">
        <v>16.399999999999999</v>
      </c>
      <c r="I395" s="14">
        <v>7.0699999999999999E-2</v>
      </c>
      <c r="J395" s="29">
        <v>0.34301134017040502</v>
      </c>
      <c r="K395" s="29">
        <v>2.1329155120190801</v>
      </c>
      <c r="L395" s="29">
        <v>574.38153633805803</v>
      </c>
      <c r="M395">
        <f t="shared" si="24"/>
        <v>1.3910929174949377E-2</v>
      </c>
      <c r="N395">
        <f t="shared" si="25"/>
        <v>8.6501036989354643E-2</v>
      </c>
      <c r="O395">
        <f t="shared" si="26"/>
        <v>23.294217816320259</v>
      </c>
      <c r="P395" s="10">
        <f>SLOPE(M395:M398,$F395:$F398)*($H395/$I395)*1000</f>
        <v>-6.8340891904165816E-3</v>
      </c>
      <c r="Q395" s="10">
        <f>SLOPE(N395:N398,$F395:$F398)*($H395/$I395)*1000</f>
        <v>-0.1667235807398218</v>
      </c>
      <c r="R395" s="10">
        <f>SLOPE(O395:O398,$F395:$F398)*($H395/$I395)</f>
        <v>2.3261852744997076</v>
      </c>
      <c r="S395" s="11">
        <f>RSQ(J395:J398,$F395:$F398)</f>
        <v>0.19483477894102499</v>
      </c>
      <c r="T395" s="11">
        <f>RSQ(K395:K398,$F395:$F398)</f>
        <v>0.41724137931037009</v>
      </c>
      <c r="U395" s="11">
        <f>RSQ(L395:L398,$F395:$F398)</f>
        <v>0.98023421014833556</v>
      </c>
      <c r="V395" t="s">
        <v>24</v>
      </c>
      <c r="W395" s="4" t="s">
        <v>32</v>
      </c>
      <c r="X395" s="4" t="s">
        <v>35</v>
      </c>
      <c r="Y395" s="2">
        <v>306</v>
      </c>
      <c r="Z395">
        <f t="shared" si="27"/>
        <v>0.9639460024465818</v>
      </c>
    </row>
    <row r="396" spans="1:26" x14ac:dyDescent="0.2">
      <c r="A396" s="1">
        <v>44684</v>
      </c>
      <c r="B396" s="25">
        <v>0.45833333333333331</v>
      </c>
      <c r="C396" s="4">
        <v>3</v>
      </c>
      <c r="D396" s="2">
        <v>3</v>
      </c>
      <c r="E396" s="2">
        <v>2</v>
      </c>
      <c r="F396" s="21">
        <v>1200</v>
      </c>
      <c r="G396" s="22">
        <v>16.5</v>
      </c>
      <c r="I396" s="14"/>
      <c r="J396" s="30">
        <v>0.337391953853446</v>
      </c>
      <c r="K396" s="30">
        <v>2.1200264226332401</v>
      </c>
      <c r="L396" s="30">
        <v>763.78271486967105</v>
      </c>
      <c r="M396">
        <f t="shared" si="24"/>
        <v>1.3683033254589829E-2</v>
      </c>
      <c r="N396">
        <f t="shared" si="25"/>
        <v>8.5978316051070383E-2</v>
      </c>
      <c r="O396">
        <f t="shared" si="26"/>
        <v>30.975440189015846</v>
      </c>
      <c r="R396"/>
      <c r="U396" s="11"/>
      <c r="V396" t="s">
        <v>24</v>
      </c>
      <c r="W396" s="4" t="s">
        <v>32</v>
      </c>
      <c r="X396" s="4" t="s">
        <v>35</v>
      </c>
      <c r="Y396" s="2">
        <v>306</v>
      </c>
      <c r="Z396">
        <f t="shared" si="27"/>
        <v>0.9639460024465818</v>
      </c>
    </row>
    <row r="397" spans="1:26" x14ac:dyDescent="0.2">
      <c r="A397" s="1">
        <v>44684</v>
      </c>
      <c r="B397" s="25">
        <v>0.45833333333333331</v>
      </c>
      <c r="C397" s="4">
        <v>3</v>
      </c>
      <c r="D397" s="2">
        <v>3</v>
      </c>
      <c r="E397" s="2">
        <v>3</v>
      </c>
      <c r="F397" s="21">
        <v>2400</v>
      </c>
      <c r="G397" s="22">
        <v>16.5</v>
      </c>
      <c r="I397" s="14"/>
      <c r="J397" s="29">
        <v>0.33790198990586701</v>
      </c>
      <c r="K397" s="29">
        <v>2.14902687375137</v>
      </c>
      <c r="L397" s="29">
        <v>1082.27822901736</v>
      </c>
      <c r="M397">
        <f t="shared" si="24"/>
        <v>1.3703717921745075E-2</v>
      </c>
      <c r="N397">
        <f t="shared" si="25"/>
        <v>8.7154438162209552E-2</v>
      </c>
      <c r="O397">
        <f t="shared" si="26"/>
        <v>43.892122586882117</v>
      </c>
      <c r="R397"/>
      <c r="U397" s="11"/>
      <c r="V397" t="s">
        <v>24</v>
      </c>
      <c r="W397" s="4" t="s">
        <v>32</v>
      </c>
      <c r="X397" s="4" t="s">
        <v>35</v>
      </c>
      <c r="Y397" s="2">
        <v>306</v>
      </c>
      <c r="Z397">
        <f t="shared" si="27"/>
        <v>0.9639460024465818</v>
      </c>
    </row>
    <row r="398" spans="1:26" x14ac:dyDescent="0.2">
      <c r="A398" s="1">
        <v>44684</v>
      </c>
      <c r="B398" s="25">
        <v>0.45833333333333331</v>
      </c>
      <c r="C398" s="4">
        <v>3</v>
      </c>
      <c r="D398" s="2">
        <v>3</v>
      </c>
      <c r="E398" s="2">
        <v>4</v>
      </c>
      <c r="F398" s="21">
        <v>3600</v>
      </c>
      <c r="G398" s="22">
        <v>16.5</v>
      </c>
      <c r="I398" s="14"/>
      <c r="J398" s="30">
        <v>0.33993550929213501</v>
      </c>
      <c r="K398" s="30">
        <v>2.0523587033576098</v>
      </c>
      <c r="L398" s="30">
        <v>1457.2981366459601</v>
      </c>
      <c r="M398">
        <f t="shared" si="24"/>
        <v>1.3786187918638493E-2</v>
      </c>
      <c r="N398">
        <f t="shared" si="25"/>
        <v>8.3234031125079294E-2</v>
      </c>
      <c r="O398">
        <f t="shared" si="26"/>
        <v>59.101168945599632</v>
      </c>
      <c r="R398"/>
      <c r="U398" s="11"/>
      <c r="V398" t="s">
        <v>24</v>
      </c>
      <c r="W398" s="4" t="s">
        <v>32</v>
      </c>
      <c r="X398" s="4" t="s">
        <v>35</v>
      </c>
      <c r="Y398" s="2">
        <v>306</v>
      </c>
      <c r="Z398">
        <f t="shared" si="27"/>
        <v>0.9639460024465818</v>
      </c>
    </row>
    <row r="399" spans="1:26" x14ac:dyDescent="0.2">
      <c r="A399" s="1">
        <v>44684</v>
      </c>
      <c r="B399" s="25">
        <v>0.45833333333333331</v>
      </c>
      <c r="C399" s="4">
        <v>4</v>
      </c>
      <c r="D399" s="2">
        <v>4</v>
      </c>
      <c r="E399" s="2">
        <v>1</v>
      </c>
      <c r="F399" s="21">
        <v>0</v>
      </c>
      <c r="G399" s="22">
        <v>19.2</v>
      </c>
      <c r="H399" s="3">
        <v>16.399999999999999</v>
      </c>
      <c r="I399" s="14">
        <v>7.0699999999999999E-2</v>
      </c>
      <c r="J399" s="29">
        <v>0.34090705034373397</v>
      </c>
      <c r="K399" s="29">
        <v>2.1329155120190801</v>
      </c>
      <c r="L399" s="29">
        <v>414.80198545415902</v>
      </c>
      <c r="M399">
        <f t="shared" si="24"/>
        <v>1.3697902759071826E-2</v>
      </c>
      <c r="N399">
        <f t="shared" si="25"/>
        <v>8.5702156196225662E-2</v>
      </c>
      <c r="O399">
        <f t="shared" si="26"/>
        <v>16.667057062304703</v>
      </c>
      <c r="P399" s="10">
        <f>SLOPE(M399:M402,$F399:$F402)*($H399/$I399)*1000</f>
        <v>-8.2772876935576795E-3</v>
      </c>
      <c r="Q399" s="10">
        <f>SLOPE(N399:N402,$F399:$F402)*($H399/$I399)*1000</f>
        <v>-2.7530634035294228E-2</v>
      </c>
      <c r="R399" s="10">
        <f>SLOPE(O399:O402,$F399:$F402)*($H399/$I399)</f>
        <v>1.125549154298884</v>
      </c>
      <c r="S399" s="11">
        <f>RSQ(J399:J402,$F399:$F402)</f>
        <v>0.39280220756780304</v>
      </c>
      <c r="T399" s="11">
        <f>RSQ(K399:K402,$F399:$F402)</f>
        <v>2.1860885275540091E-2</v>
      </c>
      <c r="U399" s="11">
        <f>RSQ(L399:L402,$F399:$F402)</f>
        <v>0.98239334173536219</v>
      </c>
      <c r="V399" t="s">
        <v>24</v>
      </c>
      <c r="W399" s="4" t="s">
        <v>32</v>
      </c>
      <c r="X399" s="4" t="s">
        <v>33</v>
      </c>
      <c r="Y399" s="2">
        <v>306</v>
      </c>
      <c r="Z399">
        <f t="shared" si="27"/>
        <v>0.9639460024465818</v>
      </c>
    </row>
    <row r="400" spans="1:26" x14ac:dyDescent="0.2">
      <c r="A400" s="1">
        <v>44684</v>
      </c>
      <c r="B400" s="25">
        <v>0.45833333333333331</v>
      </c>
      <c r="C400" s="4">
        <v>4</v>
      </c>
      <c r="D400" s="2">
        <v>4</v>
      </c>
      <c r="E400" s="2">
        <v>2</v>
      </c>
      <c r="F400" s="21">
        <v>1200</v>
      </c>
      <c r="G400" s="22">
        <v>19.2</v>
      </c>
      <c r="I400" s="14"/>
      <c r="J400" s="30">
        <v>0.33734304820488098</v>
      </c>
      <c r="K400" s="30">
        <v>2.1425823290584498</v>
      </c>
      <c r="L400" s="30">
        <v>597.394755003451</v>
      </c>
      <c r="M400">
        <f t="shared" si="24"/>
        <v>1.3554698461355168E-2</v>
      </c>
      <c r="N400">
        <f t="shared" si="25"/>
        <v>8.609057620590721E-2</v>
      </c>
      <c r="O400">
        <f t="shared" si="26"/>
        <v>24.003772449311029</v>
      </c>
      <c r="R400"/>
      <c r="U400" s="11"/>
      <c r="V400" t="s">
        <v>24</v>
      </c>
      <c r="W400" s="4" t="s">
        <v>32</v>
      </c>
      <c r="X400" s="4" t="s">
        <v>33</v>
      </c>
      <c r="Y400" s="2">
        <v>306</v>
      </c>
      <c r="Z400">
        <f t="shared" si="27"/>
        <v>0.9639460024465818</v>
      </c>
    </row>
    <row r="401" spans="1:26" x14ac:dyDescent="0.2">
      <c r="A401" s="1">
        <v>44684</v>
      </c>
      <c r="B401" s="25">
        <v>0.45833333333333331</v>
      </c>
      <c r="C401" s="4">
        <v>4</v>
      </c>
      <c r="D401" s="2">
        <v>4</v>
      </c>
      <c r="E401" s="2">
        <v>3</v>
      </c>
      <c r="F401" s="21">
        <v>2400</v>
      </c>
      <c r="G401" s="22">
        <v>19.2</v>
      </c>
      <c r="I401" s="14"/>
      <c r="J401" s="29">
        <v>0.335638547224274</v>
      </c>
      <c r="K401" s="29">
        <v>2.07813688212928</v>
      </c>
      <c r="L401" s="29">
        <v>750.24552741944001</v>
      </c>
      <c r="M401">
        <f t="shared" si="24"/>
        <v>1.3486210324598959E-2</v>
      </c>
      <c r="N401">
        <f t="shared" si="25"/>
        <v>8.3501109474695273E-2</v>
      </c>
      <c r="O401">
        <f t="shared" si="26"/>
        <v>30.14543192831605</v>
      </c>
      <c r="R401"/>
      <c r="U401" s="11"/>
      <c r="V401" t="s">
        <v>24</v>
      </c>
      <c r="W401" s="4" t="s">
        <v>32</v>
      </c>
      <c r="X401" s="4" t="s">
        <v>33</v>
      </c>
      <c r="Y401" s="2">
        <v>306</v>
      </c>
      <c r="Z401">
        <f t="shared" si="27"/>
        <v>0.9639460024465818</v>
      </c>
    </row>
    <row r="402" spans="1:26" x14ac:dyDescent="0.2">
      <c r="A402" s="1">
        <v>44684</v>
      </c>
      <c r="B402" s="25">
        <v>0.45833333333333331</v>
      </c>
      <c r="C402" s="4">
        <v>4</v>
      </c>
      <c r="D402" s="2">
        <v>4</v>
      </c>
      <c r="E402" s="2">
        <v>4</v>
      </c>
      <c r="F402" s="21">
        <v>3600</v>
      </c>
      <c r="G402" s="22">
        <v>19.2</v>
      </c>
      <c r="I402" s="14"/>
      <c r="J402" s="30">
        <v>0.337922951072122</v>
      </c>
      <c r="K402" s="30">
        <v>2.1425823290584498</v>
      </c>
      <c r="L402" s="30">
        <v>846.89042841216803</v>
      </c>
      <c r="M402">
        <f t="shared" si="24"/>
        <v>1.3577999396543116E-2</v>
      </c>
      <c r="N402">
        <f t="shared" si="25"/>
        <v>8.609057620590721E-2</v>
      </c>
      <c r="O402">
        <f t="shared" si="26"/>
        <v>34.028697043026064</v>
      </c>
      <c r="R402"/>
      <c r="U402" s="11"/>
      <c r="V402" t="s">
        <v>24</v>
      </c>
      <c r="W402" s="4" t="s">
        <v>32</v>
      </c>
      <c r="X402" s="4" t="s">
        <v>33</v>
      </c>
      <c r="Y402" s="2">
        <v>306</v>
      </c>
      <c r="Z402">
        <f t="shared" si="27"/>
        <v>0.9639460024465818</v>
      </c>
    </row>
    <row r="403" spans="1:26" x14ac:dyDescent="0.2">
      <c r="A403" s="1">
        <v>44684</v>
      </c>
      <c r="B403" s="25">
        <v>0.45833333333333298</v>
      </c>
      <c r="C403" s="4">
        <v>5</v>
      </c>
      <c r="D403" s="4">
        <v>5</v>
      </c>
      <c r="E403" s="2">
        <v>1</v>
      </c>
      <c r="F403" s="21">
        <v>0</v>
      </c>
      <c r="G403" s="22">
        <v>16.5</v>
      </c>
      <c r="H403" s="3">
        <v>15.04</v>
      </c>
      <c r="I403" s="14">
        <v>7.0699999999999999E-2</v>
      </c>
      <c r="J403" s="29">
        <v>0.336567589265795</v>
      </c>
      <c r="K403" s="29">
        <v>2.13613778436553</v>
      </c>
      <c r="L403" s="29">
        <v>450.59590168285803</v>
      </c>
      <c r="M403">
        <f t="shared" si="24"/>
        <v>1.3649600898133473E-2</v>
      </c>
      <c r="N403">
        <f t="shared" si="25"/>
        <v>8.6631717223925292E-2</v>
      </c>
      <c r="O403">
        <f t="shared" si="26"/>
        <v>18.274053772445832</v>
      </c>
      <c r="P403" s="10">
        <f>SLOPE(M403:M406,$F403:$F406)*($H403/$I403)*1000</f>
        <v>8.9897067849672593E-2</v>
      </c>
      <c r="Q403" s="10">
        <f>SLOPE(N403:N406,$F403:$F406)*($H403/$I403)*1000</f>
        <v>-7.1815597084366106E-2</v>
      </c>
      <c r="R403" s="10">
        <f>SLOPE(O403:O406,$F403:$F406)*($H403/$I403)</f>
        <v>2.9472891083528729</v>
      </c>
      <c r="S403" s="11">
        <f>RSQ(J403:J406,$F403:$F406)</f>
        <v>0.96717049479510331</v>
      </c>
      <c r="T403" s="11">
        <f>RSQ(K403:K406,$F403:$F406)</f>
        <v>0.13030508474570723</v>
      </c>
      <c r="U403" s="11">
        <f>RSQ(L403:L406,$F403:$F406)</f>
        <v>0.99403420892272032</v>
      </c>
      <c r="V403" t="s">
        <v>24</v>
      </c>
      <c r="W403" s="2" t="s">
        <v>31</v>
      </c>
      <c r="X403" s="4" t="s">
        <v>35</v>
      </c>
      <c r="Y403" s="2">
        <v>306</v>
      </c>
      <c r="Z403">
        <f t="shared" si="27"/>
        <v>0.9639460024465818</v>
      </c>
    </row>
    <row r="404" spans="1:26" x14ac:dyDescent="0.2">
      <c r="A404" s="1">
        <v>44684</v>
      </c>
      <c r="B404" s="25">
        <v>0.45833333333333298</v>
      </c>
      <c r="C404" s="4">
        <v>5</v>
      </c>
      <c r="D404" s="4">
        <v>5</v>
      </c>
      <c r="E404" s="2">
        <v>2</v>
      </c>
      <c r="F404" s="21">
        <v>1200</v>
      </c>
      <c r="G404" s="22">
        <v>16.5</v>
      </c>
      <c r="I404" s="14"/>
      <c r="J404" s="30">
        <v>0.34404623213042701</v>
      </c>
      <c r="K404" s="30">
        <v>2.1715827801765801</v>
      </c>
      <c r="L404" s="30">
        <v>785.38912778043198</v>
      </c>
      <c r="M404">
        <f t="shared" si="24"/>
        <v>1.3952899532991881E-2</v>
      </c>
      <c r="N404">
        <f t="shared" si="25"/>
        <v>8.8069199804206591E-2</v>
      </c>
      <c r="O404">
        <f t="shared" si="26"/>
        <v>31.851694832891432</v>
      </c>
      <c r="R404"/>
      <c r="U404" s="11"/>
      <c r="V404" t="s">
        <v>24</v>
      </c>
      <c r="W404" s="2" t="s">
        <v>31</v>
      </c>
      <c r="X404" s="4" t="s">
        <v>35</v>
      </c>
      <c r="Y404" s="2">
        <v>306</v>
      </c>
      <c r="Z404">
        <f t="shared" si="27"/>
        <v>0.9639460024465818</v>
      </c>
    </row>
    <row r="405" spans="1:26" x14ac:dyDescent="0.2">
      <c r="A405" s="1">
        <v>44684</v>
      </c>
      <c r="B405" s="25">
        <v>0.45833333333333298</v>
      </c>
      <c r="C405" s="4">
        <v>5</v>
      </c>
      <c r="D405" s="4">
        <v>5</v>
      </c>
      <c r="E405" s="2">
        <v>3</v>
      </c>
      <c r="F405" s="21">
        <v>2400</v>
      </c>
      <c r="G405" s="22">
        <v>16.5</v>
      </c>
      <c r="I405" s="14"/>
      <c r="J405" s="29">
        <v>0.35636425064521599</v>
      </c>
      <c r="K405" s="29">
        <v>2.1780273248694999</v>
      </c>
      <c r="L405" s="29">
        <v>1201.79035939906</v>
      </c>
      <c r="M405">
        <f t="shared" si="24"/>
        <v>1.4452460518496956E-2</v>
      </c>
      <c r="N405">
        <f t="shared" si="25"/>
        <v>8.8330560273348693E-2</v>
      </c>
      <c r="O405">
        <f t="shared" si="26"/>
        <v>48.738973365813258</v>
      </c>
      <c r="R405"/>
      <c r="U405" s="11"/>
      <c r="V405" t="s">
        <v>24</v>
      </c>
      <c r="W405" s="2" t="s">
        <v>31</v>
      </c>
      <c r="X405" s="4" t="s">
        <v>35</v>
      </c>
      <c r="Y405" s="2">
        <v>306</v>
      </c>
      <c r="Z405">
        <f t="shared" si="27"/>
        <v>0.9639460024465818</v>
      </c>
    </row>
    <row r="406" spans="1:26" x14ac:dyDescent="0.2">
      <c r="A406" s="1">
        <v>44684</v>
      </c>
      <c r="B406" s="25">
        <v>0.45833333333333298</v>
      </c>
      <c r="C406" s="4">
        <v>5</v>
      </c>
      <c r="D406" s="4">
        <v>5</v>
      </c>
      <c r="E406" s="2">
        <v>4</v>
      </c>
      <c r="F406" s="21">
        <v>3600</v>
      </c>
      <c r="G406" s="22">
        <v>16.5</v>
      </c>
      <c r="I406" s="14"/>
      <c r="J406" s="30">
        <v>0.37414174856020699</v>
      </c>
      <c r="K406" s="30">
        <v>2.1006927885544902</v>
      </c>
      <c r="L406" s="30">
        <v>1678.2860858947799</v>
      </c>
      <c r="M406">
        <f t="shared" si="24"/>
        <v>1.5173432350741317E-2</v>
      </c>
      <c r="N406">
        <f t="shared" si="25"/>
        <v>8.5194234643644409E-2</v>
      </c>
      <c r="O406">
        <f t="shared" si="26"/>
        <v>68.063402407007729</v>
      </c>
      <c r="R406"/>
      <c r="U406" s="11"/>
      <c r="V406" t="s">
        <v>24</v>
      </c>
      <c r="W406" s="2" t="s">
        <v>31</v>
      </c>
      <c r="X406" s="4" t="s">
        <v>35</v>
      </c>
      <c r="Y406" s="2">
        <v>306</v>
      </c>
      <c r="Z406">
        <f t="shared" si="27"/>
        <v>0.9639460024465818</v>
      </c>
    </row>
    <row r="407" spans="1:26" x14ac:dyDescent="0.2">
      <c r="A407" s="1">
        <v>44684</v>
      </c>
      <c r="B407" s="25">
        <v>0.45833333333333298</v>
      </c>
      <c r="C407" s="4">
        <v>6</v>
      </c>
      <c r="D407" s="4">
        <v>6</v>
      </c>
      <c r="E407" s="2">
        <v>1</v>
      </c>
      <c r="F407" s="21">
        <v>0</v>
      </c>
      <c r="G407" s="22">
        <v>19.2</v>
      </c>
      <c r="H407" s="3">
        <v>16.399999999999999</v>
      </c>
      <c r="I407" s="14">
        <v>7.0699999999999999E-2</v>
      </c>
      <c r="J407" s="29">
        <v>0.33342470562286303</v>
      </c>
      <c r="K407" s="29">
        <v>2.16836050783012</v>
      </c>
      <c r="L407" s="29">
        <v>415.58501884588799</v>
      </c>
      <c r="M407">
        <f t="shared" si="24"/>
        <v>1.3397256497010063E-2</v>
      </c>
      <c r="N407">
        <f t="shared" si="25"/>
        <v>8.7126362898392096E-2</v>
      </c>
      <c r="O407">
        <f t="shared" si="26"/>
        <v>16.69851993538461</v>
      </c>
      <c r="P407" s="10">
        <f>SLOPE(M407:M410,$F407:$F410)*($H407/$I407)*1000</f>
        <v>4.3055960718893893E-2</v>
      </c>
      <c r="Q407" s="10">
        <f>SLOPE(N407:N410,$F407:$F410)*($H407/$I407)*1000</f>
        <v>-0.4204678652661154</v>
      </c>
      <c r="R407" s="10">
        <f>SLOPE(O407:O410,$F407:$F410)*($H407/$I407)</f>
        <v>1.484341914167431</v>
      </c>
      <c r="S407" s="11">
        <f>RSQ(J407:J410,$F407:$F410)</f>
        <v>0.96972019029788503</v>
      </c>
      <c r="T407" s="11">
        <f>RSQ(K407:K410,$F407:$F410)</f>
        <v>0.83552397868560091</v>
      </c>
      <c r="U407" s="11">
        <f>RSQ(L407:L410,$F407:$F410)</f>
        <v>0.99569965563727347</v>
      </c>
      <c r="V407" t="s">
        <v>24</v>
      </c>
      <c r="W407" s="2" t="s">
        <v>31</v>
      </c>
      <c r="X407" s="4" t="s">
        <v>33</v>
      </c>
      <c r="Y407" s="2">
        <v>306</v>
      </c>
      <c r="Z407">
        <f t="shared" si="27"/>
        <v>0.9639460024465818</v>
      </c>
    </row>
    <row r="408" spans="1:26" x14ac:dyDescent="0.2">
      <c r="A408" s="1">
        <v>44684</v>
      </c>
      <c r="B408" s="25">
        <v>0.45833333333333298</v>
      </c>
      <c r="C408" s="4">
        <v>6</v>
      </c>
      <c r="D408" s="4">
        <v>6</v>
      </c>
      <c r="E408" s="2">
        <v>2</v>
      </c>
      <c r="F408" s="21">
        <v>1200</v>
      </c>
      <c r="G408" s="22">
        <v>19.2</v>
      </c>
      <c r="I408" s="14"/>
      <c r="J408" s="30">
        <v>0.34115170366906999</v>
      </c>
      <c r="K408" s="30">
        <v>2.16836050783012</v>
      </c>
      <c r="L408" s="30">
        <v>634.71492275840103</v>
      </c>
      <c r="M408">
        <f t="shared" si="24"/>
        <v>1.3707733114462708E-2</v>
      </c>
      <c r="N408">
        <f t="shared" si="25"/>
        <v>8.7126362898392096E-2</v>
      </c>
      <c r="O408">
        <f t="shared" si="26"/>
        <v>25.503324976441537</v>
      </c>
      <c r="R408"/>
      <c r="U408" s="11"/>
      <c r="V408" t="s">
        <v>24</v>
      </c>
      <c r="W408" s="2" t="s">
        <v>31</v>
      </c>
      <c r="X408" s="4" t="s">
        <v>33</v>
      </c>
      <c r="Y408" s="2">
        <v>306</v>
      </c>
      <c r="Z408">
        <f t="shared" si="27"/>
        <v>0.9639460024465818</v>
      </c>
    </row>
    <row r="409" spans="1:26" x14ac:dyDescent="0.2">
      <c r="A409" s="1">
        <v>44684</v>
      </c>
      <c r="B409" s="25">
        <v>0.45833333333333298</v>
      </c>
      <c r="C409" s="4">
        <v>6</v>
      </c>
      <c r="D409" s="4">
        <v>6</v>
      </c>
      <c r="E409" s="2">
        <v>3</v>
      </c>
      <c r="F409" s="21">
        <v>2400</v>
      </c>
      <c r="G409" s="22">
        <v>19.2</v>
      </c>
      <c r="I409" s="14"/>
      <c r="J409" s="29">
        <v>0.34377350978629101</v>
      </c>
      <c r="K409" s="29">
        <v>2.04269188631823</v>
      </c>
      <c r="L409" s="29">
        <v>825.90778786430997</v>
      </c>
      <c r="M409">
        <f t="shared" si="24"/>
        <v>1.3813079264419485E-2</v>
      </c>
      <c r="N409">
        <f t="shared" si="25"/>
        <v>8.2076902772528451E-2</v>
      </c>
      <c r="O409">
        <f t="shared" si="26"/>
        <v>33.185598698291578</v>
      </c>
      <c r="R409"/>
      <c r="U409" s="11"/>
      <c r="V409" t="s">
        <v>24</v>
      </c>
      <c r="W409" s="2" t="s">
        <v>31</v>
      </c>
      <c r="X409" s="4" t="s">
        <v>33</v>
      </c>
      <c r="Y409" s="2">
        <v>306</v>
      </c>
      <c r="Z409">
        <f t="shared" si="27"/>
        <v>0.9639460024465818</v>
      </c>
    </row>
    <row r="410" spans="1:26" x14ac:dyDescent="0.2">
      <c r="A410" s="1">
        <v>44684</v>
      </c>
      <c r="B410" s="25">
        <v>0.45833333333333298</v>
      </c>
      <c r="C410" s="4">
        <v>6</v>
      </c>
      <c r="D410" s="4">
        <v>6</v>
      </c>
      <c r="E410" s="2">
        <v>4</v>
      </c>
      <c r="F410" s="21">
        <v>3600</v>
      </c>
      <c r="G410" s="22">
        <v>19.2</v>
      </c>
      <c r="I410" s="14"/>
      <c r="J410" s="30">
        <v>0.35102859081651999</v>
      </c>
      <c r="K410" s="30">
        <v>2.0298027969324002</v>
      </c>
      <c r="L410" s="30">
        <v>988.87163561076602</v>
      </c>
      <c r="M410">
        <f t="shared" si="24"/>
        <v>1.410459389974621E-2</v>
      </c>
      <c r="N410">
        <f t="shared" si="25"/>
        <v>8.155900942628623E-2</v>
      </c>
      <c r="O410">
        <f t="shared" si="26"/>
        <v>39.733609182159157</v>
      </c>
      <c r="R410"/>
      <c r="U410" s="11"/>
      <c r="V410" t="s">
        <v>24</v>
      </c>
      <c r="W410" s="2" t="s">
        <v>31</v>
      </c>
      <c r="X410" s="4" t="s">
        <v>33</v>
      </c>
      <c r="Y410" s="2">
        <v>306</v>
      </c>
      <c r="Z410">
        <f t="shared" si="27"/>
        <v>0.9639460024465818</v>
      </c>
    </row>
    <row r="411" spans="1:26" x14ac:dyDescent="0.2">
      <c r="A411" s="1">
        <v>44684</v>
      </c>
      <c r="B411" s="25">
        <v>0.45833333333333298</v>
      </c>
      <c r="C411" s="4">
        <v>7</v>
      </c>
      <c r="D411" s="4">
        <v>7</v>
      </c>
      <c r="E411" s="2">
        <v>1</v>
      </c>
      <c r="F411" s="21">
        <v>0</v>
      </c>
      <c r="G411" s="22">
        <v>16.5</v>
      </c>
      <c r="H411" s="3">
        <v>17.09</v>
      </c>
      <c r="I411" s="14">
        <v>7.0699999999999999E-2</v>
      </c>
      <c r="J411" s="29">
        <v>0.395964005268922</v>
      </c>
      <c r="K411" s="29">
        <v>3.2381549268544201</v>
      </c>
      <c r="L411" s="29">
        <v>390.52795031055899</v>
      </c>
      <c r="M411">
        <f t="shared" si="24"/>
        <v>1.6058440605458753E-2</v>
      </c>
      <c r="N411">
        <f t="shared" si="25"/>
        <v>0.13132435744721119</v>
      </c>
      <c r="O411">
        <f t="shared" si="26"/>
        <v>15.837979744079204</v>
      </c>
      <c r="P411" s="10">
        <f>SLOPE(M411:M414,$F411:$F414)*($H411/$I411)*1000</f>
        <v>-3.5265805135906832E-2</v>
      </c>
      <c r="Q411" s="10">
        <f>SLOPE(N411:N414,$F411:$F414)*($H411/$I411)*1000</f>
        <v>-2.9825052588300953</v>
      </c>
      <c r="R411" s="10">
        <f>SLOPE(O411:O414,$F411:$F414)*($H411/$I411)</f>
        <v>4.3833597112513374</v>
      </c>
      <c r="S411" s="11">
        <f>RSQ(J411:J414,$F411:$F414)</f>
        <v>9.4609465843050508E-2</v>
      </c>
      <c r="T411" s="11">
        <f>RSQ(K411:K414,$F411:$F414)</f>
        <v>0.71805329089602732</v>
      </c>
      <c r="U411" s="11">
        <f>RSQ(L411:L414,$F411:$F414)</f>
        <v>0.99903893425881496</v>
      </c>
      <c r="V411" t="s">
        <v>24</v>
      </c>
      <c r="W411" s="2" t="s">
        <v>31</v>
      </c>
      <c r="X411" s="4" t="s">
        <v>35</v>
      </c>
      <c r="Y411" s="2">
        <v>306</v>
      </c>
      <c r="Z411">
        <f t="shared" si="27"/>
        <v>0.9639460024465818</v>
      </c>
    </row>
    <row r="412" spans="1:26" x14ac:dyDescent="0.2">
      <c r="A412" s="1">
        <v>44684</v>
      </c>
      <c r="B412" s="25">
        <v>0.45833333333333298</v>
      </c>
      <c r="C412" s="4">
        <v>7</v>
      </c>
      <c r="D412" s="4">
        <v>7</v>
      </c>
      <c r="E412" s="2">
        <v>2</v>
      </c>
      <c r="F412" s="21">
        <v>1200</v>
      </c>
      <c r="G412" s="22">
        <v>16.5</v>
      </c>
      <c r="I412" s="14"/>
      <c r="J412" s="30">
        <v>0.35461328614530102</v>
      </c>
      <c r="K412" s="30">
        <v>2.2328059547593</v>
      </c>
      <c r="L412" s="30">
        <v>879.22041726389602</v>
      </c>
      <c r="M412">
        <f t="shared" si="24"/>
        <v>1.4381449620915358E-2</v>
      </c>
      <c r="N412">
        <f t="shared" si="25"/>
        <v>9.0552124261055952E-2</v>
      </c>
      <c r="O412">
        <f t="shared" si="26"/>
        <v>35.657051302302001</v>
      </c>
      <c r="R412"/>
      <c r="U412" s="11"/>
      <c r="V412" t="s">
        <v>24</v>
      </c>
      <c r="W412" s="2" t="s">
        <v>31</v>
      </c>
      <c r="X412" s="4" t="s">
        <v>35</v>
      </c>
      <c r="Y412" s="2">
        <v>306</v>
      </c>
      <c r="Z412">
        <f t="shared" si="27"/>
        <v>0.9639460024465818</v>
      </c>
    </row>
    <row r="413" spans="1:26" x14ac:dyDescent="0.2">
      <c r="A413" s="1">
        <v>44684</v>
      </c>
      <c r="B413" s="25">
        <v>0.45833333333333298</v>
      </c>
      <c r="C413" s="4">
        <v>7</v>
      </c>
      <c r="D413" s="4">
        <v>7</v>
      </c>
      <c r="E413" s="2">
        <v>3</v>
      </c>
      <c r="F413" s="21">
        <v>2400</v>
      </c>
      <c r="G413" s="22">
        <v>16.5</v>
      </c>
      <c r="I413" s="14"/>
      <c r="J413" s="29">
        <v>0.36359652671516102</v>
      </c>
      <c r="K413" s="29">
        <v>2.11035960559387</v>
      </c>
      <c r="L413" s="29">
        <v>1458.2669745713199</v>
      </c>
      <c r="M413">
        <f t="shared" si="24"/>
        <v>1.4745767673102124E-2</v>
      </c>
      <c r="N413">
        <f t="shared" si="25"/>
        <v>8.5586275347357604E-2</v>
      </c>
      <c r="O413">
        <f t="shared" si="26"/>
        <v>59.140460462186191</v>
      </c>
      <c r="R413"/>
      <c r="U413" s="11"/>
      <c r="V413" t="s">
        <v>24</v>
      </c>
      <c r="W413" s="2" t="s">
        <v>31</v>
      </c>
      <c r="X413" s="4" t="s">
        <v>35</v>
      </c>
      <c r="Y413" s="2">
        <v>306</v>
      </c>
      <c r="Z413">
        <f t="shared" si="27"/>
        <v>0.9639460024465818</v>
      </c>
    </row>
    <row r="414" spans="1:26" x14ac:dyDescent="0.2">
      <c r="A414" s="1">
        <v>44684</v>
      </c>
      <c r="B414" s="25">
        <v>0.45833333333333298</v>
      </c>
      <c r="C414" s="4">
        <v>7</v>
      </c>
      <c r="D414" s="4">
        <v>7</v>
      </c>
      <c r="E414" s="2">
        <v>4</v>
      </c>
      <c r="F414" s="21">
        <v>3600</v>
      </c>
      <c r="G414" s="22">
        <v>16.5</v>
      </c>
      <c r="I414" s="14"/>
      <c r="J414" s="30">
        <v>0.37858016526194299</v>
      </c>
      <c r="K414" s="30">
        <v>2.0620255203969799</v>
      </c>
      <c r="L414" s="30">
        <v>1986.0447523491</v>
      </c>
      <c r="M414">
        <f t="shared" si="24"/>
        <v>1.535343368934455E-2</v>
      </c>
      <c r="N414">
        <f t="shared" si="25"/>
        <v>8.3626071828792073E-2</v>
      </c>
      <c r="O414">
        <f t="shared" si="26"/>
        <v>80.54464868270243</v>
      </c>
      <c r="R414"/>
      <c r="U414" s="11"/>
      <c r="V414" t="s">
        <v>24</v>
      </c>
      <c r="W414" s="2" t="s">
        <v>31</v>
      </c>
      <c r="X414" s="4" t="s">
        <v>35</v>
      </c>
      <c r="Y414" s="2">
        <v>306</v>
      </c>
      <c r="Z414">
        <f t="shared" si="27"/>
        <v>0.9639460024465818</v>
      </c>
    </row>
    <row r="415" spans="1:26" x14ac:dyDescent="0.2">
      <c r="A415" s="1">
        <v>44684</v>
      </c>
      <c r="B415" s="25">
        <v>0.45833333333333298</v>
      </c>
      <c r="C415" s="4">
        <v>8</v>
      </c>
      <c r="D415" s="4">
        <v>8</v>
      </c>
      <c r="E415" s="2">
        <v>1</v>
      </c>
      <c r="F415" s="21">
        <v>0</v>
      </c>
      <c r="G415" s="22">
        <v>19.2</v>
      </c>
      <c r="H415" s="3">
        <v>15.04</v>
      </c>
      <c r="I415" s="14">
        <v>7.0699999999999999E-2</v>
      </c>
      <c r="J415" s="29">
        <v>0.339662942249018</v>
      </c>
      <c r="K415" s="29">
        <v>2.1425823290584498</v>
      </c>
      <c r="L415" s="29">
        <v>572.72256728778495</v>
      </c>
      <c r="M415">
        <f t="shared" si="24"/>
        <v>1.3647913556190834E-2</v>
      </c>
      <c r="N415">
        <f t="shared" si="25"/>
        <v>8.609057620590721E-2</v>
      </c>
      <c r="O415">
        <f t="shared" si="26"/>
        <v>23.012425312776301</v>
      </c>
      <c r="P415" s="10">
        <f>SLOPE(M415:M418,$F415:$F418)*($H415/$I415)*1000</f>
        <v>4.9163034224618582E-2</v>
      </c>
      <c r="Q415" s="10">
        <f>SLOPE(N415:N418,$F415:$F418)*($H415/$I415)*1000</f>
        <v>-0.30067603326869408</v>
      </c>
      <c r="R415" s="10">
        <f>SLOPE(O415:O418,$F415:$F418)*($H415/$I415)</f>
        <v>1.8089593950125915</v>
      </c>
      <c r="S415" s="11">
        <f>RSQ(J415:J418,$F415:$F418)</f>
        <v>0.99246304819417019</v>
      </c>
      <c r="T415" s="11">
        <f>RSQ(K415:K418,$F415:$F418)</f>
        <v>0.94007121336619426</v>
      </c>
      <c r="U415" s="11">
        <f>RSQ(L415:L418,$F415:$F418)</f>
        <v>0.99313386344010512</v>
      </c>
      <c r="V415" t="s">
        <v>24</v>
      </c>
      <c r="W415" s="2" t="s">
        <v>31</v>
      </c>
      <c r="X415" s="4" t="s">
        <v>33</v>
      </c>
      <c r="Y415" s="2">
        <v>306</v>
      </c>
      <c r="Z415">
        <f t="shared" si="27"/>
        <v>0.9639460024465818</v>
      </c>
    </row>
    <row r="416" spans="1:26" x14ac:dyDescent="0.2">
      <c r="A416" s="1">
        <v>44684</v>
      </c>
      <c r="B416" s="25">
        <v>0.45833333333333298</v>
      </c>
      <c r="C416" s="4">
        <v>8</v>
      </c>
      <c r="D416" s="4">
        <v>8</v>
      </c>
      <c r="E416" s="2">
        <v>2</v>
      </c>
      <c r="F416" s="21">
        <v>1200</v>
      </c>
      <c r="G416" s="22">
        <v>19.2</v>
      </c>
      <c r="I416" s="14"/>
      <c r="J416" s="30">
        <v>0.34528410060117798</v>
      </c>
      <c r="K416" s="30">
        <v>2.1200264226332401</v>
      </c>
      <c r="L416" s="30">
        <v>763.61018208844303</v>
      </c>
      <c r="M416">
        <f t="shared" si="24"/>
        <v>1.3873775944262876E-2</v>
      </c>
      <c r="N416">
        <f t="shared" si="25"/>
        <v>8.5184262849983025E-2</v>
      </c>
      <c r="O416">
        <f t="shared" si="26"/>
        <v>30.682433846815513</v>
      </c>
      <c r="R416"/>
      <c r="U416" s="11"/>
      <c r="V416" t="s">
        <v>24</v>
      </c>
      <c r="W416" s="2" t="s">
        <v>31</v>
      </c>
      <c r="X416" s="4" t="s">
        <v>33</v>
      </c>
      <c r="Y416" s="2">
        <v>306</v>
      </c>
      <c r="Z416">
        <f t="shared" si="27"/>
        <v>0.9639460024465818</v>
      </c>
    </row>
    <row r="417" spans="1:26" x14ac:dyDescent="0.2">
      <c r="A417" s="1">
        <v>44684</v>
      </c>
      <c r="B417" s="25">
        <v>0.45833333333333298</v>
      </c>
      <c r="C417" s="4">
        <v>8</v>
      </c>
      <c r="D417" s="4">
        <v>8</v>
      </c>
      <c r="E417" s="2">
        <v>3</v>
      </c>
      <c r="F417" s="21">
        <v>2400</v>
      </c>
      <c r="G417" s="22">
        <v>19.2</v>
      </c>
      <c r="I417" s="14"/>
      <c r="J417" s="29">
        <v>0.35209261706401501</v>
      </c>
      <c r="K417" s="29">
        <v>2.0459141586646901</v>
      </c>
      <c r="L417" s="29">
        <v>1064.0295694643501</v>
      </c>
      <c r="M417">
        <f t="shared" si="24"/>
        <v>1.4147347277995768E-2</v>
      </c>
      <c r="N417">
        <f t="shared" si="25"/>
        <v>8.220637610908911E-2</v>
      </c>
      <c r="O417">
        <f t="shared" si="26"/>
        <v>42.753511728794969</v>
      </c>
      <c r="R417"/>
      <c r="U417" s="11"/>
      <c r="V417" t="s">
        <v>24</v>
      </c>
      <c r="W417" s="2" t="s">
        <v>31</v>
      </c>
      <c r="X417" s="4" t="s">
        <v>33</v>
      </c>
      <c r="Y417" s="2">
        <v>306</v>
      </c>
      <c r="Z417">
        <f t="shared" si="27"/>
        <v>0.9639460024465818</v>
      </c>
    </row>
    <row r="418" spans="1:26" x14ac:dyDescent="0.2">
      <c r="A418" s="1">
        <v>44684</v>
      </c>
      <c r="B418" s="25">
        <v>0.45833333333333298</v>
      </c>
      <c r="C418" s="4">
        <v>8</v>
      </c>
      <c r="D418" s="4">
        <v>8</v>
      </c>
      <c r="E418" s="2">
        <v>4</v>
      </c>
      <c r="F418" s="21">
        <v>3600</v>
      </c>
      <c r="G418" s="22">
        <v>19.2</v>
      </c>
      <c r="I418" s="14"/>
      <c r="J418" s="30">
        <v>0.36040002139508798</v>
      </c>
      <c r="K418" s="30">
        <v>2.0265805245859401</v>
      </c>
      <c r="L418" s="30">
        <v>1319.1126506343901</v>
      </c>
      <c r="M418">
        <f t="shared" si="24"/>
        <v>1.4481145058336749E-2</v>
      </c>
      <c r="N418">
        <f t="shared" si="25"/>
        <v>8.1429536089725571E-2</v>
      </c>
      <c r="O418">
        <f t="shared" si="26"/>
        <v>53.002942586351473</v>
      </c>
      <c r="R418"/>
      <c r="U418" s="11"/>
      <c r="V418" t="s">
        <v>24</v>
      </c>
      <c r="W418" s="2" t="s">
        <v>31</v>
      </c>
      <c r="X418" s="4" t="s">
        <v>33</v>
      </c>
      <c r="Y418" s="2">
        <v>306</v>
      </c>
      <c r="Z418">
        <f t="shared" si="27"/>
        <v>0.9639460024465818</v>
      </c>
    </row>
    <row r="419" spans="1:26" x14ac:dyDescent="0.2">
      <c r="A419" s="1">
        <v>44684</v>
      </c>
      <c r="B419" s="25">
        <v>0.45833333333333298</v>
      </c>
      <c r="C419" s="4">
        <v>9</v>
      </c>
      <c r="D419" s="4">
        <v>9</v>
      </c>
      <c r="E419" s="2">
        <v>1</v>
      </c>
      <c r="F419" s="21">
        <v>0</v>
      </c>
      <c r="G419" s="22">
        <v>16.5</v>
      </c>
      <c r="H419" s="3">
        <v>16.399999999999999</v>
      </c>
      <c r="I419" s="14">
        <v>7.0699999999999999E-2</v>
      </c>
      <c r="J419" s="29">
        <v>0.336497732252867</v>
      </c>
      <c r="K419" s="29">
        <v>2.1329155120190801</v>
      </c>
      <c r="L419" s="29">
        <v>490.27844136539801</v>
      </c>
      <c r="M419">
        <f t="shared" si="24"/>
        <v>1.3646767825737871E-2</v>
      </c>
      <c r="N419">
        <f t="shared" si="25"/>
        <v>8.6501036989354643E-2</v>
      </c>
      <c r="O419">
        <f t="shared" si="26"/>
        <v>19.883391232635031</v>
      </c>
      <c r="P419" s="10">
        <f>SLOPE(M419:M422,$F419:$F422)*($H419/$I419)*1000</f>
        <v>0.2164786912709592</v>
      </c>
      <c r="Q419" s="10">
        <f>SLOPE(N419:N422,$F419:$F422)*($H419/$I419)*1000</f>
        <v>-0.10357070924747305</v>
      </c>
      <c r="R419" s="10">
        <f>SLOPE(O419:O422,$F419:$F422)*($H419/$I419)</f>
        <v>4.4982390292636847</v>
      </c>
      <c r="S419" s="11">
        <f>RSQ(J419:J422,$F419:$F422)</f>
        <v>0.99314665811216829</v>
      </c>
      <c r="T419" s="11">
        <f>RSQ(K419:K422,$F419:$F422)</f>
        <v>0.65281553398062975</v>
      </c>
      <c r="U419" s="11">
        <f>RSQ(L419:L422,$F419:$F422)</f>
        <v>0.99374072949031034</v>
      </c>
      <c r="V419" t="s">
        <v>24</v>
      </c>
      <c r="W419" s="2" t="s">
        <v>36</v>
      </c>
      <c r="X419" s="4" t="s">
        <v>35</v>
      </c>
      <c r="Y419" s="2">
        <v>306</v>
      </c>
      <c r="Z419" s="31">
        <f t="shared" si="27"/>
        <v>0.9639460024465818</v>
      </c>
    </row>
    <row r="420" spans="1:26" x14ac:dyDescent="0.2">
      <c r="A420" s="1">
        <v>44684</v>
      </c>
      <c r="B420" s="25">
        <v>0.45833333333333298</v>
      </c>
      <c r="C420" s="4">
        <v>9</v>
      </c>
      <c r="D420" s="4">
        <v>9</v>
      </c>
      <c r="E420" s="2">
        <v>2</v>
      </c>
      <c r="F420" s="21">
        <v>1200</v>
      </c>
      <c r="G420" s="22">
        <v>16.5</v>
      </c>
      <c r="I420" s="14"/>
      <c r="J420" s="30">
        <v>0.35733095777434898</v>
      </c>
      <c r="K420" s="30">
        <v>2.13613778436553</v>
      </c>
      <c r="L420" s="30">
        <v>932.02872007219798</v>
      </c>
      <c r="M420">
        <f t="shared" si="24"/>
        <v>1.4491665619994789E-2</v>
      </c>
      <c r="N420">
        <f t="shared" si="25"/>
        <v>8.6631717223925292E-2</v>
      </c>
      <c r="O420">
        <f t="shared" si="26"/>
        <v>37.798708076246037</v>
      </c>
      <c r="R420"/>
      <c r="U420" s="11"/>
      <c r="V420" t="s">
        <v>24</v>
      </c>
      <c r="W420" s="2" t="s">
        <v>36</v>
      </c>
      <c r="X420" s="4" t="s">
        <v>35</v>
      </c>
      <c r="Y420" s="2">
        <v>306</v>
      </c>
      <c r="Z420" s="31">
        <f t="shared" si="27"/>
        <v>0.9639460024465818</v>
      </c>
    </row>
    <row r="421" spans="1:26" x14ac:dyDescent="0.2">
      <c r="A421" s="1">
        <v>44684</v>
      </c>
      <c r="B421" s="25">
        <v>0.45833333333333298</v>
      </c>
      <c r="C421" s="4">
        <v>9</v>
      </c>
      <c r="D421" s="4">
        <v>9</v>
      </c>
      <c r="E421" s="2">
        <v>3</v>
      </c>
      <c r="F421" s="21">
        <v>2400</v>
      </c>
      <c r="G421" s="22">
        <v>16.5</v>
      </c>
      <c r="I421" s="14"/>
      <c r="J421" s="29">
        <v>0.390341165747492</v>
      </c>
      <c r="K421" s="29">
        <v>2.12969323967262</v>
      </c>
      <c r="L421" s="29">
        <v>1567.70584487976</v>
      </c>
      <c r="M421">
        <f t="shared" si="24"/>
        <v>1.583040463934212E-2</v>
      </c>
      <c r="N421">
        <f t="shared" si="25"/>
        <v>8.6370356754783578E-2</v>
      </c>
      <c r="O421">
        <f t="shared" si="26"/>
        <v>63.578787116607778</v>
      </c>
      <c r="R421"/>
      <c r="U421" s="11"/>
      <c r="V421" t="s">
        <v>24</v>
      </c>
      <c r="W421" s="2" t="s">
        <v>36</v>
      </c>
      <c r="X421" s="4" t="s">
        <v>35</v>
      </c>
      <c r="Y421" s="2">
        <v>306</v>
      </c>
      <c r="Z421" s="31">
        <f t="shared" si="27"/>
        <v>0.9639460024465818</v>
      </c>
    </row>
    <row r="422" spans="1:26" x14ac:dyDescent="0.2">
      <c r="A422" s="1">
        <v>44684</v>
      </c>
      <c r="B422" s="25">
        <v>0.45833333333333298</v>
      </c>
      <c r="C422" s="4">
        <v>9</v>
      </c>
      <c r="D422" s="4">
        <v>9</v>
      </c>
      <c r="E422" s="2">
        <v>4</v>
      </c>
      <c r="F422" s="21">
        <v>3600</v>
      </c>
      <c r="G422" s="22">
        <v>16.5</v>
      </c>
      <c r="I422" s="14"/>
      <c r="J422" s="30">
        <v>0.41753993311723803</v>
      </c>
      <c r="K422" s="30">
        <v>2.0910259715151098</v>
      </c>
      <c r="L422" s="30">
        <v>2191.01369644848</v>
      </c>
      <c r="M422">
        <f t="shared" si="24"/>
        <v>1.6933458918359529E-2</v>
      </c>
      <c r="N422">
        <f t="shared" si="25"/>
        <v>8.4802193939931228E-2</v>
      </c>
      <c r="O422">
        <f t="shared" si="26"/>
        <v>88.857226520549219</v>
      </c>
      <c r="R422"/>
      <c r="U422" s="11"/>
      <c r="V422" t="s">
        <v>24</v>
      </c>
      <c r="W422" s="2" t="s">
        <v>36</v>
      </c>
      <c r="X422" s="4" t="s">
        <v>35</v>
      </c>
      <c r="Y422" s="2">
        <v>306</v>
      </c>
      <c r="Z422" s="31">
        <f t="shared" si="27"/>
        <v>0.9639460024465818</v>
      </c>
    </row>
    <row r="423" spans="1:26" x14ac:dyDescent="0.2">
      <c r="A423" s="1">
        <v>44684</v>
      </c>
      <c r="B423" s="25">
        <v>0.45833333333333298</v>
      </c>
      <c r="C423" s="4">
        <v>10</v>
      </c>
      <c r="D423" s="4">
        <v>10</v>
      </c>
      <c r="E423" s="2">
        <v>1</v>
      </c>
      <c r="F423" s="21">
        <v>0</v>
      </c>
      <c r="G423" s="22">
        <v>19.2</v>
      </c>
      <c r="H423" s="3">
        <v>15.72</v>
      </c>
      <c r="I423" s="14">
        <v>7.0699999999999999E-2</v>
      </c>
      <c r="J423" s="29">
        <v>0.56908986423121799</v>
      </c>
      <c r="K423" s="29">
        <v>2.0491364310111502</v>
      </c>
      <c r="L423" s="29">
        <v>654.18458353240999</v>
      </c>
      <c r="M423">
        <f t="shared" si="24"/>
        <v>2.2866460560298278E-2</v>
      </c>
      <c r="N423">
        <f t="shared" si="25"/>
        <v>8.233584944564977E-2</v>
      </c>
      <c r="O423">
        <f t="shared" si="26"/>
        <v>26.285630651157224</v>
      </c>
      <c r="P423" s="10">
        <f>SLOPE(M423:M426,$F423:$F426)*($H423/$I423)*1000</f>
        <v>-0.51593088662009612</v>
      </c>
      <c r="Q423" s="10">
        <f>SLOPE(N423:N426,$F423:$F426)*($H423/$I423)*1000</f>
        <v>2.399010903739875E-2</v>
      </c>
      <c r="R423" s="10">
        <f>SLOPE(O423:O426,$F423:$F426)*($H423/$I423)</f>
        <v>0.95420234599716958</v>
      </c>
      <c r="S423" s="11">
        <f>RSQ(J423:J426,$F423:$F426)</f>
        <v>0.66641792405178213</v>
      </c>
      <c r="T423" s="11">
        <f>RSQ(K423:K426,$F423:$F426)</f>
        <v>2.1739130434787306E-2</v>
      </c>
      <c r="U423" s="11">
        <f>RSQ(L423:L426,$F423:$F426)</f>
        <v>0.87637488582006662</v>
      </c>
      <c r="V423" t="s">
        <v>24</v>
      </c>
      <c r="W423" s="2" t="s">
        <v>36</v>
      </c>
      <c r="X423" s="4" t="s">
        <v>33</v>
      </c>
      <c r="Y423" s="2">
        <v>306</v>
      </c>
      <c r="Z423" s="31">
        <f t="shared" si="27"/>
        <v>0.9639460024465818</v>
      </c>
    </row>
    <row r="424" spans="1:26" x14ac:dyDescent="0.2">
      <c r="A424" s="1">
        <v>44684</v>
      </c>
      <c r="B424" s="25">
        <v>0.45833333333333298</v>
      </c>
      <c r="C424" s="4">
        <v>10</v>
      </c>
      <c r="D424" s="4">
        <v>10</v>
      </c>
      <c r="E424" s="2">
        <v>2</v>
      </c>
      <c r="F424" s="21">
        <v>1200</v>
      </c>
      <c r="G424" s="22">
        <v>19.2</v>
      </c>
      <c r="I424" s="14"/>
      <c r="J424" s="30">
        <v>0.36341423393081501</v>
      </c>
      <c r="K424" s="30">
        <v>2.11680415028678</v>
      </c>
      <c r="L424" s="30">
        <v>639.82454743324297</v>
      </c>
      <c r="M424">
        <f t="shared" si="24"/>
        <v>1.4602258394561194E-2</v>
      </c>
      <c r="N424">
        <f t="shared" si="25"/>
        <v>8.5054789513422366E-2</v>
      </c>
      <c r="O424">
        <f t="shared" si="26"/>
        <v>25.708633555013808</v>
      </c>
      <c r="R424"/>
      <c r="U424" s="11"/>
      <c r="V424" t="s">
        <v>24</v>
      </c>
      <c r="W424" s="2" t="s">
        <v>36</v>
      </c>
      <c r="X424" s="4" t="s">
        <v>33</v>
      </c>
      <c r="Y424" s="2">
        <v>306</v>
      </c>
      <c r="Z424" s="31">
        <f t="shared" si="27"/>
        <v>0.9639460024465818</v>
      </c>
    </row>
    <row r="425" spans="1:26" x14ac:dyDescent="0.2">
      <c r="A425" s="1">
        <v>44684</v>
      </c>
      <c r="B425" s="25">
        <v>0.45833333333333298</v>
      </c>
      <c r="C425" s="4">
        <v>10</v>
      </c>
      <c r="D425" s="4">
        <v>10</v>
      </c>
      <c r="E425" s="2">
        <v>3</v>
      </c>
      <c r="F425" s="21">
        <v>2400</v>
      </c>
      <c r="G425" s="22">
        <v>19.2</v>
      </c>
      <c r="I425" s="14"/>
      <c r="J425" s="29">
        <v>0.34396930940640402</v>
      </c>
      <c r="K425" s="29">
        <v>2.0716923374363598</v>
      </c>
      <c r="L425" s="29">
        <v>845.66942719116605</v>
      </c>
      <c r="M425">
        <f t="shared" si="24"/>
        <v>1.3820946641036858E-2</v>
      </c>
      <c r="N425">
        <f t="shared" si="25"/>
        <v>8.3242162801573968E-2</v>
      </c>
      <c r="O425">
        <f t="shared" si="26"/>
        <v>33.979636291782789</v>
      </c>
      <c r="R425"/>
      <c r="U425" s="11"/>
      <c r="V425" t="s">
        <v>24</v>
      </c>
      <c r="W425" s="2" t="s">
        <v>36</v>
      </c>
      <c r="X425" s="4" t="s">
        <v>33</v>
      </c>
      <c r="Y425" s="2">
        <v>306</v>
      </c>
      <c r="Z425" s="31">
        <f t="shared" si="27"/>
        <v>0.9639460024465818</v>
      </c>
    </row>
    <row r="426" spans="1:26" x14ac:dyDescent="0.2">
      <c r="A426" s="1">
        <v>44684</v>
      </c>
      <c r="B426" s="25">
        <v>0.45833333333333298</v>
      </c>
      <c r="C426" s="4">
        <v>10</v>
      </c>
      <c r="D426" s="4">
        <v>10</v>
      </c>
      <c r="E426" s="2">
        <v>4</v>
      </c>
      <c r="F426" s="21">
        <v>3600</v>
      </c>
      <c r="G426" s="22">
        <v>19.2</v>
      </c>
      <c r="I426" s="14"/>
      <c r="J426" s="30">
        <v>0.34457772047444302</v>
      </c>
      <c r="K426" s="30">
        <v>2.0749146097828199</v>
      </c>
      <c r="L426" s="30">
        <v>1012.78733343951</v>
      </c>
      <c r="M426">
        <f t="shared" si="24"/>
        <v>1.3845393057264205E-2</v>
      </c>
      <c r="N426">
        <f t="shared" si="25"/>
        <v>8.3371636138134628E-2</v>
      </c>
      <c r="O426">
        <f t="shared" si="26"/>
        <v>40.694559983684584</v>
      </c>
      <c r="R426"/>
      <c r="U426" s="11"/>
      <c r="V426" t="s">
        <v>24</v>
      </c>
      <c r="W426" s="2" t="s">
        <v>36</v>
      </c>
      <c r="X426" s="4" t="s">
        <v>33</v>
      </c>
      <c r="Y426" s="2">
        <v>306</v>
      </c>
      <c r="Z426" s="31">
        <f t="shared" si="27"/>
        <v>0.9639460024465818</v>
      </c>
    </row>
    <row r="427" spans="1:26" x14ac:dyDescent="0.2">
      <c r="A427" s="1">
        <v>44684</v>
      </c>
      <c r="B427" s="25">
        <v>0.45833333333333298</v>
      </c>
      <c r="C427" s="4">
        <v>11</v>
      </c>
      <c r="D427" s="4">
        <v>11</v>
      </c>
      <c r="E427" s="2">
        <v>1</v>
      </c>
      <c r="F427" s="21">
        <v>0</v>
      </c>
      <c r="G427" s="22">
        <v>16.5</v>
      </c>
      <c r="H427" s="3">
        <v>16.399999999999999</v>
      </c>
      <c r="I427" s="14">
        <v>7.0699999999999999E-2</v>
      </c>
      <c r="J427" s="29">
        <v>0.336225296467623</v>
      </c>
      <c r="K427" s="29">
        <v>2.11680415028678</v>
      </c>
      <c r="L427" s="29">
        <v>473.91437065350101</v>
      </c>
      <c r="M427">
        <f t="shared" si="24"/>
        <v>1.3635719109647703E-2</v>
      </c>
      <c r="N427">
        <f t="shared" si="25"/>
        <v>8.5847635816499318E-2</v>
      </c>
      <c r="O427">
        <f t="shared" si="26"/>
        <v>19.219741370289452</v>
      </c>
      <c r="P427" s="10">
        <f>SLOPE(M427:M430,$F427:$F430)*($H427/$I427)*1000</f>
        <v>6.5398513771648525E-3</v>
      </c>
      <c r="Q427" s="10">
        <f>SLOPE(N427:N430,$F427:$F430)*($H427/$I427)*1000</f>
        <v>-0.12125351326532302</v>
      </c>
      <c r="R427" s="10">
        <f>SLOPE(O427:O430,$F427:$F430)*($H427/$I427)</f>
        <v>3.007031662272599</v>
      </c>
      <c r="S427" s="11">
        <f>RSQ(J427:J430,$F427:$F430)</f>
        <v>0.9023901069862007</v>
      </c>
      <c r="T427" s="11">
        <f>RSQ(K427:K430,$F427:$F430)</f>
        <v>0.70243902439012451</v>
      </c>
      <c r="U427" s="11">
        <f>RSQ(L427:L430,$F427:$F430)</f>
        <v>0.99916785740946212</v>
      </c>
      <c r="V427" t="s">
        <v>24</v>
      </c>
      <c r="W427" s="2" t="s">
        <v>32</v>
      </c>
      <c r="X427" s="4" t="s">
        <v>35</v>
      </c>
      <c r="Y427" s="2">
        <v>306</v>
      </c>
      <c r="Z427" s="31">
        <f t="shared" si="27"/>
        <v>0.9639460024465818</v>
      </c>
    </row>
    <row r="428" spans="1:26" x14ac:dyDescent="0.2">
      <c r="A428" s="1">
        <v>44684</v>
      </c>
      <c r="B428" s="25">
        <v>0.45833333333333298</v>
      </c>
      <c r="C428" s="4">
        <v>11</v>
      </c>
      <c r="D428" s="4">
        <v>11</v>
      </c>
      <c r="E428" s="2">
        <v>2</v>
      </c>
      <c r="F428" s="21">
        <v>1200</v>
      </c>
      <c r="G428" s="22">
        <v>16.5</v>
      </c>
      <c r="I428" s="14"/>
      <c r="J428" s="30">
        <v>0.337014690407408</v>
      </c>
      <c r="K428" s="30">
        <v>2.11035960559387</v>
      </c>
      <c r="L428" s="30">
        <v>827.712746191007</v>
      </c>
      <c r="M428">
        <f t="shared" si="24"/>
        <v>1.3667733220848891E-2</v>
      </c>
      <c r="N428">
        <f t="shared" si="25"/>
        <v>8.5586275347357604E-2</v>
      </c>
      <c r="O428">
        <f t="shared" si="26"/>
        <v>33.568142043775488</v>
      </c>
      <c r="R428"/>
      <c r="U428" s="11"/>
      <c r="V428" t="s">
        <v>24</v>
      </c>
      <c r="W428" s="2" t="s">
        <v>32</v>
      </c>
      <c r="X428" s="4" t="s">
        <v>35</v>
      </c>
      <c r="Y428" s="2">
        <v>306</v>
      </c>
      <c r="Z428" s="31">
        <f t="shared" si="27"/>
        <v>0.9639460024465818</v>
      </c>
    </row>
    <row r="429" spans="1:26" x14ac:dyDescent="0.2">
      <c r="A429" s="1">
        <v>44684</v>
      </c>
      <c r="B429" s="25">
        <v>0.45833333333333298</v>
      </c>
      <c r="C429" s="4">
        <v>11</v>
      </c>
      <c r="D429" s="4">
        <v>11</v>
      </c>
      <c r="E429" s="2">
        <v>3</v>
      </c>
      <c r="F429" s="21">
        <v>2400</v>
      </c>
      <c r="G429" s="22">
        <v>16.5</v>
      </c>
      <c r="I429" s="14"/>
      <c r="J429" s="29">
        <v>0.33726619714999501</v>
      </c>
      <c r="K429" s="29">
        <v>2.11035960559387</v>
      </c>
      <c r="L429" s="29">
        <v>1220.17173647608</v>
      </c>
      <c r="M429">
        <f t="shared" si="24"/>
        <v>1.3677933153251743E-2</v>
      </c>
      <c r="N429">
        <f t="shared" si="25"/>
        <v>8.5586275347357604E-2</v>
      </c>
      <c r="O429">
        <f t="shared" si="26"/>
        <v>49.484435701051019</v>
      </c>
      <c r="R429"/>
      <c r="U429" s="11"/>
      <c r="V429" t="s">
        <v>24</v>
      </c>
      <c r="W429" s="2" t="s">
        <v>32</v>
      </c>
      <c r="X429" s="4" t="s">
        <v>35</v>
      </c>
      <c r="Y429" s="2">
        <v>306</v>
      </c>
      <c r="Z429" s="31">
        <f t="shared" si="27"/>
        <v>0.9639460024465818</v>
      </c>
    </row>
    <row r="430" spans="1:26" x14ac:dyDescent="0.2">
      <c r="A430" s="1">
        <v>44684</v>
      </c>
      <c r="B430" s="25">
        <v>0.45833333333333298</v>
      </c>
      <c r="C430" s="4">
        <v>11</v>
      </c>
      <c r="D430" s="4">
        <v>11</v>
      </c>
      <c r="E430" s="2">
        <v>4</v>
      </c>
      <c r="F430" s="21">
        <v>3600</v>
      </c>
      <c r="G430" s="22">
        <v>16.5</v>
      </c>
      <c r="I430" s="14"/>
      <c r="J430" s="30">
        <v>0.33892217137342201</v>
      </c>
      <c r="K430" s="30">
        <v>2.0652477927434401</v>
      </c>
      <c r="L430" s="30">
        <v>1621.66879014705</v>
      </c>
      <c r="M430">
        <f t="shared" si="24"/>
        <v>1.3745091691293636E-2</v>
      </c>
      <c r="N430">
        <f t="shared" si="25"/>
        <v>8.3756752063363138E-2</v>
      </c>
      <c r="O430">
        <f t="shared" si="26"/>
        <v>65.767270766483648</v>
      </c>
      <c r="R430"/>
      <c r="U430" s="11"/>
      <c r="V430" t="s">
        <v>24</v>
      </c>
      <c r="W430" s="2" t="s">
        <v>32</v>
      </c>
      <c r="X430" s="4" t="s">
        <v>35</v>
      </c>
      <c r="Y430" s="2">
        <v>306</v>
      </c>
      <c r="Z430" s="31">
        <f t="shared" si="27"/>
        <v>0.9639460024465818</v>
      </c>
    </row>
    <row r="431" spans="1:26" x14ac:dyDescent="0.2">
      <c r="A431" s="1">
        <v>44684</v>
      </c>
      <c r="B431" s="25">
        <v>0.45833333333333298</v>
      </c>
      <c r="C431" s="4">
        <v>12</v>
      </c>
      <c r="D431" s="4">
        <v>12</v>
      </c>
      <c r="E431" s="2">
        <v>1</v>
      </c>
      <c r="F431" s="21">
        <v>0</v>
      </c>
      <c r="G431" s="22">
        <v>19.2</v>
      </c>
      <c r="H431" s="3">
        <v>15.72</v>
      </c>
      <c r="I431" s="14">
        <v>7.0699999999999999E-2</v>
      </c>
      <c r="J431" s="29">
        <v>0.33725222432004198</v>
      </c>
      <c r="K431" s="29">
        <v>2.1264709673261599</v>
      </c>
      <c r="L431" s="29">
        <v>506.07182672400103</v>
      </c>
      <c r="M431">
        <f t="shared" si="24"/>
        <v>1.3551049089065943E-2</v>
      </c>
      <c r="N431">
        <f t="shared" si="25"/>
        <v>8.5443209523104344E-2</v>
      </c>
      <c r="O431">
        <f t="shared" si="26"/>
        <v>20.334348217737375</v>
      </c>
      <c r="P431" s="10">
        <f>SLOPE(M431:M434,$F431:$F434)*($H431/$I431)*1000</f>
        <v>4.0995977943899435E-3</v>
      </c>
      <c r="Q431" s="10">
        <f>SLOPE(N431:N434,$F431:$F434)*($H431/$I431)*1000</f>
        <v>-0.31666943929363384</v>
      </c>
      <c r="R431" s="10">
        <f>SLOPE(O431:O434,$F431:$F434)*($H431/$I431)</f>
        <v>1.0336154582968342</v>
      </c>
      <c r="S431" s="11">
        <f>RSQ(J431:J434,$F431:$F434)</f>
        <v>0.22853363810641658</v>
      </c>
      <c r="T431" s="11">
        <f>RSQ(K431:K434,$F431:$F434)</f>
        <v>0.97558790593504718</v>
      </c>
      <c r="U431" s="11">
        <f>RSQ(L431:L434,$F431:$F434)</f>
        <v>0.99485736949384773</v>
      </c>
      <c r="V431" t="s">
        <v>24</v>
      </c>
      <c r="W431" s="2" t="s">
        <v>32</v>
      </c>
      <c r="X431" s="4" t="s">
        <v>33</v>
      </c>
      <c r="Y431" s="2">
        <v>306</v>
      </c>
      <c r="Z431" s="31">
        <f t="shared" si="27"/>
        <v>0.9639460024465818</v>
      </c>
    </row>
    <row r="432" spans="1:26" x14ac:dyDescent="0.2">
      <c r="A432" s="1">
        <v>44684</v>
      </c>
      <c r="B432" s="25">
        <v>0.45833333333333298</v>
      </c>
      <c r="C432" s="4">
        <v>12</v>
      </c>
      <c r="D432" s="4">
        <v>12</v>
      </c>
      <c r="E432" s="2">
        <v>2</v>
      </c>
      <c r="F432" s="21">
        <v>1200</v>
      </c>
      <c r="G432" s="22">
        <v>19.2</v>
      </c>
      <c r="I432" s="14"/>
      <c r="J432" s="30">
        <v>0.337049621367909</v>
      </c>
      <c r="K432" s="30">
        <v>2.0845814268221998</v>
      </c>
      <c r="L432" s="30">
        <v>626.11482720178401</v>
      </c>
      <c r="M432">
        <f t="shared" si="24"/>
        <v>1.3542908349429669E-2</v>
      </c>
      <c r="N432">
        <f t="shared" si="25"/>
        <v>8.3760056147816592E-2</v>
      </c>
      <c r="O432">
        <f t="shared" si="26"/>
        <v>25.157766641597814</v>
      </c>
      <c r="R432"/>
      <c r="U432" s="11"/>
      <c r="V432" t="s">
        <v>24</v>
      </c>
      <c r="W432" s="2" t="s">
        <v>32</v>
      </c>
      <c r="X432" s="4" t="s">
        <v>33</v>
      </c>
      <c r="Y432" s="2">
        <v>306</v>
      </c>
      <c r="Z432" s="31">
        <f t="shared" si="27"/>
        <v>0.9639460024465818</v>
      </c>
    </row>
    <row r="433" spans="1:26" x14ac:dyDescent="0.2">
      <c r="A433" s="1">
        <v>44684</v>
      </c>
      <c r="B433" s="25">
        <v>0.45833333333333298</v>
      </c>
      <c r="C433" s="4">
        <v>12</v>
      </c>
      <c r="D433" s="4">
        <v>12</v>
      </c>
      <c r="E433" s="2">
        <v>3</v>
      </c>
      <c r="F433" s="21">
        <v>2400</v>
      </c>
      <c r="G433" s="22">
        <v>19.2</v>
      </c>
      <c r="I433" s="14"/>
      <c r="J433" s="29">
        <v>0.33591096047837299</v>
      </c>
      <c r="K433" s="29">
        <v>2.0265805245859401</v>
      </c>
      <c r="L433" s="29">
        <v>794.85188724319198</v>
      </c>
      <c r="M433">
        <f t="shared" si="24"/>
        <v>1.349715609489373E-2</v>
      </c>
      <c r="N433">
        <f t="shared" si="25"/>
        <v>8.1429536089725571E-2</v>
      </c>
      <c r="O433">
        <f t="shared" si="26"/>
        <v>31.937749155800326</v>
      </c>
      <c r="R433"/>
      <c r="U433" s="11"/>
      <c r="V433" t="s">
        <v>24</v>
      </c>
      <c r="W433" s="2" t="s">
        <v>32</v>
      </c>
      <c r="X433" s="4" t="s">
        <v>33</v>
      </c>
      <c r="Y433" s="2">
        <v>306</v>
      </c>
      <c r="Z433" s="31">
        <f t="shared" si="27"/>
        <v>0.9639460024465818</v>
      </c>
    </row>
    <row r="434" spans="1:26" x14ac:dyDescent="0.2">
      <c r="A434" s="1">
        <v>44684</v>
      </c>
      <c r="B434" s="25">
        <v>0.45833333333333298</v>
      </c>
      <c r="C434" s="4">
        <v>12</v>
      </c>
      <c r="D434" s="4">
        <v>12</v>
      </c>
      <c r="E434" s="2">
        <v>4</v>
      </c>
      <c r="F434" s="21">
        <v>3600</v>
      </c>
      <c r="G434" s="22">
        <v>19.2</v>
      </c>
      <c r="I434" s="14"/>
      <c r="J434" s="30">
        <v>0.33946725947880602</v>
      </c>
      <c r="K434" s="30">
        <v>2.00402461816073</v>
      </c>
      <c r="L434" s="30">
        <v>912.59887455539604</v>
      </c>
      <c r="M434">
        <f t="shared" si="24"/>
        <v>1.3640050874690739E-2</v>
      </c>
      <c r="N434">
        <f t="shared" si="25"/>
        <v>8.0523222733801372E-2</v>
      </c>
      <c r="O434">
        <f t="shared" si="26"/>
        <v>36.668912036562027</v>
      </c>
      <c r="R434"/>
      <c r="U434" s="11"/>
      <c r="V434" t="s">
        <v>24</v>
      </c>
      <c r="W434" s="2" t="s">
        <v>32</v>
      </c>
      <c r="X434" s="4" t="s">
        <v>33</v>
      </c>
      <c r="Y434" s="2">
        <v>306</v>
      </c>
      <c r="Z434" s="31">
        <f t="shared" si="27"/>
        <v>0.9639460024465818</v>
      </c>
    </row>
    <row r="435" spans="1:26" x14ac:dyDescent="0.2">
      <c r="A435" s="1">
        <v>44684</v>
      </c>
      <c r="B435" s="25">
        <v>0.45833333333333298</v>
      </c>
      <c r="C435" s="4">
        <v>13</v>
      </c>
      <c r="D435" s="4">
        <v>13</v>
      </c>
      <c r="E435" s="2">
        <v>1</v>
      </c>
      <c r="F435" s="21">
        <v>0</v>
      </c>
      <c r="G435" s="22">
        <v>16.5</v>
      </c>
      <c r="H435" s="3">
        <v>15.72</v>
      </c>
      <c r="I435" s="14">
        <v>7.0699999999999999E-2</v>
      </c>
      <c r="J435" s="29">
        <v>0.33854482700642102</v>
      </c>
      <c r="K435" s="29">
        <v>2.0620255203969799</v>
      </c>
      <c r="L435" s="29">
        <v>397.73451186494702</v>
      </c>
      <c r="M435">
        <f t="shared" si="24"/>
        <v>1.3729788375778443E-2</v>
      </c>
      <c r="N435">
        <f t="shared" si="25"/>
        <v>8.3626071828792073E-2</v>
      </c>
      <c r="O435">
        <f t="shared" si="26"/>
        <v>16.130244038688826</v>
      </c>
      <c r="P435" s="10">
        <f>SLOPE(M435:M438,$F435:$F438)*($H435/$I435)*1000</f>
        <v>6.6696388337649896E-3</v>
      </c>
      <c r="Q435" s="10">
        <f>SLOPE(N435:N438,$F435:$F438)*($H435/$I435)*1000</f>
        <v>9.6854940474162144E-3</v>
      </c>
      <c r="R435" s="10">
        <f>SLOPE(O435:O438,$F435:$F438)*($H435/$I435)</f>
        <v>3.5795455481056058</v>
      </c>
      <c r="S435" s="11">
        <f>RSQ(J435:J438,$F435:$F438)</f>
        <v>0.52647722729818436</v>
      </c>
      <c r="T435" s="11">
        <f>RSQ(K435:K438,$F435:$F438)</f>
        <v>1.9047619047631928E-2</v>
      </c>
      <c r="U435" s="11">
        <f>RSQ(L435:L438,$F435:$F438)</f>
        <v>0.99852767938207376</v>
      </c>
      <c r="V435" t="s">
        <v>24</v>
      </c>
      <c r="W435" s="2" t="s">
        <v>32</v>
      </c>
      <c r="X435" s="4" t="s">
        <v>35</v>
      </c>
      <c r="Y435" s="2">
        <v>306</v>
      </c>
      <c r="Z435" s="31">
        <f t="shared" si="27"/>
        <v>0.9639460024465818</v>
      </c>
    </row>
    <row r="436" spans="1:26" x14ac:dyDescent="0.2">
      <c r="A436" s="1">
        <v>44684</v>
      </c>
      <c r="B436" s="25">
        <v>0.45833333333333298</v>
      </c>
      <c r="C436" s="4">
        <v>13</v>
      </c>
      <c r="D436" s="4">
        <v>13</v>
      </c>
      <c r="E436" s="2">
        <v>2</v>
      </c>
      <c r="F436" s="21">
        <v>1200</v>
      </c>
      <c r="G436" s="22">
        <v>16.5</v>
      </c>
      <c r="I436" s="14"/>
      <c r="J436" s="30">
        <v>0.33746880626535403</v>
      </c>
      <c r="K436" s="30">
        <v>2.0588032480505301</v>
      </c>
      <c r="L436" s="30">
        <v>909.13494717842502</v>
      </c>
      <c r="M436">
        <f t="shared" si="24"/>
        <v>1.3686150027517644E-2</v>
      </c>
      <c r="N436">
        <f t="shared" si="25"/>
        <v>8.3495391594221424E-2</v>
      </c>
      <c r="O436">
        <f t="shared" si="26"/>
        <v>36.870244156906125</v>
      </c>
      <c r="R436"/>
      <c r="U436" s="11"/>
      <c r="V436" t="s">
        <v>24</v>
      </c>
      <c r="W436" s="2" t="s">
        <v>32</v>
      </c>
      <c r="X436" s="4" t="s">
        <v>35</v>
      </c>
      <c r="Y436" s="2">
        <v>306</v>
      </c>
      <c r="Z436" s="31">
        <f t="shared" si="27"/>
        <v>0.9639460024465818</v>
      </c>
    </row>
    <row r="437" spans="1:26" x14ac:dyDescent="0.2">
      <c r="A437" s="1">
        <v>44684</v>
      </c>
      <c r="B437" s="25">
        <v>0.45833333333333298</v>
      </c>
      <c r="C437" s="4">
        <v>13</v>
      </c>
      <c r="D437" s="4">
        <v>13</v>
      </c>
      <c r="E437" s="2">
        <v>3</v>
      </c>
      <c r="F437" s="21">
        <v>2400</v>
      </c>
      <c r="G437" s="22">
        <v>16.5</v>
      </c>
      <c r="I437" s="14"/>
      <c r="J437" s="29">
        <v>0.33848193821493699</v>
      </c>
      <c r="K437" s="29">
        <v>2.04269188631823</v>
      </c>
      <c r="L437" s="29">
        <v>1393.5937251154601</v>
      </c>
      <c r="M437">
        <f t="shared" si="24"/>
        <v>1.3727237901721819E-2</v>
      </c>
      <c r="N437">
        <f t="shared" si="25"/>
        <v>8.2841990421366099E-2</v>
      </c>
      <c r="O437">
        <f t="shared" si="26"/>
        <v>56.517617170045021</v>
      </c>
      <c r="R437"/>
      <c r="U437" s="11"/>
      <c r="V437" t="s">
        <v>24</v>
      </c>
      <c r="W437" s="2" t="s">
        <v>32</v>
      </c>
      <c r="X437" s="4" t="s">
        <v>35</v>
      </c>
      <c r="Y437" s="2">
        <v>306</v>
      </c>
      <c r="Z437" s="31">
        <f t="shared" si="27"/>
        <v>0.9639460024465818</v>
      </c>
    </row>
    <row r="438" spans="1:26" x14ac:dyDescent="0.2">
      <c r="A438" s="1">
        <v>44684</v>
      </c>
      <c r="B438" s="25">
        <v>0.45833333333333298</v>
      </c>
      <c r="C438" s="4">
        <v>13</v>
      </c>
      <c r="D438" s="4">
        <v>13</v>
      </c>
      <c r="E438" s="2">
        <v>4</v>
      </c>
      <c r="F438" s="21">
        <v>3600</v>
      </c>
      <c r="G438" s="22">
        <v>16.5</v>
      </c>
      <c r="I438" s="14"/>
      <c r="J438" s="30">
        <v>0.341165684110179</v>
      </c>
      <c r="K438" s="30">
        <v>2.0716923374363598</v>
      </c>
      <c r="L438" s="30">
        <v>1824.08955778521</v>
      </c>
      <c r="M438">
        <f t="shared" si="24"/>
        <v>1.3836078032353434E-2</v>
      </c>
      <c r="N438">
        <f t="shared" si="25"/>
        <v>8.4018112532505254E-2</v>
      </c>
      <c r="O438">
        <f t="shared" si="26"/>
        <v>73.976506533308253</v>
      </c>
      <c r="R438"/>
      <c r="U438" s="11"/>
      <c r="V438" t="s">
        <v>24</v>
      </c>
      <c r="W438" s="2" t="s">
        <v>32</v>
      </c>
      <c r="X438" s="4" t="s">
        <v>35</v>
      </c>
      <c r="Y438" s="2">
        <v>306</v>
      </c>
      <c r="Z438" s="31">
        <f t="shared" si="27"/>
        <v>0.9639460024465818</v>
      </c>
    </row>
    <row r="439" spans="1:26" x14ac:dyDescent="0.2">
      <c r="A439" s="1">
        <v>44684</v>
      </c>
      <c r="B439" s="25">
        <v>0.45833333333333298</v>
      </c>
      <c r="C439" s="4">
        <v>14</v>
      </c>
      <c r="D439" s="4">
        <v>14</v>
      </c>
      <c r="E439" s="2">
        <v>1</v>
      </c>
      <c r="F439" s="21">
        <v>0</v>
      </c>
      <c r="G439" s="22">
        <v>19.2</v>
      </c>
      <c r="H439" s="3">
        <v>16.399999999999999</v>
      </c>
      <c r="I439" s="14">
        <v>7.0699999999999999E-2</v>
      </c>
      <c r="J439" s="29">
        <v>0.336092575128978</v>
      </c>
      <c r="K439" s="29">
        <v>2.11035960559387</v>
      </c>
      <c r="L439" s="29">
        <v>509.01815575728602</v>
      </c>
      <c r="M439">
        <f t="shared" si="24"/>
        <v>1.3504453508722813E-2</v>
      </c>
      <c r="N439">
        <f t="shared" si="25"/>
        <v>8.4795842840301464E-2</v>
      </c>
      <c r="O439">
        <f t="shared" si="26"/>
        <v>20.452733943563448</v>
      </c>
      <c r="P439" s="10">
        <f>SLOPE(M439:M442,$F439:$F442)*($H439/$I439)*1000</f>
        <v>3.3858632653251688E-3</v>
      </c>
      <c r="Q439" s="10">
        <f>SLOPE(N439:N442,$F439:$F442)*($H439/$I439)*1000</f>
        <v>-0.42297065017842989</v>
      </c>
      <c r="R439" s="10">
        <f>SLOPE(O439:O442,$F439:$F442)*($H439/$I439)</f>
        <v>1.1790289232524545</v>
      </c>
      <c r="S439" s="11">
        <f>RSQ(J439:J442,$F439:$F442)</f>
        <v>0.49848261475422556</v>
      </c>
      <c r="T439" s="11">
        <f>RSQ(K439:K442,$F439:$F442)</f>
        <v>0.96964861653368994</v>
      </c>
      <c r="U439" s="11">
        <f>RSQ(L439:L442,$F439:$F442)</f>
        <v>0.99610311888543956</v>
      </c>
      <c r="V439" t="s">
        <v>24</v>
      </c>
      <c r="W439" s="2" t="s">
        <v>32</v>
      </c>
      <c r="X439" s="4" t="s">
        <v>33</v>
      </c>
      <c r="Y439" s="2">
        <v>306</v>
      </c>
      <c r="Z439" s="31">
        <f t="shared" si="27"/>
        <v>0.9639460024465818</v>
      </c>
    </row>
    <row r="440" spans="1:26" x14ac:dyDescent="0.2">
      <c r="A440" s="1">
        <v>44684</v>
      </c>
      <c r="B440" s="25">
        <v>0.45833333333333298</v>
      </c>
      <c r="C440" s="4">
        <v>14</v>
      </c>
      <c r="D440" s="4">
        <v>14</v>
      </c>
      <c r="E440" s="2">
        <v>2</v>
      </c>
      <c r="F440" s="21">
        <v>1200</v>
      </c>
      <c r="G440" s="22">
        <v>19.2</v>
      </c>
      <c r="I440" s="14"/>
      <c r="J440" s="30">
        <v>0.33575030524149302</v>
      </c>
      <c r="K440" s="30">
        <v>2.0394696139717698</v>
      </c>
      <c r="L440" s="30">
        <v>668.77023942241306</v>
      </c>
      <c r="M440">
        <f t="shared" si="24"/>
        <v>1.3490700846138098E-2</v>
      </c>
      <c r="N440">
        <f t="shared" si="25"/>
        <v>8.1947429435967792E-2</v>
      </c>
      <c r="O440">
        <f t="shared" si="26"/>
        <v>26.871693320899887</v>
      </c>
      <c r="R440"/>
      <c r="U440" s="11"/>
      <c r="V440" t="s">
        <v>24</v>
      </c>
      <c r="W440" s="2" t="s">
        <v>32</v>
      </c>
      <c r="X440" s="4" t="s">
        <v>33</v>
      </c>
      <c r="Y440" s="2">
        <v>306</v>
      </c>
      <c r="Z440" s="31">
        <f t="shared" si="27"/>
        <v>0.9639460024465818</v>
      </c>
    </row>
    <row r="441" spans="1:26" x14ac:dyDescent="0.2">
      <c r="A441" s="1">
        <v>44684</v>
      </c>
      <c r="B441" s="25">
        <v>0.45833333333333298</v>
      </c>
      <c r="C441" s="4">
        <v>14</v>
      </c>
      <c r="D441" s="4">
        <v>14</v>
      </c>
      <c r="E441" s="2">
        <v>3</v>
      </c>
      <c r="F441" s="21">
        <v>2400</v>
      </c>
      <c r="G441" s="22">
        <v>19.2</v>
      </c>
      <c r="I441" s="14"/>
      <c r="J441" s="29">
        <v>0.33591794557125099</v>
      </c>
      <c r="K441" s="29">
        <v>1.97824643938906</v>
      </c>
      <c r="L441" s="29">
        <v>835.64925412751495</v>
      </c>
      <c r="M441">
        <f t="shared" si="24"/>
        <v>1.3497436761201185E-2</v>
      </c>
      <c r="N441">
        <f t="shared" si="25"/>
        <v>7.9487436041316514E-2</v>
      </c>
      <c r="O441">
        <f t="shared" si="26"/>
        <v>33.57701817016703</v>
      </c>
      <c r="R441"/>
      <c r="U441" s="11"/>
      <c r="V441" t="s">
        <v>24</v>
      </c>
      <c r="W441" s="2" t="s">
        <v>32</v>
      </c>
      <c r="X441" s="4" t="s">
        <v>33</v>
      </c>
      <c r="Y441" s="2">
        <v>306</v>
      </c>
      <c r="Z441" s="31">
        <f t="shared" si="27"/>
        <v>0.9639460024465818</v>
      </c>
    </row>
    <row r="442" spans="1:26" x14ac:dyDescent="0.2">
      <c r="A442" s="1">
        <v>44684</v>
      </c>
      <c r="B442" s="25">
        <v>0.45833333333333298</v>
      </c>
      <c r="C442" s="4">
        <v>14</v>
      </c>
      <c r="D442" s="4">
        <v>14</v>
      </c>
      <c r="E442" s="2">
        <v>4</v>
      </c>
      <c r="F442" s="21">
        <v>3600</v>
      </c>
      <c r="G442" s="22">
        <v>19.2</v>
      </c>
      <c r="I442" s="14"/>
      <c r="J442" s="30">
        <v>0.33748976615795101</v>
      </c>
      <c r="K442" s="30">
        <v>1.9492459882709301</v>
      </c>
      <c r="L442" s="30">
        <v>959.38180177310596</v>
      </c>
      <c r="M442">
        <f t="shared" si="24"/>
        <v>1.3560593699520928E-2</v>
      </c>
      <c r="N442">
        <f t="shared" si="25"/>
        <v>7.8322176012270997E-2</v>
      </c>
      <c r="O442">
        <f t="shared" si="26"/>
        <v>38.548685385827703</v>
      </c>
      <c r="R442"/>
      <c r="U442" s="11"/>
      <c r="V442" t="s">
        <v>24</v>
      </c>
      <c r="W442" s="2" t="s">
        <v>32</v>
      </c>
      <c r="X442" s="4" t="s">
        <v>33</v>
      </c>
      <c r="Y442" s="2">
        <v>306</v>
      </c>
      <c r="Z442" s="31">
        <f t="shared" si="27"/>
        <v>0.9639460024465818</v>
      </c>
    </row>
    <row r="443" spans="1:26" x14ac:dyDescent="0.2">
      <c r="A443" s="1">
        <v>44684</v>
      </c>
      <c r="B443" s="25">
        <v>0.45833333333333298</v>
      </c>
      <c r="C443" s="4">
        <v>15</v>
      </c>
      <c r="D443" s="4">
        <v>15</v>
      </c>
      <c r="E443" s="2">
        <v>1</v>
      </c>
      <c r="F443" s="21">
        <v>0</v>
      </c>
      <c r="G443" s="22">
        <v>16.5</v>
      </c>
      <c r="H443" s="3">
        <v>15.04</v>
      </c>
      <c r="I443" s="14">
        <v>7.0699999999999999E-2</v>
      </c>
      <c r="J443" s="29">
        <v>0.33395540562877102</v>
      </c>
      <c r="K443" s="29">
        <v>2.0716923374363598</v>
      </c>
      <c r="L443" s="29">
        <v>441.86308860221902</v>
      </c>
      <c r="M443">
        <f t="shared" si="24"/>
        <v>1.3543662996638584E-2</v>
      </c>
      <c r="N443">
        <f t="shared" si="25"/>
        <v>8.4018112532505254E-2</v>
      </c>
      <c r="O443">
        <f t="shared" si="26"/>
        <v>17.919891883213573</v>
      </c>
      <c r="P443" s="10">
        <f>SLOPE(M443:M446,$F443:$F446)*($H443/$I443)*1000</f>
        <v>0.10296659941770402</v>
      </c>
      <c r="Q443" s="10">
        <f>SLOPE(N443:N446,$F443:$F446)*($H443/$I443)*1000</f>
        <v>-6.023243626431353E-2</v>
      </c>
      <c r="R443" s="10">
        <f>SLOPE(O443:O446,$F443:$F446)*($H443/$I443)</f>
        <v>3.119048202259243</v>
      </c>
      <c r="S443" s="11">
        <f>RSQ(J443:J446,$F443:$F446)</f>
        <v>0.99306097244656955</v>
      </c>
      <c r="T443" s="11">
        <f>RSQ(K443:K446,$F443:$F446)</f>
        <v>0.51212121212124717</v>
      </c>
      <c r="U443" s="11">
        <f>RSQ(L443:L446,$F443:$F446)</f>
        <v>0.99816025686255505</v>
      </c>
      <c r="V443" t="s">
        <v>24</v>
      </c>
      <c r="W443" s="2" t="s">
        <v>36</v>
      </c>
      <c r="X443" s="4" t="s">
        <v>35</v>
      </c>
      <c r="Y443" s="2">
        <v>306</v>
      </c>
      <c r="Z443" s="31">
        <f t="shared" si="27"/>
        <v>0.9639460024465818</v>
      </c>
    </row>
    <row r="444" spans="1:26" x14ac:dyDescent="0.2">
      <c r="A444" s="1">
        <v>44684</v>
      </c>
      <c r="B444" s="25">
        <v>0.45833333333333298</v>
      </c>
      <c r="C444" s="4">
        <v>15</v>
      </c>
      <c r="D444" s="4">
        <v>15</v>
      </c>
      <c r="E444" s="2">
        <v>2</v>
      </c>
      <c r="F444" s="21">
        <v>1200</v>
      </c>
      <c r="G444" s="22">
        <v>16.5</v>
      </c>
      <c r="I444" s="14"/>
      <c r="J444" s="30">
        <v>0.35023067135536301</v>
      </c>
      <c r="K444" s="30">
        <v>2.0878036991686502</v>
      </c>
      <c r="L444" s="30">
        <v>892.71778945691995</v>
      </c>
      <c r="M444">
        <f t="shared" si="24"/>
        <v>1.4203711345808693E-2</v>
      </c>
      <c r="N444">
        <f t="shared" si="25"/>
        <v>8.4671513705360177E-2</v>
      </c>
      <c r="O444">
        <f t="shared" si="26"/>
        <v>36.204441334747607</v>
      </c>
      <c r="R444"/>
      <c r="U444" s="11"/>
      <c r="V444" t="s">
        <v>24</v>
      </c>
      <c r="W444" s="2" t="s">
        <v>36</v>
      </c>
      <c r="X444" s="4" t="s">
        <v>35</v>
      </c>
      <c r="Y444" s="2">
        <v>306</v>
      </c>
      <c r="Z444" s="31">
        <f t="shared" si="27"/>
        <v>0.9639460024465818</v>
      </c>
    </row>
    <row r="445" spans="1:26" x14ac:dyDescent="0.2">
      <c r="A445" s="1">
        <v>44684</v>
      </c>
      <c r="B445" s="25">
        <v>0.45833333333333298</v>
      </c>
      <c r="C445" s="4">
        <v>15</v>
      </c>
      <c r="D445" s="4">
        <v>15</v>
      </c>
      <c r="E445" s="2">
        <v>3</v>
      </c>
      <c r="F445" s="21">
        <v>2400</v>
      </c>
      <c r="G445" s="22">
        <v>16.5</v>
      </c>
      <c r="I445" s="14"/>
      <c r="J445" s="29">
        <v>0.36549683580248199</v>
      </c>
      <c r="K445" s="29">
        <v>2.0620255203969799</v>
      </c>
      <c r="L445" s="29">
        <v>1354.8800233582799</v>
      </c>
      <c r="M445">
        <f t="shared" si="24"/>
        <v>1.4822835285826246E-2</v>
      </c>
      <c r="N445">
        <f t="shared" si="25"/>
        <v>8.3626071828792073E-2</v>
      </c>
      <c r="O445">
        <f t="shared" si="26"/>
        <v>54.947571226442392</v>
      </c>
      <c r="R445"/>
      <c r="U445" s="11"/>
      <c r="V445" t="s">
        <v>24</v>
      </c>
      <c r="W445" s="2" t="s">
        <v>36</v>
      </c>
      <c r="X445" s="4" t="s">
        <v>35</v>
      </c>
      <c r="Y445" s="2">
        <v>306</v>
      </c>
      <c r="Z445" s="31">
        <f t="shared" si="27"/>
        <v>0.9639460024465818</v>
      </c>
    </row>
    <row r="446" spans="1:26" x14ac:dyDescent="0.2">
      <c r="A446" s="1">
        <v>44684</v>
      </c>
      <c r="B446" s="25">
        <v>0.45833333333333298</v>
      </c>
      <c r="C446" s="4">
        <v>15</v>
      </c>
      <c r="D446" s="4">
        <v>15</v>
      </c>
      <c r="E446" s="2">
        <v>4</v>
      </c>
      <c r="F446" s="21">
        <v>3600</v>
      </c>
      <c r="G446" s="22">
        <v>16.5</v>
      </c>
      <c r="I446" s="14"/>
      <c r="J446" s="30">
        <v>0.37660644923393899</v>
      </c>
      <c r="K446" s="30">
        <v>2.0523587033576098</v>
      </c>
      <c r="L446" s="30">
        <v>1733.9345437171501</v>
      </c>
      <c r="M446">
        <f t="shared" si="24"/>
        <v>1.5273389035825554E-2</v>
      </c>
      <c r="N446">
        <f t="shared" si="25"/>
        <v>8.3234031125079294E-2</v>
      </c>
      <c r="O446">
        <f t="shared" si="26"/>
        <v>70.320242530945237</v>
      </c>
      <c r="R446"/>
      <c r="U446" s="11"/>
      <c r="V446" t="s">
        <v>24</v>
      </c>
      <c r="W446" s="2" t="s">
        <v>36</v>
      </c>
      <c r="X446" s="4" t="s">
        <v>35</v>
      </c>
      <c r="Y446" s="2">
        <v>306</v>
      </c>
      <c r="Z446" s="31">
        <f t="shared" si="27"/>
        <v>0.9639460024465818</v>
      </c>
    </row>
    <row r="447" spans="1:26" x14ac:dyDescent="0.2">
      <c r="A447" s="1">
        <v>44684</v>
      </c>
      <c r="B447" s="25">
        <v>0.45833333333333298</v>
      </c>
      <c r="C447" s="4">
        <v>16</v>
      </c>
      <c r="D447" s="4">
        <v>16</v>
      </c>
      <c r="E447" s="2">
        <v>1</v>
      </c>
      <c r="F447" s="21">
        <v>0</v>
      </c>
      <c r="G447" s="22">
        <v>19.2</v>
      </c>
      <c r="H447" s="3">
        <v>16.059999999999999</v>
      </c>
      <c r="I447" s="14">
        <v>7.0699999999999999E-2</v>
      </c>
      <c r="J447" s="29">
        <v>0.38854041381704002</v>
      </c>
      <c r="K447" s="29">
        <v>3.0867081265708598</v>
      </c>
      <c r="L447" s="29">
        <v>385.166162340075</v>
      </c>
      <c r="M447">
        <f t="shared" si="24"/>
        <v>1.5611847279394835E-2</v>
      </c>
      <c r="N447">
        <f t="shared" si="25"/>
        <v>0.12402626381816501</v>
      </c>
      <c r="O447">
        <f t="shared" si="26"/>
        <v>15.476267306585481</v>
      </c>
      <c r="P447" s="10">
        <f>SLOPE(M447:M450,$F447:$F450)*($H447/$I447)*1000</f>
        <v>-0.10152846392286223</v>
      </c>
      <c r="Q447" s="10">
        <f>SLOPE(N447:N450,$F447:$F450)*($H447/$I447)*1000</f>
        <v>-2.4729559891911874</v>
      </c>
      <c r="R447" s="10">
        <f>SLOPE(O447:O450,$F447:$F450)*($H447/$I447)</f>
        <v>1.6357673023667534</v>
      </c>
      <c r="S447" s="11">
        <f>RSQ(J447:J450,$F447:$F450)</f>
        <v>0.62812743646265901</v>
      </c>
      <c r="T447" s="11">
        <f>RSQ(K447:K450,$F447:$F450)</f>
        <v>0.68671633384708819</v>
      </c>
      <c r="U447" s="11">
        <f>RSQ(L447:L450,$F447:$F450)</f>
        <v>0.99281143702524932</v>
      </c>
      <c r="V447" t="s">
        <v>24</v>
      </c>
      <c r="W447" s="2" t="s">
        <v>36</v>
      </c>
      <c r="X447" s="4" t="s">
        <v>33</v>
      </c>
      <c r="Y447" s="2">
        <v>306</v>
      </c>
      <c r="Z447" s="31">
        <f t="shared" si="27"/>
        <v>0.9639460024465818</v>
      </c>
    </row>
    <row r="448" spans="1:26" x14ac:dyDescent="0.2">
      <c r="A448" s="1">
        <v>44684</v>
      </c>
      <c r="B448" s="25">
        <v>0.45833333333333298</v>
      </c>
      <c r="C448" s="4">
        <v>16</v>
      </c>
      <c r="D448" s="4">
        <v>16</v>
      </c>
      <c r="E448" s="2">
        <v>2</v>
      </c>
      <c r="F448" s="21">
        <v>1200</v>
      </c>
      <c r="G448" s="22">
        <v>19.2</v>
      </c>
      <c r="I448" s="14"/>
      <c r="J448" s="30">
        <v>0.34745962129511199</v>
      </c>
      <c r="K448" s="30">
        <v>2.1425823290584498</v>
      </c>
      <c r="L448" s="30">
        <v>639.90417794765597</v>
      </c>
      <c r="M448">
        <f t="shared" si="24"/>
        <v>1.3961190008846784E-2</v>
      </c>
      <c r="N448">
        <f t="shared" si="25"/>
        <v>8.609057620590721E-2</v>
      </c>
      <c r="O448">
        <f t="shared" si="26"/>
        <v>25.711833169225322</v>
      </c>
      <c r="R448"/>
      <c r="U448" s="11"/>
      <c r="V448" t="s">
        <v>24</v>
      </c>
      <c r="W448" s="2" t="s">
        <v>36</v>
      </c>
      <c r="X448" s="4" t="s">
        <v>33</v>
      </c>
      <c r="Y448" s="2">
        <v>306</v>
      </c>
      <c r="Z448" s="31">
        <f t="shared" si="27"/>
        <v>0.9639460024465818</v>
      </c>
    </row>
    <row r="449" spans="1:26" x14ac:dyDescent="0.2">
      <c r="A449" s="1">
        <v>44684</v>
      </c>
      <c r="B449" s="25">
        <v>0.45833333333333298</v>
      </c>
      <c r="C449" s="4">
        <v>16</v>
      </c>
      <c r="D449" s="4">
        <v>16</v>
      </c>
      <c r="E449" s="2">
        <v>3</v>
      </c>
      <c r="F449" s="21">
        <v>2400</v>
      </c>
      <c r="G449" s="22">
        <v>19.2</v>
      </c>
      <c r="I449" s="14"/>
      <c r="J449" s="29">
        <v>0.34259183148232297</v>
      </c>
      <c r="K449" s="29">
        <v>2.0620255203969799</v>
      </c>
      <c r="L449" s="29">
        <v>856.79115570419901</v>
      </c>
      <c r="M449">
        <f t="shared" si="24"/>
        <v>1.3765598537681983E-2</v>
      </c>
      <c r="N449">
        <f t="shared" si="25"/>
        <v>8.2853742791891991E-2</v>
      </c>
      <c r="O449">
        <f t="shared" si="26"/>
        <v>34.426515743324529</v>
      </c>
      <c r="R449"/>
      <c r="U449" s="11"/>
      <c r="V449" t="s">
        <v>24</v>
      </c>
      <c r="W449" s="2" t="s">
        <v>36</v>
      </c>
      <c r="X449" s="4" t="s">
        <v>33</v>
      </c>
      <c r="Y449" s="2">
        <v>306</v>
      </c>
      <c r="Z449" s="31">
        <f t="shared" si="27"/>
        <v>0.9639460024465818</v>
      </c>
    </row>
    <row r="450" spans="1:26" x14ac:dyDescent="0.2">
      <c r="A450" s="1">
        <v>44684</v>
      </c>
      <c r="B450" s="25">
        <v>0.45833333333333298</v>
      </c>
      <c r="C450" s="4">
        <v>16</v>
      </c>
      <c r="D450" s="4">
        <v>16</v>
      </c>
      <c r="E450" s="2">
        <v>4</v>
      </c>
      <c r="F450" s="21">
        <v>3600</v>
      </c>
      <c r="G450" s="22">
        <v>19.2</v>
      </c>
      <c r="I450" s="14"/>
      <c r="J450" s="30">
        <v>0.34566879184577998</v>
      </c>
      <c r="K450" s="30">
        <v>2.0298027969324002</v>
      </c>
      <c r="L450" s="30">
        <v>1029.7353612571001</v>
      </c>
      <c r="M450">
        <f t="shared" si="24"/>
        <v>1.3889233129016056E-2</v>
      </c>
      <c r="N450">
        <f t="shared" si="25"/>
        <v>8.155900942628623E-2</v>
      </c>
      <c r="O450">
        <f t="shared" si="26"/>
        <v>41.375544541702133</v>
      </c>
      <c r="R450"/>
      <c r="U450" s="11"/>
      <c r="V450" t="s">
        <v>24</v>
      </c>
      <c r="W450" s="2" t="s">
        <v>36</v>
      </c>
      <c r="X450" s="4" t="s">
        <v>33</v>
      </c>
      <c r="Y450" s="2">
        <v>306</v>
      </c>
      <c r="Z450" s="31">
        <f t="shared" si="27"/>
        <v>0.9639460024465818</v>
      </c>
    </row>
    <row r="451" spans="1:26" x14ac:dyDescent="0.2">
      <c r="A451" s="1">
        <v>44684</v>
      </c>
      <c r="B451" s="25">
        <v>0.45833333333333298</v>
      </c>
      <c r="C451" s="4">
        <v>17</v>
      </c>
      <c r="D451" s="4">
        <v>17</v>
      </c>
      <c r="E451" s="2">
        <v>1</v>
      </c>
      <c r="F451" s="21">
        <v>0</v>
      </c>
      <c r="G451" s="22">
        <v>16.5</v>
      </c>
      <c r="H451" s="3">
        <v>15.04</v>
      </c>
      <c r="I451" s="14">
        <v>7.0699999999999999E-2</v>
      </c>
      <c r="J451" s="29">
        <v>0.33625323811834201</v>
      </c>
      <c r="K451" s="29">
        <v>2.1039150609009498</v>
      </c>
      <c r="L451" s="29">
        <v>451.76381589425102</v>
      </c>
      <c r="M451">
        <f t="shared" ref="M451:M514" si="28">$Z451*J451/(0.08206*(273.15+$G451))</f>
        <v>1.3636852291786785E-2</v>
      </c>
      <c r="N451">
        <f t="shared" ref="N451:N514" si="29">$Z451*K451/(0.08206*(273.15+$G451))</f>
        <v>8.5324914878215474E-2</v>
      </c>
      <c r="O451">
        <f t="shared" ref="O451:O514" si="30">$Z451*L451/(0.08206*(273.15+$G451))</f>
        <v>18.321418888331021</v>
      </c>
      <c r="P451" s="10">
        <f>SLOPE(M451:M454,$F451:$F454)*($H451/$I451)*1000</f>
        <v>7.8748937098726074E-2</v>
      </c>
      <c r="Q451" s="10">
        <f>SLOPE(N451:N454,$F451:$F454)*($H451/$I451)*1000</f>
        <v>-0.14363119416876668</v>
      </c>
      <c r="R451" s="10">
        <f>SLOPE(O451:O454,$F451:$F454)*($H451/$I451)</f>
        <v>4.1472841467419652</v>
      </c>
      <c r="S451" s="11">
        <f>RSQ(J451:J454,$F451:$F454)</f>
        <v>0.98253787467588083</v>
      </c>
      <c r="T451" s="11">
        <f>RSQ(K451:K454,$F451:$F454)</f>
        <v>0.91090047393361573</v>
      </c>
      <c r="U451" s="11">
        <f>RSQ(L451:L454,$F451:$F454)</f>
        <v>0.99969963499650349</v>
      </c>
      <c r="V451" t="s">
        <v>24</v>
      </c>
      <c r="W451" s="2" t="s">
        <v>31</v>
      </c>
      <c r="X451" s="4" t="s">
        <v>35</v>
      </c>
      <c r="Y451" s="2">
        <v>306</v>
      </c>
      <c r="Z451" s="31">
        <f t="shared" ref="Z451:Z514" si="31">(101.325*EXP(-0.00012*Y451))*1000/101325</f>
        <v>0.9639460024465818</v>
      </c>
    </row>
    <row r="452" spans="1:26" x14ac:dyDescent="0.2">
      <c r="A452" s="1">
        <v>44684</v>
      </c>
      <c r="B452" s="25">
        <v>0.45833333333333298</v>
      </c>
      <c r="C452" s="4">
        <v>17</v>
      </c>
      <c r="D452" s="4">
        <v>17</v>
      </c>
      <c r="E452" s="2">
        <v>2</v>
      </c>
      <c r="F452" s="21">
        <v>1200</v>
      </c>
      <c r="G452" s="22">
        <v>16.5</v>
      </c>
      <c r="I452" s="14"/>
      <c r="J452" s="30">
        <v>0.34289247690661001</v>
      </c>
      <c r="K452" s="30">
        <v>2.0652477927434401</v>
      </c>
      <c r="L452" s="30">
        <v>1032.89403832882</v>
      </c>
      <c r="M452">
        <f t="shared" si="28"/>
        <v>1.3906108639152124E-2</v>
      </c>
      <c r="N452">
        <f t="shared" si="29"/>
        <v>8.3756752063363138E-2</v>
      </c>
      <c r="O452">
        <f t="shared" si="30"/>
        <v>41.88933172087404</v>
      </c>
      <c r="R452"/>
      <c r="U452" s="11"/>
      <c r="V452" t="s">
        <v>24</v>
      </c>
      <c r="W452" s="2" t="s">
        <v>31</v>
      </c>
      <c r="X452" s="4" t="s">
        <v>35</v>
      </c>
      <c r="Y452" s="2">
        <v>306</v>
      </c>
      <c r="Z452" s="31">
        <f t="shared" si="31"/>
        <v>0.9639460024465818</v>
      </c>
    </row>
    <row r="453" spans="1:26" x14ac:dyDescent="0.2">
      <c r="A453" s="1">
        <v>44684</v>
      </c>
      <c r="B453" s="25">
        <v>0.45833333333333298</v>
      </c>
      <c r="C453" s="4">
        <v>17</v>
      </c>
      <c r="D453" s="4">
        <v>17</v>
      </c>
      <c r="E453" s="2">
        <v>3</v>
      </c>
      <c r="F453" s="21">
        <v>2400</v>
      </c>
      <c r="G453" s="22">
        <v>16.5</v>
      </c>
      <c r="I453" s="14"/>
      <c r="J453" s="29">
        <v>0.35728892445099403</v>
      </c>
      <c r="K453" s="29">
        <v>2.0588032480505301</v>
      </c>
      <c r="L453" s="29">
        <v>1629.0346127302701</v>
      </c>
      <c r="M453">
        <f t="shared" si="28"/>
        <v>1.4489960945788131E-2</v>
      </c>
      <c r="N453">
        <f t="shared" si="29"/>
        <v>8.3495391594221424E-2</v>
      </c>
      <c r="O453">
        <f t="shared" si="30"/>
        <v>66.065993940532408</v>
      </c>
      <c r="R453"/>
      <c r="U453" s="11"/>
      <c r="V453" t="s">
        <v>24</v>
      </c>
      <c r="W453" s="2" t="s">
        <v>31</v>
      </c>
      <c r="X453" s="4" t="s">
        <v>35</v>
      </c>
      <c r="Y453" s="2">
        <v>306</v>
      </c>
      <c r="Z453" s="31">
        <f t="shared" si="31"/>
        <v>0.9639460024465818</v>
      </c>
    </row>
    <row r="454" spans="1:26" x14ac:dyDescent="0.2">
      <c r="A454" s="1">
        <v>44684</v>
      </c>
      <c r="B454" s="25">
        <v>0.45833333333333298</v>
      </c>
      <c r="C454" s="4">
        <v>17</v>
      </c>
      <c r="D454" s="4">
        <v>17</v>
      </c>
      <c r="E454" s="2">
        <v>4</v>
      </c>
      <c r="F454" s="21">
        <v>3600</v>
      </c>
      <c r="G454" s="22">
        <v>16.5</v>
      </c>
      <c r="I454" s="14"/>
      <c r="J454" s="30">
        <v>0.36796583256488402</v>
      </c>
      <c r="K454" s="30">
        <v>2.0394696139717698</v>
      </c>
      <c r="L454" s="30">
        <v>2175.9104422147898</v>
      </c>
      <c r="M454">
        <f t="shared" si="28"/>
        <v>1.4922966200092496E-2</v>
      </c>
      <c r="N454">
        <f t="shared" si="29"/>
        <v>8.2711310186795034E-2</v>
      </c>
      <c r="O454">
        <f t="shared" si="30"/>
        <v>88.244709453761445</v>
      </c>
      <c r="R454"/>
      <c r="U454" s="11"/>
      <c r="V454" t="s">
        <v>24</v>
      </c>
      <c r="W454" s="2" t="s">
        <v>31</v>
      </c>
      <c r="X454" s="4" t="s">
        <v>35</v>
      </c>
      <c r="Y454" s="2">
        <v>306</v>
      </c>
      <c r="Z454" s="31">
        <f t="shared" si="31"/>
        <v>0.9639460024465818</v>
      </c>
    </row>
    <row r="455" spans="1:26" x14ac:dyDescent="0.2">
      <c r="A455" s="1">
        <v>44684</v>
      </c>
      <c r="B455" s="25">
        <v>0.45833333333333298</v>
      </c>
      <c r="C455" s="4">
        <v>18</v>
      </c>
      <c r="D455" s="4">
        <v>18</v>
      </c>
      <c r="E455" s="2">
        <v>1</v>
      </c>
      <c r="F455" s="21">
        <v>0</v>
      </c>
      <c r="G455" s="22">
        <v>19.2</v>
      </c>
      <c r="H455" s="3">
        <v>15.04</v>
      </c>
      <c r="I455" s="14">
        <v>7.0699999999999999E-2</v>
      </c>
      <c r="J455" s="29">
        <v>0.33643486152858498</v>
      </c>
      <c r="K455" s="29">
        <v>2.0845814268221998</v>
      </c>
      <c r="L455" s="29">
        <v>536.92865105908595</v>
      </c>
      <c r="M455">
        <f t="shared" si="28"/>
        <v>1.351820683477706E-2</v>
      </c>
      <c r="N455">
        <f t="shared" si="29"/>
        <v>8.3760056147816592E-2</v>
      </c>
      <c r="O455">
        <f t="shared" si="30"/>
        <v>21.574198724699837</v>
      </c>
      <c r="P455" s="10">
        <f>SLOPE(M455:M458,$F455:$F458)*($H455/$I455)*1000</f>
        <v>2.0949927367802715E-2</v>
      </c>
      <c r="Q455" s="10">
        <f>SLOPE(N455:N458,$F455:$F458)*($H455/$I455)*1000</f>
        <v>-0.33051411290607341</v>
      </c>
      <c r="R455" s="10">
        <f>SLOPE(O455:O458,$F455:$F458)*($H455/$I455)</f>
        <v>2.0141196840624778</v>
      </c>
      <c r="S455" s="11">
        <f>RSQ(J455:J458,$F455:$F458)</f>
        <v>0.90350183721813548</v>
      </c>
      <c r="T455" s="11">
        <f>RSQ(K455:K458,$F455:$F458)</f>
        <v>0.98368121442125211</v>
      </c>
      <c r="U455" s="11">
        <f>RSQ(L455:L458,$F455:$F458)</f>
        <v>0.99848549483485693</v>
      </c>
      <c r="V455" t="s">
        <v>24</v>
      </c>
      <c r="W455" s="2" t="s">
        <v>31</v>
      </c>
      <c r="X455" s="4" t="s">
        <v>33</v>
      </c>
      <c r="Y455" s="2">
        <v>306</v>
      </c>
      <c r="Z455" s="31">
        <f t="shared" si="31"/>
        <v>0.9639460024465818</v>
      </c>
    </row>
    <row r="456" spans="1:26" x14ac:dyDescent="0.2">
      <c r="A456" s="1">
        <v>44684</v>
      </c>
      <c r="B456" s="25">
        <v>0.45833333333333298</v>
      </c>
      <c r="C456" s="4">
        <v>18</v>
      </c>
      <c r="D456" s="4">
        <v>18</v>
      </c>
      <c r="E456" s="2">
        <v>2</v>
      </c>
      <c r="F456" s="21">
        <v>1200</v>
      </c>
      <c r="G456" s="22">
        <v>19.2</v>
      </c>
      <c r="I456" s="14"/>
      <c r="J456" s="30">
        <v>0.33736400772742903</v>
      </c>
      <c r="K456" s="30">
        <v>2.0298027969324002</v>
      </c>
      <c r="L456" s="30">
        <v>796.33832351223703</v>
      </c>
      <c r="M456">
        <f t="shared" si="28"/>
        <v>1.3555540630801209E-2</v>
      </c>
      <c r="N456">
        <f t="shared" si="29"/>
        <v>8.155900942628623E-2</v>
      </c>
      <c r="O456">
        <f t="shared" si="30"/>
        <v>31.997475287748625</v>
      </c>
      <c r="R456"/>
      <c r="U456" s="11"/>
      <c r="V456" t="s">
        <v>24</v>
      </c>
      <c r="W456" s="2" t="s">
        <v>31</v>
      </c>
      <c r="X456" s="4" t="s">
        <v>33</v>
      </c>
      <c r="Y456" s="2">
        <v>306</v>
      </c>
      <c r="Z456" s="31">
        <f t="shared" si="31"/>
        <v>0.9639460024465818</v>
      </c>
    </row>
    <row r="457" spans="1:26" x14ac:dyDescent="0.2">
      <c r="A457" s="1">
        <v>44684</v>
      </c>
      <c r="B457" s="25">
        <v>0.45833333333333298</v>
      </c>
      <c r="C457" s="4">
        <v>18</v>
      </c>
      <c r="D457" s="4">
        <v>18</v>
      </c>
      <c r="E457" s="2">
        <v>3</v>
      </c>
      <c r="F457" s="21">
        <v>2400</v>
      </c>
      <c r="G457" s="22">
        <v>19.2</v>
      </c>
      <c r="I457" s="14"/>
      <c r="J457" s="29">
        <v>0.343186142632108</v>
      </c>
      <c r="K457" s="29">
        <v>2.0008023458142699</v>
      </c>
      <c r="L457" s="29">
        <v>1112.0865849126701</v>
      </c>
      <c r="M457">
        <f t="shared" si="28"/>
        <v>1.3789478408544666E-2</v>
      </c>
      <c r="N457">
        <f t="shared" si="29"/>
        <v>8.0393749397240713E-2</v>
      </c>
      <c r="O457">
        <f t="shared" si="30"/>
        <v>44.684478905444919</v>
      </c>
      <c r="R457"/>
      <c r="U457" s="11"/>
      <c r="V457" t="s">
        <v>24</v>
      </c>
      <c r="W457" s="2" t="s">
        <v>31</v>
      </c>
      <c r="X457" s="4" t="s">
        <v>33</v>
      </c>
      <c r="Y457" s="2">
        <v>306</v>
      </c>
      <c r="Z457" s="31">
        <f t="shared" si="31"/>
        <v>0.9639460024465818</v>
      </c>
    </row>
    <row r="458" spans="1:26" x14ac:dyDescent="0.2">
      <c r="A458" s="1">
        <v>44684</v>
      </c>
      <c r="B458" s="25">
        <v>0.45833333333333298</v>
      </c>
      <c r="C458" s="4">
        <v>18</v>
      </c>
      <c r="D458" s="4">
        <v>18</v>
      </c>
      <c r="E458" s="2">
        <v>4</v>
      </c>
      <c r="F458" s="21">
        <v>3600</v>
      </c>
      <c r="G458" s="22">
        <v>19.2</v>
      </c>
      <c r="I458" s="14"/>
      <c r="J458" s="30">
        <v>0.34429798492256197</v>
      </c>
      <c r="K458" s="30">
        <v>1.93957917123155</v>
      </c>
      <c r="L458" s="30">
        <v>1374.21696660827</v>
      </c>
      <c r="M458">
        <f t="shared" si="28"/>
        <v>1.3834153071514255E-2</v>
      </c>
      <c r="N458">
        <f t="shared" si="29"/>
        <v>7.7933756002589019E-2</v>
      </c>
      <c r="O458">
        <f t="shared" si="30"/>
        <v>55.217075620720529</v>
      </c>
      <c r="R458"/>
      <c r="U458" s="11"/>
      <c r="V458" t="s">
        <v>24</v>
      </c>
      <c r="W458" s="2" t="s">
        <v>31</v>
      </c>
      <c r="X458" s="4" t="s">
        <v>33</v>
      </c>
      <c r="Y458" s="2">
        <v>306</v>
      </c>
      <c r="Z458" s="31">
        <f t="shared" si="31"/>
        <v>0.9639460024465818</v>
      </c>
    </row>
    <row r="459" spans="1:26" x14ac:dyDescent="0.2">
      <c r="A459" s="1">
        <v>44684</v>
      </c>
      <c r="B459" s="25">
        <v>0.45833333333333298</v>
      </c>
      <c r="C459" s="4">
        <v>19</v>
      </c>
      <c r="D459" s="4">
        <v>19</v>
      </c>
      <c r="E459" s="2">
        <v>1</v>
      </c>
      <c r="F459" s="21">
        <v>0</v>
      </c>
      <c r="G459" s="22">
        <v>16.5</v>
      </c>
      <c r="H459" s="3">
        <v>16.059999999999999</v>
      </c>
      <c r="I459" s="14">
        <v>7.0699999999999999E-2</v>
      </c>
      <c r="J459" s="29">
        <v>0.57199071251073097</v>
      </c>
      <c r="K459" s="29">
        <v>2.0330250692788598</v>
      </c>
      <c r="L459" s="29">
        <v>624.03116207463995</v>
      </c>
      <c r="M459">
        <f t="shared" si="28"/>
        <v>2.3197257229200297E-2</v>
      </c>
      <c r="N459">
        <f t="shared" si="29"/>
        <v>8.244994971765332E-2</v>
      </c>
      <c r="O459">
        <f t="shared" si="30"/>
        <v>25.307773481393067</v>
      </c>
      <c r="P459" s="10">
        <f>SLOPE(M459:M462,$F459:$F462)*($H459/$I459)*1000</f>
        <v>-0.42304848004555268</v>
      </c>
      <c r="Q459" s="10">
        <f>SLOPE(N459:N462,$F459:$F462)*($H459/$I459)*1000</f>
        <v>-1.9789953486205943E-2</v>
      </c>
      <c r="R459" s="10">
        <f>SLOPE(O459:O462,$F459:$F462)*($H459/$I459)</f>
        <v>4.4881536027075022</v>
      </c>
      <c r="S459" s="11">
        <f>RSQ(J459:J462,$F459:$F462)</f>
        <v>0.54093152517654253</v>
      </c>
      <c r="T459" s="11">
        <f>RSQ(K459:K462,$F459:$F462)</f>
        <v>2.3357664233613608E-2</v>
      </c>
      <c r="U459" s="11">
        <f>RSQ(L459:L462,$F459:$F462)</f>
        <v>0.99204544289734709</v>
      </c>
      <c r="V459" t="s">
        <v>24</v>
      </c>
      <c r="W459" s="2" t="s">
        <v>31</v>
      </c>
      <c r="X459" s="4" t="s">
        <v>35</v>
      </c>
      <c r="Y459" s="2">
        <v>306</v>
      </c>
      <c r="Z459" s="31">
        <f t="shared" si="31"/>
        <v>0.9639460024465818</v>
      </c>
    </row>
    <row r="460" spans="1:26" x14ac:dyDescent="0.2">
      <c r="A460" s="1">
        <v>44684</v>
      </c>
      <c r="B460" s="25">
        <v>0.45833333333333298</v>
      </c>
      <c r="C460" s="4">
        <v>19</v>
      </c>
      <c r="D460" s="4">
        <v>19</v>
      </c>
      <c r="E460" s="2">
        <v>2</v>
      </c>
      <c r="F460" s="21">
        <v>1200</v>
      </c>
      <c r="G460" s="22">
        <v>16.5</v>
      </c>
      <c r="I460" s="14"/>
      <c r="J460" s="30">
        <v>0.37494216554687898</v>
      </c>
      <c r="K460" s="30">
        <v>2.0555809757040699</v>
      </c>
      <c r="L460" s="30">
        <v>1058.7872272654899</v>
      </c>
      <c r="M460">
        <f t="shared" si="28"/>
        <v>1.5205893504959975E-2</v>
      </c>
      <c r="N460">
        <f t="shared" si="29"/>
        <v>8.3364711359650359E-2</v>
      </c>
      <c r="O460">
        <f t="shared" si="30"/>
        <v>42.939437869646426</v>
      </c>
      <c r="R460"/>
      <c r="U460" s="11"/>
      <c r="V460" t="s">
        <v>24</v>
      </c>
      <c r="W460" s="2" t="s">
        <v>31</v>
      </c>
      <c r="X460" s="4" t="s">
        <v>35</v>
      </c>
      <c r="Y460" s="2">
        <v>306</v>
      </c>
      <c r="Z460" s="31">
        <f t="shared" si="31"/>
        <v>0.9639460024465818</v>
      </c>
    </row>
    <row r="461" spans="1:26" x14ac:dyDescent="0.2">
      <c r="A461" s="1">
        <v>44684</v>
      </c>
      <c r="B461" s="25">
        <v>0.45833333333333298</v>
      </c>
      <c r="C461" s="4">
        <v>19</v>
      </c>
      <c r="D461" s="4">
        <v>19</v>
      </c>
      <c r="E461" s="2">
        <v>3</v>
      </c>
      <c r="F461" s="21">
        <v>2400</v>
      </c>
      <c r="G461" s="22">
        <v>16.5</v>
      </c>
      <c r="I461" s="14"/>
      <c r="J461" s="29">
        <v>0.37332737242465303</v>
      </c>
      <c r="K461" s="29">
        <v>2.0684700650899002</v>
      </c>
      <c r="L461" s="29">
        <v>1708.3200615809301</v>
      </c>
      <c r="M461">
        <f t="shared" si="28"/>
        <v>1.5140405078996211E-2</v>
      </c>
      <c r="N461">
        <f t="shared" si="29"/>
        <v>8.3887432297934203E-2</v>
      </c>
      <c r="O461">
        <f t="shared" si="30"/>
        <v>69.281439421191067</v>
      </c>
      <c r="R461"/>
      <c r="U461" s="11"/>
      <c r="V461" t="s">
        <v>24</v>
      </c>
      <c r="W461" s="2" t="s">
        <v>31</v>
      </c>
      <c r="X461" s="4" t="s">
        <v>35</v>
      </c>
      <c r="Y461" s="2">
        <v>306</v>
      </c>
      <c r="Z461" s="31">
        <f t="shared" si="31"/>
        <v>0.9639460024465818</v>
      </c>
    </row>
    <row r="462" spans="1:26" x14ac:dyDescent="0.2">
      <c r="A462" s="1">
        <v>44684</v>
      </c>
      <c r="B462" s="25">
        <v>0.45833333333333298</v>
      </c>
      <c r="C462" s="4">
        <v>19</v>
      </c>
      <c r="D462" s="4">
        <v>19</v>
      </c>
      <c r="E462" s="2">
        <v>4</v>
      </c>
      <c r="F462" s="21">
        <v>3600</v>
      </c>
      <c r="G462" s="22">
        <v>16.5</v>
      </c>
      <c r="I462" s="14"/>
      <c r="J462" s="30">
        <v>0.388842856293237</v>
      </c>
      <c r="K462" s="30">
        <v>2.0201359798930199</v>
      </c>
      <c r="L462" s="30">
        <v>2356.2602856081098</v>
      </c>
      <c r="M462">
        <f t="shared" si="28"/>
        <v>1.5769640243943575E-2</v>
      </c>
      <c r="N462">
        <f t="shared" si="29"/>
        <v>8.192722877936906E-2</v>
      </c>
      <c r="O462">
        <f t="shared" si="30"/>
        <v>95.558852178346939</v>
      </c>
      <c r="R462"/>
      <c r="U462" s="11"/>
      <c r="V462" t="s">
        <v>24</v>
      </c>
      <c r="W462" s="2" t="s">
        <v>31</v>
      </c>
      <c r="X462" s="4" t="s">
        <v>35</v>
      </c>
      <c r="Y462" s="2">
        <v>306</v>
      </c>
      <c r="Z462" s="31">
        <f t="shared" si="31"/>
        <v>0.9639460024465818</v>
      </c>
    </row>
    <row r="463" spans="1:26" x14ac:dyDescent="0.2">
      <c r="A463" s="1">
        <v>44684</v>
      </c>
      <c r="B463" s="25">
        <v>0.45833333333333298</v>
      </c>
      <c r="C463" s="4">
        <v>20</v>
      </c>
      <c r="D463" s="4">
        <v>20</v>
      </c>
      <c r="E463" s="2">
        <v>1</v>
      </c>
      <c r="F463" s="21">
        <v>0</v>
      </c>
      <c r="G463" s="22">
        <v>19.2</v>
      </c>
      <c r="H463" s="3">
        <v>15.72</v>
      </c>
      <c r="I463" s="14">
        <v>7.0699999999999999E-2</v>
      </c>
      <c r="J463" s="29">
        <v>0.34065541560004298</v>
      </c>
      <c r="K463" s="29">
        <v>2.5066991042082898</v>
      </c>
      <c r="L463" s="29">
        <v>594.87312204703505</v>
      </c>
      <c r="M463">
        <f t="shared" si="28"/>
        <v>1.3687791885018598E-2</v>
      </c>
      <c r="N463">
        <f t="shared" si="29"/>
        <v>0.1007210632372559</v>
      </c>
      <c r="O463">
        <f t="shared" si="30"/>
        <v>23.902451332613005</v>
      </c>
      <c r="P463" s="10">
        <f>SLOPE(M463:M466,$F463:$F466)*($H463/$I463)*1000</f>
        <v>7.5368089613330781E-3</v>
      </c>
      <c r="Q463" s="10">
        <f>SLOPE(N463:N466,$F463:$F466)*($H463/$I463)*1000</f>
        <v>-1.1707173210249568</v>
      </c>
      <c r="R463" s="10">
        <f>SLOPE(O463:O466,$F463:$F466)*($H463/$I463)</f>
        <v>1.965417714013624</v>
      </c>
      <c r="S463" s="11">
        <f>RSQ(J463:J466,$F463:$F466)</f>
        <v>0.87759703738151718</v>
      </c>
      <c r="T463" s="11">
        <f>RSQ(K463:K466,$F463:$F466)</f>
        <v>0.75716647589978003</v>
      </c>
      <c r="U463" s="11">
        <f>RSQ(L463:L466,$F463:$F466)</f>
        <v>0.98991154750907329</v>
      </c>
      <c r="V463" t="s">
        <v>24</v>
      </c>
      <c r="W463" s="2" t="s">
        <v>31</v>
      </c>
      <c r="X463" s="4" t="s">
        <v>33</v>
      </c>
      <c r="Y463" s="2">
        <v>306</v>
      </c>
      <c r="Z463" s="31">
        <f t="shared" si="31"/>
        <v>0.9639460024465818</v>
      </c>
    </row>
    <row r="464" spans="1:26" x14ac:dyDescent="0.2">
      <c r="A464" s="1">
        <v>44684</v>
      </c>
      <c r="B464" s="25">
        <v>0.45833333333333298</v>
      </c>
      <c r="C464" s="4">
        <v>20</v>
      </c>
      <c r="D464" s="4">
        <v>20</v>
      </c>
      <c r="E464" s="2">
        <v>2</v>
      </c>
      <c r="F464" s="21">
        <v>1200</v>
      </c>
      <c r="G464" s="22">
        <v>19.2</v>
      </c>
      <c r="I464" s="14"/>
      <c r="J464" s="30">
        <v>0.34092103030976101</v>
      </c>
      <c r="K464" s="30">
        <v>2.0910259715151098</v>
      </c>
      <c r="L464" s="30">
        <v>778.97887137017597</v>
      </c>
      <c r="M464">
        <f t="shared" si="28"/>
        <v>1.3698464484665418E-2</v>
      </c>
      <c r="N464">
        <f t="shared" si="29"/>
        <v>8.4019002820937508E-2</v>
      </c>
      <c r="O464">
        <f t="shared" si="30"/>
        <v>31.299959389638119</v>
      </c>
      <c r="R464"/>
      <c r="U464" s="11"/>
      <c r="V464" t="s">
        <v>24</v>
      </c>
      <c r="W464" s="2" t="s">
        <v>31</v>
      </c>
      <c r="X464" s="4" t="s">
        <v>33</v>
      </c>
      <c r="Y464" s="2">
        <v>306</v>
      </c>
      <c r="Z464" s="31">
        <f t="shared" si="31"/>
        <v>0.9639460024465818</v>
      </c>
    </row>
    <row r="465" spans="1:26" x14ac:dyDescent="0.2">
      <c r="A465" s="1">
        <v>44684</v>
      </c>
      <c r="B465" s="25">
        <v>0.45833333333333298</v>
      </c>
      <c r="C465" s="4">
        <v>20</v>
      </c>
      <c r="D465" s="4">
        <v>20</v>
      </c>
      <c r="E465" s="2">
        <v>3</v>
      </c>
      <c r="F465" s="21">
        <v>2400</v>
      </c>
      <c r="G465" s="22">
        <v>19.2</v>
      </c>
      <c r="I465" s="14"/>
      <c r="J465" s="29">
        <v>0.341794832032777</v>
      </c>
      <c r="K465" s="29">
        <v>2.0555809757040699</v>
      </c>
      <c r="L465" s="29">
        <v>1093.77156659765</v>
      </c>
      <c r="M465">
        <f t="shared" si="28"/>
        <v>1.373357449785087E-2</v>
      </c>
      <c r="N465">
        <f t="shared" si="29"/>
        <v>8.2594796118771088E-2</v>
      </c>
      <c r="O465">
        <f t="shared" si="30"/>
        <v>43.948567636796156</v>
      </c>
      <c r="R465"/>
      <c r="U465" s="11"/>
      <c r="V465" t="s">
        <v>24</v>
      </c>
      <c r="W465" s="2" t="s">
        <v>31</v>
      </c>
      <c r="X465" s="4" t="s">
        <v>33</v>
      </c>
      <c r="Y465" s="2">
        <v>306</v>
      </c>
      <c r="Z465" s="31">
        <f t="shared" si="31"/>
        <v>0.9639460024465818</v>
      </c>
    </row>
    <row r="466" spans="1:26" x14ac:dyDescent="0.2">
      <c r="A466" s="1">
        <v>44684</v>
      </c>
      <c r="B466" s="25">
        <v>0.45833333333333298</v>
      </c>
      <c r="C466" s="4">
        <v>20</v>
      </c>
      <c r="D466" s="4">
        <v>20</v>
      </c>
      <c r="E466" s="2">
        <v>4</v>
      </c>
      <c r="F466" s="21">
        <v>3600</v>
      </c>
      <c r="G466" s="22">
        <v>19.2</v>
      </c>
      <c r="I466" s="14"/>
      <c r="J466" s="30">
        <v>0.34373854612421501</v>
      </c>
      <c r="K466" s="30">
        <v>1.9943578011213501</v>
      </c>
      <c r="L466" s="30">
        <v>1369.90364707756</v>
      </c>
      <c r="M466">
        <f t="shared" si="28"/>
        <v>1.381167439807033E-2</v>
      </c>
      <c r="N466">
        <f t="shared" si="29"/>
        <v>8.0134802724119394E-2</v>
      </c>
      <c r="O466">
        <f t="shared" si="30"/>
        <v>55.043763184263433</v>
      </c>
      <c r="R466"/>
      <c r="U466" s="11"/>
      <c r="V466" t="s">
        <v>24</v>
      </c>
      <c r="W466" s="2" t="s">
        <v>31</v>
      </c>
      <c r="X466" s="4" t="s">
        <v>33</v>
      </c>
      <c r="Y466" s="2">
        <v>306</v>
      </c>
      <c r="Z466" s="31">
        <f t="shared" si="31"/>
        <v>0.9639460024465818</v>
      </c>
    </row>
    <row r="467" spans="1:26" x14ac:dyDescent="0.2">
      <c r="A467" s="1">
        <v>44684</v>
      </c>
      <c r="B467" s="25">
        <v>0.45833333333333298</v>
      </c>
      <c r="C467" s="4">
        <v>21</v>
      </c>
      <c r="D467" s="4">
        <v>21</v>
      </c>
      <c r="E467" s="2">
        <v>1</v>
      </c>
      <c r="F467" s="21">
        <v>0</v>
      </c>
      <c r="G467" s="22">
        <v>16.5</v>
      </c>
      <c r="H467" s="3">
        <v>15.72</v>
      </c>
      <c r="I467" s="14">
        <v>7.0699999999999999E-2</v>
      </c>
      <c r="J467" s="29">
        <v>0.33563156240671999</v>
      </c>
      <c r="K467" s="29">
        <v>2.0910259715151098</v>
      </c>
      <c r="L467" s="29">
        <v>476.62180814354701</v>
      </c>
      <c r="M467">
        <f t="shared" si="28"/>
        <v>1.3611640044314548E-2</v>
      </c>
      <c r="N467">
        <f t="shared" si="29"/>
        <v>8.4802193939931228E-2</v>
      </c>
      <c r="O467">
        <f t="shared" si="30"/>
        <v>19.329542320750509</v>
      </c>
      <c r="P467" s="10">
        <f>SLOPE(M467:M470,$F467:$F470)*($H467/$I467)*1000</f>
        <v>-8.0294170585371426E-3</v>
      </c>
      <c r="Q467" s="10">
        <f>SLOPE(N467:N470,$F467:$F470)*($H467/$I467)*1000</f>
        <v>-0.13317554315192001</v>
      </c>
      <c r="R467" s="10">
        <f>SLOPE(O467:O470,$F467:$F470)*($H467/$I467)</f>
        <v>3.4890999956575395</v>
      </c>
      <c r="S467" s="11">
        <f>RSQ(J467:J470,$F467:$F470)</f>
        <v>0.39541653167335317</v>
      </c>
      <c r="T467" s="11">
        <f>RSQ(K467:K470,$F467:$F470)</f>
        <v>0.21833273186574489</v>
      </c>
      <c r="U467" s="11">
        <f>RSQ(L467:L470,$F467:$F470)</f>
        <v>0.99848193008055131</v>
      </c>
      <c r="V467" t="s">
        <v>24</v>
      </c>
      <c r="W467" s="2" t="s">
        <v>32</v>
      </c>
      <c r="X467" s="4" t="s">
        <v>35</v>
      </c>
      <c r="Y467" s="2">
        <v>306</v>
      </c>
      <c r="Z467" s="31">
        <f t="shared" si="31"/>
        <v>0.9639460024465818</v>
      </c>
    </row>
    <row r="468" spans="1:26" x14ac:dyDescent="0.2">
      <c r="A468" s="1">
        <v>44684</v>
      </c>
      <c r="B468" s="25">
        <v>0.45833333333333298</v>
      </c>
      <c r="C468" s="4">
        <v>21</v>
      </c>
      <c r="D468" s="4">
        <v>21</v>
      </c>
      <c r="E468" s="2">
        <v>2</v>
      </c>
      <c r="F468" s="21">
        <v>1200</v>
      </c>
      <c r="G468" s="22">
        <v>16.5</v>
      </c>
      <c r="I468" s="14"/>
      <c r="J468" s="30">
        <v>0.33707058002652401</v>
      </c>
      <c r="K468" s="30">
        <v>2.1651382354836599</v>
      </c>
      <c r="L468" s="30">
        <v>888.29829590699205</v>
      </c>
      <c r="M468">
        <f t="shared" si="28"/>
        <v>1.3669999841342404E-2</v>
      </c>
      <c r="N468">
        <f t="shared" si="29"/>
        <v>8.7807839335064433E-2</v>
      </c>
      <c r="O468">
        <f t="shared" si="30"/>
        <v>36.025207430318531</v>
      </c>
      <c r="R468"/>
      <c r="U468" s="11"/>
      <c r="V468" t="s">
        <v>24</v>
      </c>
      <c r="W468" s="2" t="s">
        <v>32</v>
      </c>
      <c r="X468" s="4" t="s">
        <v>35</v>
      </c>
      <c r="Y468" s="2">
        <v>306</v>
      </c>
      <c r="Z468" s="31">
        <f t="shared" si="31"/>
        <v>0.9639460024465818</v>
      </c>
    </row>
    <row r="469" spans="1:26" x14ac:dyDescent="0.2">
      <c r="A469" s="1">
        <v>44684</v>
      </c>
      <c r="B469" s="25">
        <v>0.45833333333333298</v>
      </c>
      <c r="C469" s="4">
        <v>21</v>
      </c>
      <c r="D469" s="4">
        <v>21</v>
      </c>
      <c r="E469" s="2">
        <v>3</v>
      </c>
      <c r="F469" s="21">
        <v>2400</v>
      </c>
      <c r="G469" s="22">
        <v>16.5</v>
      </c>
      <c r="I469" s="14"/>
      <c r="J469" s="29">
        <v>0.33204228049602302</v>
      </c>
      <c r="K469" s="29">
        <v>2.0555809757040699</v>
      </c>
      <c r="L469" s="29">
        <v>1377.7339809948501</v>
      </c>
      <c r="M469">
        <f t="shared" si="28"/>
        <v>1.3466075625296134E-2</v>
      </c>
      <c r="N469">
        <f t="shared" si="29"/>
        <v>8.3364711359650359E-2</v>
      </c>
      <c r="O469">
        <f t="shared" si="30"/>
        <v>55.874420425922736</v>
      </c>
      <c r="R469"/>
      <c r="U469" s="11"/>
      <c r="V469" t="s">
        <v>24</v>
      </c>
      <c r="W469" s="2" t="s">
        <v>32</v>
      </c>
      <c r="X469" s="4" t="s">
        <v>35</v>
      </c>
      <c r="Y469" s="2">
        <v>306</v>
      </c>
      <c r="Z469" s="31">
        <f t="shared" si="31"/>
        <v>0.9639460024465818</v>
      </c>
    </row>
    <row r="470" spans="1:26" x14ac:dyDescent="0.2">
      <c r="A470" s="1">
        <v>44684</v>
      </c>
      <c r="B470" s="25">
        <v>0.45833333333333298</v>
      </c>
      <c r="C470" s="4">
        <v>21</v>
      </c>
      <c r="D470" s="4">
        <v>21</v>
      </c>
      <c r="E470" s="2">
        <v>4</v>
      </c>
      <c r="F470" s="21">
        <v>3600</v>
      </c>
      <c r="G470" s="22">
        <v>16.5</v>
      </c>
      <c r="I470" s="14"/>
      <c r="J470" s="30">
        <v>0.33374591400839898</v>
      </c>
      <c r="K470" s="30">
        <v>2.0684700650899002</v>
      </c>
      <c r="L470" s="30">
        <v>1861.19737750173</v>
      </c>
      <c r="M470">
        <f t="shared" si="28"/>
        <v>1.3535167000289621E-2</v>
      </c>
      <c r="N470">
        <f t="shared" si="29"/>
        <v>8.3887432297934203E-2</v>
      </c>
      <c r="O470">
        <f t="shared" si="30"/>
        <v>75.481425442568963</v>
      </c>
      <c r="R470"/>
      <c r="U470" s="11"/>
      <c r="V470" t="s">
        <v>24</v>
      </c>
      <c r="W470" s="2" t="s">
        <v>32</v>
      </c>
      <c r="X470" s="4" t="s">
        <v>35</v>
      </c>
      <c r="Y470" s="2">
        <v>306</v>
      </c>
      <c r="Z470" s="31">
        <f t="shared" si="31"/>
        <v>0.9639460024465818</v>
      </c>
    </row>
    <row r="471" spans="1:26" x14ac:dyDescent="0.2">
      <c r="A471" s="1">
        <v>44684</v>
      </c>
      <c r="B471" s="25">
        <v>0.45833333333333298</v>
      </c>
      <c r="C471" s="4">
        <v>22</v>
      </c>
      <c r="D471" s="4">
        <v>22</v>
      </c>
      <c r="E471" s="2">
        <v>1</v>
      </c>
      <c r="F471" s="21">
        <v>0</v>
      </c>
      <c r="G471" s="22">
        <v>19.2</v>
      </c>
      <c r="H471" s="3">
        <v>16.75</v>
      </c>
      <c r="I471" s="14">
        <v>7.0699999999999999E-2</v>
      </c>
      <c r="J471" s="29">
        <v>0.34176686873721002</v>
      </c>
      <c r="K471" s="29">
        <v>2.0878036991686502</v>
      </c>
      <c r="L471" s="29">
        <v>423.53479853479899</v>
      </c>
      <c r="M471">
        <f t="shared" si="28"/>
        <v>1.3732450911515202E-2</v>
      </c>
      <c r="N471">
        <f t="shared" si="29"/>
        <v>8.3889529484376862E-2</v>
      </c>
      <c r="O471">
        <f t="shared" si="30"/>
        <v>17.017948087500997</v>
      </c>
      <c r="P471" s="10">
        <f>SLOPE(M471:M474,$F471:$F474)*($H471/$I471)*1000</f>
        <v>1.5916900484325678E-3</v>
      </c>
      <c r="Q471" s="10">
        <f>SLOPE(N471:N474,$F471:$F474)*($H471/$I471)*1000</f>
        <v>-0.50357100697294788</v>
      </c>
      <c r="R471" s="10">
        <f>SLOPE(O471:O474,$F471:$F474)*($H471/$I471)</f>
        <v>3.0902195751064676</v>
      </c>
      <c r="S471" s="11">
        <f>RSQ(J471:J474,$F471:$F474)</f>
        <v>0.62526338356675071</v>
      </c>
      <c r="T471" s="11">
        <f>RSQ(K471:K474,$F471:$F474)</f>
        <v>0.99676383716450612</v>
      </c>
      <c r="U471" s="11">
        <f>RSQ(L471:L474,$F471:$F474)</f>
        <v>0.97051457773129035</v>
      </c>
      <c r="V471" t="s">
        <v>24</v>
      </c>
      <c r="W471" s="2" t="s">
        <v>32</v>
      </c>
      <c r="X471" s="4" t="s">
        <v>33</v>
      </c>
      <c r="Y471" s="2">
        <v>306</v>
      </c>
      <c r="Z471" s="31">
        <f t="shared" si="31"/>
        <v>0.9639460024465818</v>
      </c>
    </row>
    <row r="472" spans="1:26" x14ac:dyDescent="0.2">
      <c r="A472" s="1">
        <v>44684</v>
      </c>
      <c r="B472" s="25">
        <v>0.45833333333333298</v>
      </c>
      <c r="C472" s="4">
        <v>22</v>
      </c>
      <c r="D472" s="4">
        <v>22</v>
      </c>
      <c r="E472" s="2">
        <v>2</v>
      </c>
      <c r="F472" s="21">
        <v>1200</v>
      </c>
      <c r="G472" s="22">
        <v>19.2</v>
      </c>
      <c r="I472" s="14"/>
      <c r="J472" s="30">
        <v>0.341648025940262</v>
      </c>
      <c r="K472" s="30">
        <v>2.0169137075465602</v>
      </c>
      <c r="L472" s="30">
        <v>970.90168285820505</v>
      </c>
      <c r="M472">
        <f t="shared" si="28"/>
        <v>1.372767571817564E-2</v>
      </c>
      <c r="N472">
        <f t="shared" si="29"/>
        <v>8.1041116080043607E-2</v>
      </c>
      <c r="O472">
        <f t="shared" si="30"/>
        <v>39.011562908427052</v>
      </c>
      <c r="R472"/>
      <c r="U472" s="11"/>
      <c r="V472" t="s">
        <v>24</v>
      </c>
      <c r="W472" s="2" t="s">
        <v>32</v>
      </c>
      <c r="X472" s="4" t="s">
        <v>33</v>
      </c>
      <c r="Y472" s="2">
        <v>306</v>
      </c>
      <c r="Z472" s="31">
        <f t="shared" si="31"/>
        <v>0.9639460024465818</v>
      </c>
    </row>
    <row r="473" spans="1:26" x14ac:dyDescent="0.2">
      <c r="A473" s="1">
        <v>44684</v>
      </c>
      <c r="B473" s="25">
        <v>0.45833333333333298</v>
      </c>
      <c r="C473" s="4">
        <v>22</v>
      </c>
      <c r="D473" s="4">
        <v>22</v>
      </c>
      <c r="E473" s="2">
        <v>3</v>
      </c>
      <c r="F473" s="21">
        <v>2400</v>
      </c>
      <c r="G473" s="22">
        <v>19.2</v>
      </c>
      <c r="I473" s="14"/>
      <c r="J473" s="29">
        <v>0.34180881372119898</v>
      </c>
      <c r="K473" s="29">
        <v>1.95246826061739</v>
      </c>
      <c r="L473" s="29">
        <v>1351.21701969528</v>
      </c>
      <c r="M473">
        <f t="shared" si="28"/>
        <v>1.373413629265159E-2</v>
      </c>
      <c r="N473">
        <f t="shared" si="29"/>
        <v>7.8451649348831642E-2</v>
      </c>
      <c r="O473">
        <f t="shared" si="30"/>
        <v>54.292920382627649</v>
      </c>
      <c r="R473"/>
      <c r="U473" s="11"/>
      <c r="V473" t="s">
        <v>24</v>
      </c>
      <c r="W473" s="2" t="s">
        <v>32</v>
      </c>
      <c r="X473" s="4" t="s">
        <v>33</v>
      </c>
      <c r="Y473" s="2">
        <v>306</v>
      </c>
      <c r="Z473" s="31">
        <f t="shared" si="31"/>
        <v>0.9639460024465818</v>
      </c>
    </row>
    <row r="474" spans="1:26" x14ac:dyDescent="0.2">
      <c r="A474" s="1">
        <v>44684</v>
      </c>
      <c r="B474" s="25">
        <v>0.45833333333333298</v>
      </c>
      <c r="C474" s="4">
        <v>22</v>
      </c>
      <c r="D474" s="4">
        <v>22</v>
      </c>
      <c r="E474" s="2">
        <v>4</v>
      </c>
      <c r="F474" s="21">
        <v>3600</v>
      </c>
      <c r="G474" s="22">
        <v>19.2</v>
      </c>
      <c r="I474" s="14"/>
      <c r="J474" s="30">
        <v>0.34238208626120897</v>
      </c>
      <c r="K474" s="30">
        <v>1.8976896307275899</v>
      </c>
      <c r="L474" s="30">
        <v>1595.2447311143001</v>
      </c>
      <c r="M474">
        <f t="shared" si="28"/>
        <v>1.375717081628372E-2</v>
      </c>
      <c r="N474">
        <f t="shared" si="29"/>
        <v>7.6250602627301267E-2</v>
      </c>
      <c r="O474">
        <f t="shared" si="30"/>
        <v>64.09813813381875</v>
      </c>
      <c r="R474"/>
      <c r="U474" s="11"/>
      <c r="V474" t="s">
        <v>24</v>
      </c>
      <c r="W474" s="2" t="s">
        <v>32</v>
      </c>
      <c r="X474" s="4" t="s">
        <v>33</v>
      </c>
      <c r="Y474" s="2">
        <v>306</v>
      </c>
      <c r="Z474" s="31">
        <f t="shared" si="31"/>
        <v>0.9639460024465818</v>
      </c>
    </row>
    <row r="475" spans="1:26" x14ac:dyDescent="0.2">
      <c r="A475" s="1">
        <v>44684</v>
      </c>
      <c r="B475" s="25">
        <v>0.45833333333333298</v>
      </c>
      <c r="C475" s="4">
        <v>23</v>
      </c>
      <c r="D475" s="4">
        <v>23</v>
      </c>
      <c r="E475" s="2">
        <v>1</v>
      </c>
      <c r="F475" s="21">
        <v>0</v>
      </c>
      <c r="G475" s="22">
        <v>16.5</v>
      </c>
      <c r="H475" s="3">
        <v>15.04</v>
      </c>
      <c r="I475" s="14">
        <v>7.0699999999999999E-2</v>
      </c>
      <c r="J475" s="29">
        <v>0.33726619714999501</v>
      </c>
      <c r="K475" s="29">
        <v>2.09747051620803</v>
      </c>
      <c r="L475" s="29">
        <v>515.38859691033599</v>
      </c>
      <c r="M475">
        <f t="shared" si="28"/>
        <v>1.3677933153251743E-2</v>
      </c>
      <c r="N475">
        <f t="shared" si="29"/>
        <v>8.5063554409073358E-2</v>
      </c>
      <c r="O475">
        <f t="shared" si="30"/>
        <v>20.901741224166106</v>
      </c>
      <c r="P475" s="10">
        <f>SLOPE(M475:M478,$F475:$F478)*($H475/$I475)*1000</f>
        <v>0.2746886390604778</v>
      </c>
      <c r="Q475" s="10">
        <f>SLOPE(N475:N478,$F475:$F478)*($H475/$I475)*1000</f>
        <v>-3.7066114624188934E-2</v>
      </c>
      <c r="R475" s="10">
        <f>SLOPE(O475:O478,$F475:$F478)*($H475/$I475)</f>
        <v>3.6667670660728171</v>
      </c>
      <c r="S475" s="11">
        <f>RSQ(J475:J478,$F475:$F478)</f>
        <v>0.9972755444204181</v>
      </c>
      <c r="T475" s="11">
        <f>RSQ(K475:K478,$F475:$F478)</f>
        <v>0.75294117647040049</v>
      </c>
      <c r="U475" s="11">
        <f>RSQ(L475:L478,$F475:$F478)</f>
        <v>0.99757855415428154</v>
      </c>
      <c r="V475" t="s">
        <v>24</v>
      </c>
      <c r="W475" s="2" t="s">
        <v>36</v>
      </c>
      <c r="X475" s="4" t="s">
        <v>35</v>
      </c>
      <c r="Y475" s="2">
        <v>306</v>
      </c>
      <c r="Z475" s="31">
        <f t="shared" si="31"/>
        <v>0.9639460024465818</v>
      </c>
    </row>
    <row r="476" spans="1:26" x14ac:dyDescent="0.2">
      <c r="A476" s="1">
        <v>44684</v>
      </c>
      <c r="B476" s="25">
        <v>0.45833333333333298</v>
      </c>
      <c r="C476" s="4">
        <v>23</v>
      </c>
      <c r="D476" s="4">
        <v>23</v>
      </c>
      <c r="E476" s="2">
        <v>2</v>
      </c>
      <c r="F476" s="21">
        <v>1200</v>
      </c>
      <c r="G476" s="22">
        <v>16.5</v>
      </c>
      <c r="I476" s="14"/>
      <c r="J476" s="30">
        <v>0.37193049220687802</v>
      </c>
      <c r="K476" s="30">
        <v>2.1006927885544902</v>
      </c>
      <c r="L476" s="30">
        <v>952.32122949514303</v>
      </c>
      <c r="M476">
        <f t="shared" si="28"/>
        <v>1.5083754177117275E-2</v>
      </c>
      <c r="N476">
        <f t="shared" si="29"/>
        <v>8.5194234643644409E-2</v>
      </c>
      <c r="O476">
        <f t="shared" si="30"/>
        <v>38.62167696475084</v>
      </c>
      <c r="R476"/>
      <c r="U476" s="11"/>
      <c r="V476" t="s">
        <v>24</v>
      </c>
      <c r="W476" s="2" t="s">
        <v>36</v>
      </c>
      <c r="X476" s="4" t="s">
        <v>35</v>
      </c>
      <c r="Y476" s="2">
        <v>306</v>
      </c>
      <c r="Z476" s="31">
        <f t="shared" si="31"/>
        <v>0.9639460024465818</v>
      </c>
    </row>
    <row r="477" spans="1:26" x14ac:dyDescent="0.2">
      <c r="A477" s="1">
        <v>44684</v>
      </c>
      <c r="B477" s="25">
        <v>0.45833333333333298</v>
      </c>
      <c r="C477" s="4">
        <v>23</v>
      </c>
      <c r="D477" s="4">
        <v>23</v>
      </c>
      <c r="E477" s="2">
        <v>3</v>
      </c>
      <c r="F477" s="21">
        <v>2400</v>
      </c>
      <c r="G477" s="22">
        <v>16.5</v>
      </c>
      <c r="I477" s="14"/>
      <c r="J477" s="29">
        <v>0.40889883558170997</v>
      </c>
      <c r="K477" s="29">
        <v>2.0878036991686502</v>
      </c>
      <c r="L477" s="29">
        <v>1497.31247013856</v>
      </c>
      <c r="M477">
        <f t="shared" si="28"/>
        <v>1.6583016580940468E-2</v>
      </c>
      <c r="N477">
        <f t="shared" si="29"/>
        <v>8.4671513705360177E-2</v>
      </c>
      <c r="O477">
        <f t="shared" si="30"/>
        <v>60.723962404620046</v>
      </c>
      <c r="R477"/>
      <c r="U477" s="11"/>
      <c r="V477" t="s">
        <v>24</v>
      </c>
      <c r="W477" s="2" t="s">
        <v>36</v>
      </c>
      <c r="X477" s="4" t="s">
        <v>35</v>
      </c>
      <c r="Y477" s="2">
        <v>306</v>
      </c>
      <c r="Z477" s="31">
        <f t="shared" si="31"/>
        <v>0.9639460024465818</v>
      </c>
    </row>
    <row r="478" spans="1:26" x14ac:dyDescent="0.2">
      <c r="A478" s="1">
        <v>44684</v>
      </c>
      <c r="B478" s="25">
        <v>0.45833333333333298</v>
      </c>
      <c r="C478" s="4">
        <v>23</v>
      </c>
      <c r="D478" s="4">
        <v>23</v>
      </c>
      <c r="E478" s="2">
        <v>4</v>
      </c>
      <c r="F478" s="21">
        <v>3600</v>
      </c>
      <c r="G478" s="22">
        <v>16.5</v>
      </c>
      <c r="I478" s="14"/>
      <c r="J478" s="30">
        <v>0.45230093948531203</v>
      </c>
      <c r="K478" s="30">
        <v>2.0845814268221998</v>
      </c>
      <c r="L478" s="30">
        <v>2033.7965174921701</v>
      </c>
      <c r="M478">
        <f t="shared" si="28"/>
        <v>1.8343202098850337E-2</v>
      </c>
      <c r="N478">
        <f t="shared" si="29"/>
        <v>8.4540833470789514E-2</v>
      </c>
      <c r="O478">
        <f t="shared" si="30"/>
        <v>82.481236034461872</v>
      </c>
      <c r="R478"/>
      <c r="U478" s="11"/>
      <c r="V478" t="s">
        <v>24</v>
      </c>
      <c r="W478" s="2" t="s">
        <v>36</v>
      </c>
      <c r="X478" s="4" t="s">
        <v>35</v>
      </c>
      <c r="Y478" s="2">
        <v>306</v>
      </c>
      <c r="Z478" s="31">
        <f t="shared" si="31"/>
        <v>0.9639460024465818</v>
      </c>
    </row>
    <row r="479" spans="1:26" x14ac:dyDescent="0.2">
      <c r="A479" s="1">
        <v>44684</v>
      </c>
      <c r="B479" s="25">
        <v>0.45833333333333298</v>
      </c>
      <c r="C479" s="4">
        <v>24</v>
      </c>
      <c r="D479" s="4">
        <v>24</v>
      </c>
      <c r="E479" s="2">
        <v>1</v>
      </c>
      <c r="F479" s="21">
        <v>0</v>
      </c>
      <c r="G479" s="22">
        <v>19.2</v>
      </c>
      <c r="H479" s="3">
        <v>16.399999999999999</v>
      </c>
      <c r="I479" s="14">
        <v>7.0699999999999999E-2</v>
      </c>
      <c r="J479" s="29">
        <v>0.34178784119872502</v>
      </c>
      <c r="K479" s="29">
        <v>2.1393600567119901</v>
      </c>
      <c r="L479" s="29">
        <v>556.10633328024596</v>
      </c>
      <c r="M479">
        <f t="shared" si="28"/>
        <v>1.3733293600858705E-2</v>
      </c>
      <c r="N479">
        <f t="shared" si="29"/>
        <v>8.5961102869346578E-2</v>
      </c>
      <c r="O479">
        <f t="shared" si="30"/>
        <v>22.344772480639932</v>
      </c>
      <c r="P479" s="10">
        <f>SLOPE(M479:M482,$F479:$F482)*($H479/$I479)*1000</f>
        <v>1.7676827791346019E-2</v>
      </c>
      <c r="Q479" s="10">
        <f>SLOPE(N479:N482,$F479:$F482)*($H479/$I479)*1000</f>
        <v>-0.50055698245966374</v>
      </c>
      <c r="R479" s="10">
        <f>SLOPE(O479:O482,$F479:$F482)*($H479/$I479)</f>
        <v>3.0283176878946976</v>
      </c>
      <c r="S479" s="11">
        <f>RSQ(J479:J482,$F479:$F482)</f>
        <v>0.83883737344452025</v>
      </c>
      <c r="T479" s="11">
        <f>RSQ(K479:K482,$F479:$F482)</f>
        <v>0.95877277085331414</v>
      </c>
      <c r="U479" s="11">
        <f>RSQ(L479:L482,$F479:$F482)</f>
        <v>0.98368772534028615</v>
      </c>
      <c r="V479" t="s">
        <v>24</v>
      </c>
      <c r="W479" s="2" t="s">
        <v>36</v>
      </c>
      <c r="X479" s="4" t="s">
        <v>33</v>
      </c>
      <c r="Y479" s="2">
        <v>306</v>
      </c>
      <c r="Z479" s="31">
        <f t="shared" si="31"/>
        <v>0.9639460024465818</v>
      </c>
    </row>
    <row r="480" spans="1:26" x14ac:dyDescent="0.2">
      <c r="A480" s="1">
        <v>44684</v>
      </c>
      <c r="B480" s="25">
        <v>0.45833333333333298</v>
      </c>
      <c r="C480" s="4">
        <v>24</v>
      </c>
      <c r="D480" s="4">
        <v>24</v>
      </c>
      <c r="E480" s="2">
        <v>2</v>
      </c>
      <c r="F480" s="21">
        <v>1200</v>
      </c>
      <c r="G480" s="22">
        <v>19.2</v>
      </c>
      <c r="I480" s="14"/>
      <c r="J480" s="30">
        <v>0.343801480837235</v>
      </c>
      <c r="K480" s="30">
        <v>2.0523587033576098</v>
      </c>
      <c r="L480" s="30">
        <v>1033.13292987206</v>
      </c>
      <c r="M480">
        <f t="shared" si="28"/>
        <v>1.3814203162372059E-2</v>
      </c>
      <c r="N480">
        <f t="shared" si="29"/>
        <v>8.2465322782210429E-2</v>
      </c>
      <c r="O480">
        <f t="shared" si="30"/>
        <v>41.512061414726816</v>
      </c>
      <c r="R480"/>
      <c r="U480" s="11"/>
      <c r="V480" t="s">
        <v>24</v>
      </c>
      <c r="W480" s="2" t="s">
        <v>36</v>
      </c>
      <c r="X480" s="4" t="s">
        <v>33</v>
      </c>
      <c r="Y480" s="2">
        <v>306</v>
      </c>
      <c r="Z480" s="31">
        <f t="shared" si="31"/>
        <v>0.9639460024465818</v>
      </c>
    </row>
    <row r="481" spans="1:26" x14ac:dyDescent="0.2">
      <c r="A481" s="1">
        <v>44684</v>
      </c>
      <c r="B481" s="25">
        <v>0.45833333333333298</v>
      </c>
      <c r="C481" s="4">
        <v>24</v>
      </c>
      <c r="D481" s="4">
        <v>24</v>
      </c>
      <c r="E481" s="2">
        <v>3</v>
      </c>
      <c r="F481" s="21">
        <v>2400</v>
      </c>
      <c r="G481" s="22">
        <v>19.2</v>
      </c>
      <c r="I481" s="14"/>
      <c r="J481" s="29">
        <v>0.34847415242573498</v>
      </c>
      <c r="K481" s="29">
        <v>1.97824643938906</v>
      </c>
      <c r="L481" s="29">
        <v>1456.5018315018301</v>
      </c>
      <c r="M481">
        <f t="shared" si="28"/>
        <v>1.4001954635918338E-2</v>
      </c>
      <c r="N481">
        <f t="shared" si="29"/>
        <v>7.9487436041316514E-2</v>
      </c>
      <c r="O481">
        <f t="shared" si="30"/>
        <v>58.523343639287091</v>
      </c>
      <c r="R481"/>
      <c r="U481" s="11"/>
      <c r="V481" t="s">
        <v>24</v>
      </c>
      <c r="W481" s="2" t="s">
        <v>36</v>
      </c>
      <c r="X481" s="4" t="s">
        <v>33</v>
      </c>
      <c r="Y481" s="2">
        <v>306</v>
      </c>
      <c r="Z481" s="31">
        <f t="shared" si="31"/>
        <v>0.9639460024465818</v>
      </c>
    </row>
    <row r="482" spans="1:26" x14ac:dyDescent="0.2">
      <c r="A482" s="1">
        <v>44684</v>
      </c>
      <c r="B482" s="25">
        <v>0.45833333333333298</v>
      </c>
      <c r="C482" s="4">
        <v>24</v>
      </c>
      <c r="D482" s="4">
        <v>24</v>
      </c>
      <c r="E482" s="2">
        <v>4</v>
      </c>
      <c r="F482" s="21">
        <v>3600</v>
      </c>
      <c r="G482" s="22">
        <v>19.2</v>
      </c>
      <c r="I482" s="14"/>
      <c r="J482" s="30">
        <v>0.347816440405808</v>
      </c>
      <c r="K482" s="30">
        <v>1.9492459882709301</v>
      </c>
      <c r="L482" s="30">
        <v>1714.61087221957</v>
      </c>
      <c r="M482">
        <f t="shared" si="28"/>
        <v>1.3975527270208685E-2</v>
      </c>
      <c r="N482">
        <f t="shared" si="29"/>
        <v>7.8322176012270997E-2</v>
      </c>
      <c r="O482">
        <f t="shared" si="30"/>
        <v>68.89435983688125</v>
      </c>
      <c r="R482"/>
      <c r="U482" s="11"/>
      <c r="V482" t="s">
        <v>24</v>
      </c>
      <c r="W482" s="2" t="s">
        <v>36</v>
      </c>
      <c r="X482" s="4" t="s">
        <v>33</v>
      </c>
      <c r="Y482" s="2">
        <v>306</v>
      </c>
      <c r="Z482" s="31">
        <f t="shared" si="31"/>
        <v>0.9639460024465818</v>
      </c>
    </row>
    <row r="483" spans="1:26" x14ac:dyDescent="0.2">
      <c r="A483" s="1">
        <v>44691</v>
      </c>
      <c r="B483" s="25">
        <v>0.45833333333333331</v>
      </c>
      <c r="C483" s="4">
        <v>1</v>
      </c>
      <c r="D483" s="2">
        <v>1</v>
      </c>
      <c r="E483" s="2">
        <v>1</v>
      </c>
      <c r="F483" s="21">
        <v>0</v>
      </c>
      <c r="G483" s="22">
        <v>19</v>
      </c>
      <c r="H483" s="3">
        <v>16.399999999999999</v>
      </c>
      <c r="I483" s="14">
        <v>7.0699999999999999E-2</v>
      </c>
      <c r="J483" s="29">
        <v>0.48767718935714299</v>
      </c>
      <c r="K483" s="29">
        <v>2.12199537393986</v>
      </c>
      <c r="L483" s="29">
        <v>624.91254802201195</v>
      </c>
      <c r="M483">
        <f t="shared" si="28"/>
        <v>1.9608652300189627E-2</v>
      </c>
      <c r="N483">
        <f t="shared" si="29"/>
        <v>8.5321746389342645E-2</v>
      </c>
      <c r="O483">
        <f t="shared" si="30"/>
        <v>25.126647584936315</v>
      </c>
      <c r="P483" s="10">
        <f>SLOPE(M483:M486,$F483:$F486)*($H483/$I483)*1000</f>
        <v>-0.27796396074611013</v>
      </c>
      <c r="Q483" s="10">
        <f>SLOPE(N483:N486,$F483:$F486)*($H483/$I483)*1000</f>
        <v>-8.1499965300920421E-2</v>
      </c>
      <c r="R483" s="10">
        <f>SLOPE(O483:O486,$F483:$F486)*($H483/$I483)</f>
        <v>3.5228466806164902</v>
      </c>
      <c r="S483" s="11">
        <f>RSQ(J483:J486,$F483:$F486)</f>
        <v>0.60124928874890071</v>
      </c>
      <c r="T483" s="11">
        <f>RSQ(K483:K486,$F483:$F486)</f>
        <v>0.4737704918032653</v>
      </c>
      <c r="U483" s="11">
        <f>RSQ(L483:L486,$F483:$F486)</f>
        <v>0.99736449283260709</v>
      </c>
      <c r="V483" t="s">
        <v>24</v>
      </c>
      <c r="W483" s="4" t="s">
        <v>36</v>
      </c>
      <c r="X483" s="4" t="s">
        <v>35</v>
      </c>
      <c r="Y483" s="2">
        <v>306</v>
      </c>
      <c r="Z483">
        <f t="shared" si="31"/>
        <v>0.9639460024465818</v>
      </c>
    </row>
    <row r="484" spans="1:26" x14ac:dyDescent="0.2">
      <c r="A484" s="1">
        <v>44691</v>
      </c>
      <c r="B484" s="25">
        <v>0.45833333333333331</v>
      </c>
      <c r="C484" s="4">
        <v>1</v>
      </c>
      <c r="D484" s="2">
        <v>1</v>
      </c>
      <c r="E484" s="2">
        <v>2</v>
      </c>
      <c r="F484" s="21">
        <v>1200</v>
      </c>
      <c r="G484" s="22">
        <v>19</v>
      </c>
      <c r="I484" s="14"/>
      <c r="J484" s="30">
        <v>0.37100468754009802</v>
      </c>
      <c r="K484" s="30">
        <v>2.1374155744024699</v>
      </c>
      <c r="L484" s="30">
        <v>1009.55588723912</v>
      </c>
      <c r="M484">
        <f t="shared" si="28"/>
        <v>1.4917453755227031E-2</v>
      </c>
      <c r="N484">
        <f t="shared" si="29"/>
        <v>8.5941765852769109E-2</v>
      </c>
      <c r="O484">
        <f t="shared" si="30"/>
        <v>40.592487822890618</v>
      </c>
      <c r="R484"/>
      <c r="U484" s="11"/>
      <c r="V484" t="s">
        <v>24</v>
      </c>
      <c r="W484" s="4" t="s">
        <v>36</v>
      </c>
      <c r="X484" s="4" t="s">
        <v>35</v>
      </c>
      <c r="Y484" s="2">
        <v>306</v>
      </c>
      <c r="Z484">
        <f t="shared" si="31"/>
        <v>0.9639460024465818</v>
      </c>
    </row>
    <row r="485" spans="1:26" x14ac:dyDescent="0.2">
      <c r="A485" s="1">
        <v>44691</v>
      </c>
      <c r="B485" s="25">
        <v>0.45833333333333331</v>
      </c>
      <c r="C485" s="4">
        <v>1</v>
      </c>
      <c r="D485" s="2">
        <v>1</v>
      </c>
      <c r="E485" s="2">
        <v>3</v>
      </c>
      <c r="F485" s="21">
        <v>2400</v>
      </c>
      <c r="G485" s="22">
        <v>19</v>
      </c>
      <c r="J485" s="29">
        <v>0.364601511299115</v>
      </c>
      <c r="K485" s="29">
        <v>2.1250794140323799</v>
      </c>
      <c r="L485" s="29">
        <v>1498.5627401100601</v>
      </c>
      <c r="M485">
        <f t="shared" si="28"/>
        <v>1.4659993165996312E-2</v>
      </c>
      <c r="N485">
        <f t="shared" si="29"/>
        <v>8.5445750282027846E-2</v>
      </c>
      <c r="O485">
        <f t="shared" si="30"/>
        <v>60.254603582285029</v>
      </c>
      <c r="R485"/>
      <c r="U485" s="11"/>
      <c r="V485" t="s">
        <v>24</v>
      </c>
      <c r="W485" s="4" t="s">
        <v>36</v>
      </c>
      <c r="X485" s="4" t="s">
        <v>35</v>
      </c>
      <c r="Y485" s="2">
        <v>306</v>
      </c>
      <c r="Z485">
        <f t="shared" si="31"/>
        <v>0.9639460024465818</v>
      </c>
    </row>
    <row r="486" spans="1:26" x14ac:dyDescent="0.2">
      <c r="A486" s="1">
        <v>44691</v>
      </c>
      <c r="B486" s="25">
        <v>0.45833333333333331</v>
      </c>
      <c r="C486" s="4">
        <v>1</v>
      </c>
      <c r="D486" s="2">
        <v>1</v>
      </c>
      <c r="E486" s="2">
        <v>4</v>
      </c>
      <c r="F486" s="21">
        <v>3600</v>
      </c>
      <c r="G486" s="22">
        <v>19</v>
      </c>
      <c r="I486" s="14"/>
      <c r="J486" s="30">
        <v>0.37060266371682998</v>
      </c>
      <c r="K486" s="30">
        <v>2.0911549730146501</v>
      </c>
      <c r="L486" s="30">
        <v>1972.73468487177</v>
      </c>
      <c r="M486">
        <f t="shared" si="28"/>
        <v>1.490128907592914E-2</v>
      </c>
      <c r="N486">
        <f t="shared" si="29"/>
        <v>8.4081707462490121E-2</v>
      </c>
      <c r="O486">
        <f t="shared" si="30"/>
        <v>79.320233466663183</v>
      </c>
      <c r="R486"/>
      <c r="U486" s="11"/>
      <c r="V486" t="s">
        <v>24</v>
      </c>
      <c r="W486" s="4" t="s">
        <v>36</v>
      </c>
      <c r="X486" s="4" t="s">
        <v>35</v>
      </c>
      <c r="Y486" s="2">
        <v>306</v>
      </c>
      <c r="Z486">
        <f t="shared" si="31"/>
        <v>0.9639460024465818</v>
      </c>
    </row>
    <row r="487" spans="1:26" x14ac:dyDescent="0.2">
      <c r="A487" s="1">
        <v>44691</v>
      </c>
      <c r="B487" s="25">
        <v>0.45833333333333331</v>
      </c>
      <c r="C487" s="4">
        <v>2</v>
      </c>
      <c r="D487" s="2">
        <v>2</v>
      </c>
      <c r="E487" s="2">
        <v>1</v>
      </c>
      <c r="F487" s="21">
        <v>0</v>
      </c>
      <c r="G487" s="22">
        <v>22.3</v>
      </c>
      <c r="H487" s="3">
        <v>16.75</v>
      </c>
      <c r="I487" s="14">
        <v>7.0699999999999999E-2</v>
      </c>
      <c r="J487" s="29">
        <v>0.34977953372938397</v>
      </c>
      <c r="K487" s="29">
        <v>2.13124749421742</v>
      </c>
      <c r="L487" s="29">
        <v>632.60904890457903</v>
      </c>
      <c r="M487">
        <f t="shared" si="28"/>
        <v>1.3906940423379954E-2</v>
      </c>
      <c r="N487">
        <f t="shared" si="29"/>
        <v>8.4736609982705727E-2</v>
      </c>
      <c r="O487">
        <f t="shared" si="30"/>
        <v>25.152004351442621</v>
      </c>
      <c r="P487" s="10">
        <f>SLOPE(M487:M490,$F487:$F490)*($H487/$I487)*1000</f>
        <v>0.10660419598674759</v>
      </c>
      <c r="Q487" s="10">
        <f>SLOPE(N487:N490,$F487:$F490)*($H487/$I487)*1000</f>
        <v>-0.23966607363769629</v>
      </c>
      <c r="R487" s="10">
        <f>SLOPE(O487:O490,$F487:$F490)*($H487/$I487)</f>
        <v>4.3369503441882236</v>
      </c>
      <c r="S487" s="11">
        <f>RSQ(J487:J490,$F487:$F490)</f>
        <v>0.99308733434101071</v>
      </c>
      <c r="T487" s="11">
        <f>RSQ(K487:K490,$F487:$F490)</f>
        <v>0.71775906261439104</v>
      </c>
      <c r="U487" s="11">
        <f>RSQ(L487:L490,$F487:$F490)</f>
        <v>0.99809232313742047</v>
      </c>
      <c r="V487" t="s">
        <v>24</v>
      </c>
      <c r="W487" s="4" t="s">
        <v>36</v>
      </c>
      <c r="X487" s="4" t="s">
        <v>33</v>
      </c>
      <c r="Y487" s="2">
        <v>306</v>
      </c>
      <c r="Z487">
        <f t="shared" si="31"/>
        <v>0.9639460024465818</v>
      </c>
    </row>
    <row r="488" spans="1:26" x14ac:dyDescent="0.2">
      <c r="A488" s="1">
        <v>44691</v>
      </c>
      <c r="B488" s="25">
        <v>0.45833333333333331</v>
      </c>
      <c r="C488" s="4">
        <v>2</v>
      </c>
      <c r="D488" s="2">
        <v>2</v>
      </c>
      <c r="E488" s="2">
        <v>2</v>
      </c>
      <c r="F488" s="21">
        <v>1200</v>
      </c>
      <c r="G488" s="22">
        <v>22.3</v>
      </c>
      <c r="I488" s="14"/>
      <c r="J488" s="30">
        <v>0.364192570224182</v>
      </c>
      <c r="K488" s="30">
        <v>2.1189113338473402</v>
      </c>
      <c r="L488" s="30">
        <v>1132.37542830443</v>
      </c>
      <c r="M488">
        <f t="shared" si="28"/>
        <v>1.4479990646519175E-2</v>
      </c>
      <c r="N488">
        <f t="shared" si="29"/>
        <v>8.424613460957342E-2</v>
      </c>
      <c r="O488">
        <f t="shared" si="30"/>
        <v>45.022295759913781</v>
      </c>
      <c r="R488"/>
      <c r="U488" s="11"/>
      <c r="V488" t="s">
        <v>24</v>
      </c>
      <c r="W488" s="4" t="s">
        <v>36</v>
      </c>
      <c r="X488" s="4" t="s">
        <v>33</v>
      </c>
      <c r="Y488" s="2">
        <v>306</v>
      </c>
      <c r="Z488">
        <f t="shared" si="31"/>
        <v>0.9639460024465818</v>
      </c>
    </row>
    <row r="489" spans="1:26" x14ac:dyDescent="0.2">
      <c r="A489" s="1">
        <v>44691</v>
      </c>
      <c r="B489" s="25">
        <v>0.45833333333333331</v>
      </c>
      <c r="C489" s="4">
        <v>2</v>
      </c>
      <c r="D489" s="2">
        <v>2</v>
      </c>
      <c r="E489" s="2">
        <v>3</v>
      </c>
      <c r="F489" s="21">
        <v>2400</v>
      </c>
      <c r="G489" s="22">
        <v>22.3</v>
      </c>
      <c r="I489" s="14"/>
      <c r="J489" s="29">
        <v>0.37967488971323798</v>
      </c>
      <c r="K489" s="29">
        <v>2.03564225134927</v>
      </c>
      <c r="L489" s="29">
        <v>1757.0769130931401</v>
      </c>
      <c r="M489">
        <f t="shared" si="28"/>
        <v>1.5095554663242401E-2</v>
      </c>
      <c r="N489">
        <f t="shared" si="29"/>
        <v>8.0935425840929165E-2</v>
      </c>
      <c r="O489">
        <f t="shared" si="30"/>
        <v>69.859902004980839</v>
      </c>
      <c r="R489"/>
      <c r="U489" s="11"/>
      <c r="V489" t="s">
        <v>24</v>
      </c>
      <c r="W489" s="4" t="s">
        <v>36</v>
      </c>
      <c r="X489" s="4" t="s">
        <v>33</v>
      </c>
      <c r="Y489" s="2">
        <v>306</v>
      </c>
      <c r="Z489">
        <f t="shared" si="31"/>
        <v>0.9639460024465818</v>
      </c>
    </row>
    <row r="490" spans="1:26" x14ac:dyDescent="0.2">
      <c r="A490" s="1">
        <v>44691</v>
      </c>
      <c r="B490" s="25">
        <v>0.45833333333333331</v>
      </c>
      <c r="C490" s="4">
        <v>2</v>
      </c>
      <c r="D490" s="2">
        <v>2</v>
      </c>
      <c r="E490" s="2">
        <v>4</v>
      </c>
      <c r="F490" s="21">
        <v>3600</v>
      </c>
      <c r="G490" s="22">
        <v>22.3</v>
      </c>
      <c r="I490" s="14"/>
      <c r="J490" s="30">
        <v>0.38988784313741798</v>
      </c>
      <c r="K490" s="30">
        <v>2.05723053199692</v>
      </c>
      <c r="L490" s="30">
        <v>2266.0453483542701</v>
      </c>
      <c r="M490">
        <f t="shared" si="28"/>
        <v>1.5501613111838513E-2</v>
      </c>
      <c r="N490">
        <f t="shared" si="29"/>
        <v>8.1793757743911094E-2</v>
      </c>
      <c r="O490">
        <f t="shared" si="30"/>
        <v>90.096059424167308</v>
      </c>
      <c r="R490"/>
      <c r="U490" s="11"/>
      <c r="V490" t="s">
        <v>24</v>
      </c>
      <c r="W490" s="4" t="s">
        <v>36</v>
      </c>
      <c r="X490" s="4" t="s">
        <v>33</v>
      </c>
      <c r="Y490" s="2">
        <v>306</v>
      </c>
      <c r="Z490">
        <f t="shared" si="31"/>
        <v>0.9639460024465818</v>
      </c>
    </row>
    <row r="491" spans="1:26" x14ac:dyDescent="0.2">
      <c r="A491" s="1">
        <v>44691</v>
      </c>
      <c r="B491" s="25">
        <v>0.45833333333333331</v>
      </c>
      <c r="C491" s="4">
        <v>3</v>
      </c>
      <c r="D491" s="2">
        <v>3</v>
      </c>
      <c r="E491" s="2">
        <v>1</v>
      </c>
      <c r="F491" s="21">
        <v>0</v>
      </c>
      <c r="G491" s="22">
        <v>19</v>
      </c>
      <c r="H491" s="3">
        <v>16.399999999999999</v>
      </c>
      <c r="I491" s="14">
        <v>7.0699999999999999E-2</v>
      </c>
      <c r="J491" s="29">
        <v>0.35081520897163698</v>
      </c>
      <c r="K491" s="29">
        <v>2.1404996144949902</v>
      </c>
      <c r="L491" s="29">
        <v>588.48071332156599</v>
      </c>
      <c r="M491">
        <f t="shared" si="28"/>
        <v>1.4105669907200547E-2</v>
      </c>
      <c r="N491">
        <f t="shared" si="29"/>
        <v>8.6065769745454324E-2</v>
      </c>
      <c r="O491">
        <f t="shared" si="30"/>
        <v>23.661786822757289</v>
      </c>
      <c r="P491" s="10">
        <f>SLOPE(M491:M494,$F491:$F494)*($H491/$I491)*1000</f>
        <v>3.3515562698753993E-3</v>
      </c>
      <c r="Q491" s="10">
        <f>SLOPE(N491:N494,$F491:$F494)*($H491/$I491)*1000</f>
        <v>-9.3485254315757854E-2</v>
      </c>
      <c r="R491" s="10">
        <f>SLOPE(O491:O494,$F491:$F494)*($H491/$I491)</f>
        <v>2.5008400255759637</v>
      </c>
      <c r="S491" s="11">
        <f>RSQ(J491:J494,$F491:$F494)</f>
        <v>0.69955656018676193</v>
      </c>
      <c r="T491" s="11">
        <f>RSQ(K491:K494,$F491:$F494)</f>
        <v>0.83801652892561129</v>
      </c>
      <c r="U491" s="11">
        <f>RSQ(L491:L494,$F491:$F494)</f>
        <v>0.98581471361837769</v>
      </c>
      <c r="V491" t="s">
        <v>24</v>
      </c>
      <c r="W491" s="4" t="s">
        <v>32</v>
      </c>
      <c r="X491" s="4" t="s">
        <v>35</v>
      </c>
      <c r="Y491" s="2">
        <v>306</v>
      </c>
      <c r="Z491">
        <f t="shared" si="31"/>
        <v>0.9639460024465818</v>
      </c>
    </row>
    <row r="492" spans="1:26" x14ac:dyDescent="0.2">
      <c r="A492" s="1">
        <v>44691</v>
      </c>
      <c r="B492" s="25">
        <v>0.45833333333333331</v>
      </c>
      <c r="C492" s="4">
        <v>3</v>
      </c>
      <c r="D492" s="2">
        <v>3</v>
      </c>
      <c r="E492" s="2">
        <v>2</v>
      </c>
      <c r="F492" s="21">
        <v>1200</v>
      </c>
      <c r="G492" s="22">
        <v>19</v>
      </c>
      <c r="I492" s="14"/>
      <c r="J492" s="30">
        <v>0.35123090454088901</v>
      </c>
      <c r="K492" s="30">
        <v>2.1374155744024699</v>
      </c>
      <c r="L492" s="30">
        <v>818.62296230921004</v>
      </c>
      <c r="M492">
        <f t="shared" si="28"/>
        <v>1.4122384303645739E-2</v>
      </c>
      <c r="N492">
        <f t="shared" si="29"/>
        <v>8.5941765852769109E-2</v>
      </c>
      <c r="O492">
        <f t="shared" si="30"/>
        <v>32.915406714085684</v>
      </c>
      <c r="R492"/>
      <c r="U492" s="11"/>
      <c r="V492" t="s">
        <v>24</v>
      </c>
      <c r="W492" s="4" t="s">
        <v>32</v>
      </c>
      <c r="X492" s="4" t="s">
        <v>35</v>
      </c>
      <c r="Y492" s="2">
        <v>306</v>
      </c>
      <c r="Z492">
        <f t="shared" si="31"/>
        <v>0.9639460024465818</v>
      </c>
    </row>
    <row r="493" spans="1:26" x14ac:dyDescent="0.2">
      <c r="A493" s="1">
        <v>44691</v>
      </c>
      <c r="B493" s="25">
        <v>0.45833333333333331</v>
      </c>
      <c r="C493" s="4">
        <v>3</v>
      </c>
      <c r="D493" s="2">
        <v>3</v>
      </c>
      <c r="E493" s="2">
        <v>3</v>
      </c>
      <c r="F493" s="21">
        <v>2400</v>
      </c>
      <c r="G493" s="22">
        <v>19</v>
      </c>
      <c r="I493" s="14"/>
      <c r="J493" s="29">
        <v>0.35104066981148702</v>
      </c>
      <c r="K493" s="29">
        <v>2.1096592135697798</v>
      </c>
      <c r="L493" s="29">
        <v>1148.6769546256901</v>
      </c>
      <c r="M493">
        <f t="shared" si="28"/>
        <v>1.4114735295765788E-2</v>
      </c>
      <c r="N493">
        <f t="shared" si="29"/>
        <v>8.4825730818601786E-2</v>
      </c>
      <c r="O493">
        <f t="shared" si="30"/>
        <v>46.18630417835832</v>
      </c>
      <c r="R493"/>
      <c r="U493" s="11"/>
      <c r="V493" t="s">
        <v>24</v>
      </c>
      <c r="W493" s="4" t="s">
        <v>32</v>
      </c>
      <c r="X493" s="4" t="s">
        <v>35</v>
      </c>
      <c r="Y493" s="2">
        <v>306</v>
      </c>
      <c r="Z493">
        <f t="shared" si="31"/>
        <v>0.9639460024465818</v>
      </c>
    </row>
    <row r="494" spans="1:26" x14ac:dyDescent="0.2">
      <c r="A494" s="1">
        <v>44691</v>
      </c>
      <c r="B494" s="25">
        <v>0.45833333333333331</v>
      </c>
      <c r="C494" s="4">
        <v>3</v>
      </c>
      <c r="D494" s="2">
        <v>3</v>
      </c>
      <c r="E494" s="2">
        <v>4</v>
      </c>
      <c r="F494" s="21">
        <v>3600</v>
      </c>
      <c r="G494" s="22">
        <v>19</v>
      </c>
      <c r="I494" s="14"/>
      <c r="J494" s="30">
        <v>0.35231598456658803</v>
      </c>
      <c r="K494" s="30">
        <v>2.1096592135697798</v>
      </c>
      <c r="L494" s="30">
        <v>1550.98460699823</v>
      </c>
      <c r="M494">
        <f t="shared" si="28"/>
        <v>1.4166013485830495E-2</v>
      </c>
      <c r="N494">
        <f t="shared" si="29"/>
        <v>8.4825730818601786E-2</v>
      </c>
      <c r="O494">
        <f t="shared" si="30"/>
        <v>62.362395751305591</v>
      </c>
      <c r="R494"/>
      <c r="U494" s="11"/>
      <c r="V494" t="s">
        <v>24</v>
      </c>
      <c r="W494" s="4" t="s">
        <v>32</v>
      </c>
      <c r="X494" s="4" t="s">
        <v>35</v>
      </c>
      <c r="Y494" s="2">
        <v>306</v>
      </c>
      <c r="Z494">
        <f t="shared" si="31"/>
        <v>0.9639460024465818</v>
      </c>
    </row>
    <row r="495" spans="1:26" x14ac:dyDescent="0.2">
      <c r="A495" s="1">
        <v>44691</v>
      </c>
      <c r="B495" s="25">
        <v>0.45833333333333331</v>
      </c>
      <c r="C495" s="4">
        <v>4</v>
      </c>
      <c r="D495" s="2">
        <v>4</v>
      </c>
      <c r="E495" s="2">
        <v>1</v>
      </c>
      <c r="F495" s="21">
        <v>0</v>
      </c>
      <c r="G495" s="22">
        <v>22.3</v>
      </c>
      <c r="H495" s="3">
        <v>16.399999999999999</v>
      </c>
      <c r="I495" s="14">
        <v>7.0699999999999999E-2</v>
      </c>
      <c r="J495" s="29">
        <v>0.351653655409989</v>
      </c>
      <c r="K495" s="29">
        <v>2.1651719352351599</v>
      </c>
      <c r="L495" s="29">
        <v>454.732919738345</v>
      </c>
      <c r="M495">
        <f t="shared" si="28"/>
        <v>1.3981453927015941E-2</v>
      </c>
      <c r="N495">
        <f t="shared" si="29"/>
        <v>8.6085417258820365E-2</v>
      </c>
      <c r="O495">
        <f t="shared" si="30"/>
        <v>18.079798883383113</v>
      </c>
      <c r="P495" s="10">
        <f>SLOPE(M495:M498,$F495:$F498)*($H495/$I495)*1000</f>
        <v>-1.0049620279496999E-2</v>
      </c>
      <c r="Q495" s="10">
        <f>SLOPE(N495:N498,$F495:$F498)*($H495/$I495)*1000</f>
        <v>-0.14221704595779494</v>
      </c>
      <c r="R495" s="10">
        <f>SLOPE(O495:O498,$F495:$F498)*($H495/$I495)</f>
        <v>1.0621729023638082</v>
      </c>
      <c r="S495" s="11">
        <f>RSQ(J495:J498,$F495:$F498)</f>
        <v>0.8063413486597556</v>
      </c>
      <c r="T495" s="11">
        <f>RSQ(K495:K498,$F495:$F498)</f>
        <v>0.95238095238093901</v>
      </c>
      <c r="U495" s="11">
        <f>RSQ(L495:L498,$F495:$F498)</f>
        <v>0.99385926254339385</v>
      </c>
      <c r="V495" t="s">
        <v>24</v>
      </c>
      <c r="W495" s="4" t="s">
        <v>32</v>
      </c>
      <c r="X495" s="4" t="s">
        <v>33</v>
      </c>
      <c r="Y495" s="2">
        <v>306</v>
      </c>
      <c r="Z495">
        <f t="shared" si="31"/>
        <v>0.9639460024465818</v>
      </c>
    </row>
    <row r="496" spans="1:26" x14ac:dyDescent="0.2">
      <c r="A496" s="1">
        <v>44691</v>
      </c>
      <c r="B496" s="25">
        <v>0.45833333333333331</v>
      </c>
      <c r="C496" s="4">
        <v>4</v>
      </c>
      <c r="D496" s="2">
        <v>4</v>
      </c>
      <c r="E496" s="2">
        <v>2</v>
      </c>
      <c r="F496" s="21">
        <v>1200</v>
      </c>
      <c r="G496" s="22">
        <v>22.3</v>
      </c>
      <c r="I496" s="14"/>
      <c r="J496" s="30">
        <v>0.34994861957923401</v>
      </c>
      <c r="K496" s="30">
        <v>2.1466676946800298</v>
      </c>
      <c r="L496" s="30">
        <v>615.47687156058601</v>
      </c>
      <c r="M496">
        <f t="shared" si="28"/>
        <v>1.3913663134726811E-2</v>
      </c>
      <c r="N496">
        <f t="shared" si="29"/>
        <v>8.5349704199121496E-2</v>
      </c>
      <c r="O496">
        <f t="shared" si="30"/>
        <v>24.470843372395674</v>
      </c>
      <c r="R496"/>
      <c r="U496" s="11"/>
      <c r="V496" t="s">
        <v>24</v>
      </c>
      <c r="W496" s="4" t="s">
        <v>32</v>
      </c>
      <c r="X496" s="4" t="s">
        <v>33</v>
      </c>
      <c r="Y496" s="2">
        <v>306</v>
      </c>
      <c r="Z496">
        <f t="shared" si="31"/>
        <v>0.9639460024465818</v>
      </c>
    </row>
    <row r="497" spans="1:26" x14ac:dyDescent="0.2">
      <c r="A497" s="1">
        <v>44691</v>
      </c>
      <c r="B497" s="25">
        <v>0.45833333333333331</v>
      </c>
      <c r="C497" s="4">
        <v>4</v>
      </c>
      <c r="D497" s="2">
        <v>4</v>
      </c>
      <c r="E497" s="2">
        <v>3</v>
      </c>
      <c r="F497" s="21">
        <v>2400</v>
      </c>
      <c r="G497" s="22">
        <v>22.3</v>
      </c>
      <c r="I497" s="14"/>
      <c r="J497" s="29">
        <v>0.34750407178593501</v>
      </c>
      <c r="K497" s="29">
        <v>2.1189113338473402</v>
      </c>
      <c r="L497" s="29">
        <v>756.19434638147698</v>
      </c>
      <c r="M497">
        <f t="shared" si="28"/>
        <v>1.3816469968045376E-2</v>
      </c>
      <c r="N497">
        <f t="shared" si="29"/>
        <v>8.424613460957342E-2</v>
      </c>
      <c r="O497">
        <f t="shared" si="30"/>
        <v>30.065651959385914</v>
      </c>
      <c r="R497"/>
      <c r="U497" s="11"/>
      <c r="V497" t="s">
        <v>24</v>
      </c>
      <c r="W497" s="4" t="s">
        <v>32</v>
      </c>
      <c r="X497" s="4" t="s">
        <v>33</v>
      </c>
      <c r="Y497" s="2">
        <v>306</v>
      </c>
      <c r="Z497">
        <f t="shared" si="31"/>
        <v>0.9639460024465818</v>
      </c>
    </row>
    <row r="498" spans="1:26" x14ac:dyDescent="0.2">
      <c r="A498" s="1">
        <v>44691</v>
      </c>
      <c r="B498" s="25">
        <v>0.45833333333333331</v>
      </c>
      <c r="C498" s="4">
        <v>4</v>
      </c>
      <c r="D498" s="2">
        <v>4</v>
      </c>
      <c r="E498" s="2">
        <v>4</v>
      </c>
      <c r="F498" s="21">
        <v>3600</v>
      </c>
      <c r="G498" s="22">
        <v>22.3</v>
      </c>
      <c r="I498" s="14"/>
      <c r="J498" s="30">
        <v>0.348109894685324</v>
      </c>
      <c r="K498" s="30">
        <v>2.1127432536623001</v>
      </c>
      <c r="L498" s="30">
        <v>868.50096044024497</v>
      </c>
      <c r="M498">
        <f t="shared" si="28"/>
        <v>1.3840556977594199E-2</v>
      </c>
      <c r="N498">
        <f t="shared" si="29"/>
        <v>8.4000896923007259E-2</v>
      </c>
      <c r="O498">
        <f t="shared" si="30"/>
        <v>34.530868589456588</v>
      </c>
      <c r="R498"/>
      <c r="U498" s="11"/>
      <c r="V498" t="s">
        <v>24</v>
      </c>
      <c r="W498" s="4" t="s">
        <v>32</v>
      </c>
      <c r="X498" s="4" t="s">
        <v>33</v>
      </c>
      <c r="Y498" s="2">
        <v>306</v>
      </c>
      <c r="Z498">
        <f t="shared" si="31"/>
        <v>0.9639460024465818</v>
      </c>
    </row>
    <row r="499" spans="1:26" x14ac:dyDescent="0.2">
      <c r="A499" s="1">
        <v>44691</v>
      </c>
      <c r="B499" s="25">
        <v>0.45833333333333298</v>
      </c>
      <c r="C499" s="4">
        <v>5</v>
      </c>
      <c r="D499" s="4">
        <v>5</v>
      </c>
      <c r="E499" s="2">
        <v>1</v>
      </c>
      <c r="F499" s="21">
        <v>0</v>
      </c>
      <c r="G499" s="22">
        <v>19</v>
      </c>
      <c r="H499" s="3">
        <v>15.04</v>
      </c>
      <c r="I499" s="14">
        <v>7.0699999999999999E-2</v>
      </c>
      <c r="J499" s="29">
        <v>0.34921592547953501</v>
      </c>
      <c r="K499" s="29">
        <v>2.1620878951426401</v>
      </c>
      <c r="L499" s="29">
        <v>494.87672619665699</v>
      </c>
      <c r="M499">
        <f t="shared" si="28"/>
        <v>1.4041365497212866E-2</v>
      </c>
      <c r="N499">
        <f t="shared" si="29"/>
        <v>8.6933796994251217E-2</v>
      </c>
      <c r="O499">
        <f t="shared" si="30"/>
        <v>19.898133165174375</v>
      </c>
      <c r="P499" s="10">
        <f>SLOPE(M499:M502,$F499:$F502)*($H499/$I499)*1000</f>
        <v>0.12161202156311832</v>
      </c>
      <c r="Q499" s="10">
        <f>SLOPE(N499:N502,$F499:$F502)*($H499/$I499)*1000</f>
        <v>-7.4741431593046345E-2</v>
      </c>
      <c r="R499" s="10">
        <f>SLOPE(O499:O502,$F499:$F502)*($H499/$I499)</f>
        <v>2.9351117639261131</v>
      </c>
      <c r="S499" s="11">
        <f>RSQ(J499:J502,$F499:$F502)</f>
        <v>0.99562825833144453</v>
      </c>
      <c r="T499" s="11">
        <f>RSQ(K499:K502,$F499:$F502)</f>
        <v>0.43134328358210766</v>
      </c>
      <c r="U499" s="11">
        <f>RSQ(L499:L502,$F499:$F502)</f>
        <v>0.99332334639459541</v>
      </c>
      <c r="V499" t="s">
        <v>24</v>
      </c>
      <c r="W499" s="2" t="s">
        <v>31</v>
      </c>
      <c r="X499" s="4" t="s">
        <v>35</v>
      </c>
      <c r="Y499" s="2">
        <v>306</v>
      </c>
      <c r="Z499">
        <f t="shared" si="31"/>
        <v>0.9639460024465818</v>
      </c>
    </row>
    <row r="500" spans="1:26" x14ac:dyDescent="0.2">
      <c r="A500" s="1">
        <v>44691</v>
      </c>
      <c r="B500" s="25">
        <v>0.45833333333333298</v>
      </c>
      <c r="C500" s="4">
        <v>5</v>
      </c>
      <c r="D500" s="4">
        <v>5</v>
      </c>
      <c r="E500" s="2">
        <v>2</v>
      </c>
      <c r="F500" s="21">
        <v>1200</v>
      </c>
      <c r="G500" s="22">
        <v>19</v>
      </c>
      <c r="I500" s="14"/>
      <c r="J500" s="30">
        <v>0.36312090410425302</v>
      </c>
      <c r="K500" s="30">
        <v>2.13433153430995</v>
      </c>
      <c r="L500" s="30">
        <v>829.78483542726599</v>
      </c>
      <c r="M500">
        <f t="shared" si="28"/>
        <v>1.4600460523685362E-2</v>
      </c>
      <c r="N500">
        <f t="shared" si="29"/>
        <v>8.5817761960083908E-2</v>
      </c>
      <c r="O500">
        <f t="shared" si="30"/>
        <v>33.364206235095281</v>
      </c>
      <c r="R500"/>
      <c r="U500" s="11"/>
      <c r="V500" t="s">
        <v>24</v>
      </c>
      <c r="W500" s="2" t="s">
        <v>31</v>
      </c>
      <c r="X500" s="4" t="s">
        <v>35</v>
      </c>
      <c r="Y500" s="2">
        <v>306</v>
      </c>
      <c r="Z500">
        <f t="shared" si="31"/>
        <v>0.9639460024465818</v>
      </c>
    </row>
    <row r="501" spans="1:26" x14ac:dyDescent="0.2">
      <c r="A501" s="1">
        <v>44691</v>
      </c>
      <c r="B501" s="25">
        <v>0.45833333333333298</v>
      </c>
      <c r="C501" s="4">
        <v>5</v>
      </c>
      <c r="D501" s="4">
        <v>5</v>
      </c>
      <c r="E501" s="2">
        <v>3</v>
      </c>
      <c r="F501" s="21">
        <v>2400</v>
      </c>
      <c r="G501" s="22">
        <v>19</v>
      </c>
      <c r="I501" s="14"/>
      <c r="J501" s="29">
        <v>0.38136139918739997</v>
      </c>
      <c r="K501" s="29">
        <v>2.1590038550501198</v>
      </c>
      <c r="L501" s="29">
        <v>1243.65670750701</v>
      </c>
      <c r="M501">
        <f t="shared" si="28"/>
        <v>1.5333879132704642E-2</v>
      </c>
      <c r="N501">
        <f t="shared" si="29"/>
        <v>8.6809793101565988E-2</v>
      </c>
      <c r="O501">
        <f t="shared" si="30"/>
        <v>50.00527498620518</v>
      </c>
      <c r="R501"/>
      <c r="U501" s="11"/>
      <c r="V501" t="s">
        <v>24</v>
      </c>
      <c r="W501" s="2" t="s">
        <v>31</v>
      </c>
      <c r="X501" s="4" t="s">
        <v>35</v>
      </c>
      <c r="Y501" s="2">
        <v>306</v>
      </c>
      <c r="Z501">
        <f t="shared" si="31"/>
        <v>0.9639460024465818</v>
      </c>
    </row>
    <row r="502" spans="1:26" x14ac:dyDescent="0.2">
      <c r="A502" s="1">
        <v>44691</v>
      </c>
      <c r="B502" s="25">
        <v>0.45833333333333298</v>
      </c>
      <c r="C502" s="4">
        <v>5</v>
      </c>
      <c r="D502" s="4">
        <v>5</v>
      </c>
      <c r="E502" s="2">
        <v>4</v>
      </c>
      <c r="F502" s="21">
        <v>3600</v>
      </c>
      <c r="G502" s="22">
        <v>19</v>
      </c>
      <c r="I502" s="14"/>
      <c r="J502" s="30">
        <v>0.40000701037810799</v>
      </c>
      <c r="K502" s="30">
        <v>2.1189113338473402</v>
      </c>
      <c r="L502" s="30">
        <v>1729.5096822759799</v>
      </c>
      <c r="M502">
        <f t="shared" si="28"/>
        <v>1.6083586756399471E-2</v>
      </c>
      <c r="N502">
        <f t="shared" si="29"/>
        <v>8.5197742496657444E-2</v>
      </c>
      <c r="O502">
        <f t="shared" si="30"/>
        <v>69.540578787918648</v>
      </c>
      <c r="R502"/>
      <c r="U502" s="11"/>
      <c r="V502" t="s">
        <v>24</v>
      </c>
      <c r="W502" s="2" t="s">
        <v>31</v>
      </c>
      <c r="X502" s="4" t="s">
        <v>35</v>
      </c>
      <c r="Y502" s="2">
        <v>306</v>
      </c>
      <c r="Z502">
        <f t="shared" si="31"/>
        <v>0.9639460024465818</v>
      </c>
    </row>
    <row r="503" spans="1:26" x14ac:dyDescent="0.2">
      <c r="A503" s="1">
        <v>44691</v>
      </c>
      <c r="B503" s="25">
        <v>0.45833333333333298</v>
      </c>
      <c r="C503" s="4">
        <v>6</v>
      </c>
      <c r="D503" s="4">
        <v>6</v>
      </c>
      <c r="E503" s="2">
        <v>1</v>
      </c>
      <c r="F503" s="21">
        <v>0</v>
      </c>
      <c r="G503" s="22">
        <v>22.3</v>
      </c>
      <c r="H503" s="3">
        <v>16.399999999999999</v>
      </c>
      <c r="I503" s="14">
        <v>7.0699999999999999E-2</v>
      </c>
      <c r="J503" s="29">
        <v>0.34687009262253599</v>
      </c>
      <c r="K503" s="29">
        <v>2.2052644564379298</v>
      </c>
      <c r="L503" s="29">
        <v>467.12779046828001</v>
      </c>
      <c r="M503">
        <f t="shared" si="28"/>
        <v>1.3791263489092622E-2</v>
      </c>
      <c r="N503">
        <f t="shared" si="29"/>
        <v>8.7679462221500734E-2</v>
      </c>
      <c r="O503">
        <f t="shared" si="30"/>
        <v>18.572608531102706</v>
      </c>
      <c r="P503" s="10">
        <f>SLOPE(M503:M506,$F503:$F506)*($H503/$I503)*1000</f>
        <v>3.804173055379606E-2</v>
      </c>
      <c r="Q503" s="10">
        <f>SLOPE(N503:N506,$F503:$F506)*($H503/$I503)*1000</f>
        <v>-0.41479971737690419</v>
      </c>
      <c r="R503" s="10">
        <f>SLOPE(O503:O506,$F503:$F506)*($H503/$I503)</f>
        <v>1.4367893008938151</v>
      </c>
      <c r="S503" s="11">
        <f>RSQ(J503:J506,$F503:$F506)</f>
        <v>0.99508396175250302</v>
      </c>
      <c r="T503" s="11">
        <f>RSQ(K503:K506,$F503:$F506)</f>
        <v>0.90996880106970668</v>
      </c>
      <c r="U503" s="11">
        <f>RSQ(L503:L506,$F503:$F506)</f>
        <v>0.99901346640845134</v>
      </c>
      <c r="V503" t="s">
        <v>24</v>
      </c>
      <c r="W503" s="2" t="s">
        <v>31</v>
      </c>
      <c r="X503" s="4" t="s">
        <v>33</v>
      </c>
      <c r="Y503" s="2">
        <v>306</v>
      </c>
      <c r="Z503">
        <f t="shared" si="31"/>
        <v>0.9639460024465818</v>
      </c>
    </row>
    <row r="504" spans="1:26" x14ac:dyDescent="0.2">
      <c r="A504" s="1">
        <v>44691</v>
      </c>
      <c r="B504" s="25">
        <v>0.45833333333333298</v>
      </c>
      <c r="C504" s="4">
        <v>6</v>
      </c>
      <c r="D504" s="4">
        <v>6</v>
      </c>
      <c r="E504" s="2">
        <v>2</v>
      </c>
      <c r="F504" s="21">
        <v>1200</v>
      </c>
      <c r="G504" s="22">
        <v>22.3</v>
      </c>
      <c r="I504" s="14"/>
      <c r="J504" s="30">
        <v>0.35106180690667999</v>
      </c>
      <c r="K504" s="30">
        <v>2.14358365458751</v>
      </c>
      <c r="L504" s="30">
        <v>657.02240161976999</v>
      </c>
      <c r="M504">
        <f t="shared" si="28"/>
        <v>1.3957922527715853E-2</v>
      </c>
      <c r="N504">
        <f t="shared" si="29"/>
        <v>8.5227085355838422E-2</v>
      </c>
      <c r="O504">
        <f t="shared" si="30"/>
        <v>26.122658746584548</v>
      </c>
      <c r="R504"/>
      <c r="U504" s="11"/>
      <c r="V504" t="s">
        <v>24</v>
      </c>
      <c r="W504" s="2" t="s">
        <v>31</v>
      </c>
      <c r="X504" s="4" t="s">
        <v>33</v>
      </c>
      <c r="Y504" s="2">
        <v>306</v>
      </c>
      <c r="Z504">
        <f t="shared" si="31"/>
        <v>0.9639460024465818</v>
      </c>
    </row>
    <row r="505" spans="1:26" x14ac:dyDescent="0.2">
      <c r="A505" s="1">
        <v>44691</v>
      </c>
      <c r="B505" s="25">
        <v>0.45833333333333298</v>
      </c>
      <c r="C505" s="4">
        <v>6</v>
      </c>
      <c r="D505" s="4">
        <v>6</v>
      </c>
      <c r="E505" s="2">
        <v>3</v>
      </c>
      <c r="F505" s="21">
        <v>2400</v>
      </c>
      <c r="G505" s="22">
        <v>22.3</v>
      </c>
      <c r="I505" s="14"/>
      <c r="J505" s="29">
        <v>0.35705162182356098</v>
      </c>
      <c r="K505" s="29">
        <v>2.05723053199692</v>
      </c>
      <c r="L505" s="29">
        <v>854.95096563181403</v>
      </c>
      <c r="M505">
        <f t="shared" si="28"/>
        <v>1.4196072536974495E-2</v>
      </c>
      <c r="N505">
        <f t="shared" si="29"/>
        <v>8.1793757743911094E-2</v>
      </c>
      <c r="O505">
        <f t="shared" si="30"/>
        <v>33.992132178755817</v>
      </c>
      <c r="R505"/>
      <c r="U505" s="11"/>
      <c r="V505" t="s">
        <v>24</v>
      </c>
      <c r="W505" s="2" t="s">
        <v>31</v>
      </c>
      <c r="X505" s="4" t="s">
        <v>33</v>
      </c>
      <c r="Y505" s="2">
        <v>306</v>
      </c>
      <c r="Z505">
        <f t="shared" si="31"/>
        <v>0.9639460024465818</v>
      </c>
    </row>
    <row r="506" spans="1:26" x14ac:dyDescent="0.2">
      <c r="A506" s="1">
        <v>44691</v>
      </c>
      <c r="B506" s="25">
        <v>0.45833333333333298</v>
      </c>
      <c r="C506" s="4">
        <v>6</v>
      </c>
      <c r="D506" s="4">
        <v>6</v>
      </c>
      <c r="E506" s="2">
        <v>4</v>
      </c>
      <c r="F506" s="21">
        <v>3600</v>
      </c>
      <c r="G506" s="22">
        <v>22.3</v>
      </c>
      <c r="I506" s="14"/>
      <c r="J506" s="30">
        <v>0.36137252564201899</v>
      </c>
      <c r="K506" s="30">
        <v>2.0541464919043899</v>
      </c>
      <c r="L506" s="30">
        <v>1024.2999428927401</v>
      </c>
      <c r="M506">
        <f t="shared" si="28"/>
        <v>1.4367868042954387E-2</v>
      </c>
      <c r="N506">
        <f t="shared" si="29"/>
        <v>8.1671138900627618E-2</v>
      </c>
      <c r="O506">
        <f t="shared" si="30"/>
        <v>40.725305250425954</v>
      </c>
      <c r="R506"/>
      <c r="U506" s="11"/>
      <c r="V506" t="s">
        <v>24</v>
      </c>
      <c r="W506" s="2" t="s">
        <v>31</v>
      </c>
      <c r="X506" s="4" t="s">
        <v>33</v>
      </c>
      <c r="Y506" s="2">
        <v>306</v>
      </c>
      <c r="Z506">
        <f t="shared" si="31"/>
        <v>0.9639460024465818</v>
      </c>
    </row>
    <row r="507" spans="1:26" x14ac:dyDescent="0.2">
      <c r="A507" s="1">
        <v>44691</v>
      </c>
      <c r="B507" s="25">
        <v>0.45833333333333298</v>
      </c>
      <c r="C507" s="4">
        <v>7</v>
      </c>
      <c r="D507" s="4">
        <v>7</v>
      </c>
      <c r="E507" s="2">
        <v>1</v>
      </c>
      <c r="F507" s="21">
        <v>0</v>
      </c>
      <c r="G507" s="22">
        <v>19</v>
      </c>
      <c r="H507" s="3">
        <v>17.09</v>
      </c>
      <c r="I507" s="14">
        <v>7.0699999999999999E-2</v>
      </c>
      <c r="J507" s="29">
        <v>0.40226736946484998</v>
      </c>
      <c r="K507" s="29">
        <v>3.0749637625289101</v>
      </c>
      <c r="L507" s="29">
        <v>426.86717370989498</v>
      </c>
      <c r="M507">
        <f t="shared" si="28"/>
        <v>1.6174471867232573E-2</v>
      </c>
      <c r="N507">
        <f t="shared" si="29"/>
        <v>0.12363894922908826</v>
      </c>
      <c r="O507">
        <f t="shared" si="30"/>
        <v>17.163587246464633</v>
      </c>
      <c r="P507" s="10">
        <f>SLOPE(M507:M510,$F507:$F510)*($H507/$I507)*1000</f>
        <v>-6.481527845882188E-3</v>
      </c>
      <c r="Q507" s="10">
        <f>SLOPE(N507:N510,$F507:$F510)*($H507/$I507)*1000</f>
        <v>-2.5203908117928147</v>
      </c>
      <c r="R507" s="10">
        <f>SLOPE(O507:O510,$F507:$F510)*($H507/$I507)</f>
        <v>3.758473299932914</v>
      </c>
      <c r="S507" s="11">
        <f>RSQ(J507:J510,$F507:$F510)</f>
        <v>3.8602286305212305E-3</v>
      </c>
      <c r="T507" s="11">
        <f>RSQ(K507:K510,$F507:$F510)</f>
        <v>0.69166165625519826</v>
      </c>
      <c r="U507" s="11">
        <f>RSQ(L507:L510,$F507:$F510)</f>
        <v>0.99755128306224961</v>
      </c>
      <c r="V507" t="s">
        <v>24</v>
      </c>
      <c r="W507" s="2" t="s">
        <v>31</v>
      </c>
      <c r="X507" s="4" t="s">
        <v>35</v>
      </c>
      <c r="Y507" s="2">
        <v>306</v>
      </c>
      <c r="Z507">
        <f t="shared" si="31"/>
        <v>0.9639460024465818</v>
      </c>
    </row>
    <row r="508" spans="1:26" x14ac:dyDescent="0.2">
      <c r="A508" s="1">
        <v>44691</v>
      </c>
      <c r="B508" s="25">
        <v>0.45833333333333298</v>
      </c>
      <c r="C508" s="4">
        <v>7</v>
      </c>
      <c r="D508" s="4">
        <v>7</v>
      </c>
      <c r="E508" s="2">
        <v>2</v>
      </c>
      <c r="F508" s="21">
        <v>1200</v>
      </c>
      <c r="G508" s="22">
        <v>19</v>
      </c>
      <c r="I508" s="14"/>
      <c r="J508" s="30">
        <v>0.36928380183637799</v>
      </c>
      <c r="K508" s="30">
        <v>2.18059213569776</v>
      </c>
      <c r="L508" s="30">
        <v>867.787119717579</v>
      </c>
      <c r="M508">
        <f t="shared" si="28"/>
        <v>1.4848259931630126E-2</v>
      </c>
      <c r="N508">
        <f t="shared" si="29"/>
        <v>8.7677820350362493E-2</v>
      </c>
      <c r="O508">
        <f t="shared" si="30"/>
        <v>34.89221204616058</v>
      </c>
      <c r="R508"/>
      <c r="U508" s="11"/>
      <c r="V508" t="s">
        <v>24</v>
      </c>
      <c r="W508" s="2" t="s">
        <v>31</v>
      </c>
      <c r="X508" s="4" t="s">
        <v>35</v>
      </c>
      <c r="Y508" s="2">
        <v>306</v>
      </c>
      <c r="Z508">
        <f t="shared" si="31"/>
        <v>0.9639460024465818</v>
      </c>
    </row>
    <row r="509" spans="1:26" x14ac:dyDescent="0.2">
      <c r="A509" s="1">
        <v>44691</v>
      </c>
      <c r="B509" s="25">
        <v>0.45833333333333298</v>
      </c>
      <c r="C509" s="4">
        <v>7</v>
      </c>
      <c r="D509" s="4">
        <v>7</v>
      </c>
      <c r="E509" s="2">
        <v>3</v>
      </c>
      <c r="F509" s="21">
        <v>2400</v>
      </c>
      <c r="G509" s="22">
        <v>19</v>
      </c>
      <c r="I509" s="14"/>
      <c r="J509" s="29">
        <v>0.37410125373525199</v>
      </c>
      <c r="K509" s="29">
        <v>2.09423901310717</v>
      </c>
      <c r="L509" s="29">
        <v>1298.80414806354</v>
      </c>
      <c r="M509">
        <f t="shared" si="28"/>
        <v>1.5041961300731335E-2</v>
      </c>
      <c r="N509">
        <f t="shared" si="29"/>
        <v>8.4205711355175322E-2</v>
      </c>
      <c r="O509">
        <f t="shared" si="30"/>
        <v>52.222657735937297</v>
      </c>
      <c r="R509"/>
      <c r="U509" s="11"/>
      <c r="V509" t="s">
        <v>24</v>
      </c>
      <c r="W509" s="2" t="s">
        <v>31</v>
      </c>
      <c r="X509" s="4" t="s">
        <v>35</v>
      </c>
      <c r="Y509" s="2">
        <v>306</v>
      </c>
      <c r="Z509">
        <f t="shared" si="31"/>
        <v>0.9639460024465818</v>
      </c>
    </row>
    <row r="510" spans="1:26" x14ac:dyDescent="0.2">
      <c r="A510" s="1">
        <v>44691</v>
      </c>
      <c r="B510" s="25">
        <v>0.45833333333333298</v>
      </c>
      <c r="C510" s="4">
        <v>7</v>
      </c>
      <c r="D510" s="4">
        <v>7</v>
      </c>
      <c r="E510" s="2">
        <v>4</v>
      </c>
      <c r="F510" s="21">
        <v>3600</v>
      </c>
      <c r="G510" s="22">
        <v>19</v>
      </c>
      <c r="I510" s="14"/>
      <c r="J510" s="30">
        <v>0.39799408286261301</v>
      </c>
      <c r="K510" s="30">
        <v>2.0664826522744799</v>
      </c>
      <c r="L510" s="30">
        <v>1829.9924981829499</v>
      </c>
      <c r="M510">
        <f t="shared" si="28"/>
        <v>1.6002650439060424E-2</v>
      </c>
      <c r="N510">
        <f t="shared" si="29"/>
        <v>8.3089676321007999E-2</v>
      </c>
      <c r="O510">
        <f t="shared" si="30"/>
        <v>73.580818196821568</v>
      </c>
      <c r="R510"/>
      <c r="U510" s="11"/>
      <c r="V510" t="s">
        <v>24</v>
      </c>
      <c r="W510" s="2" t="s">
        <v>31</v>
      </c>
      <c r="X510" s="4" t="s">
        <v>35</v>
      </c>
      <c r="Y510" s="2">
        <v>306</v>
      </c>
      <c r="Z510">
        <f t="shared" si="31"/>
        <v>0.9639460024465818</v>
      </c>
    </row>
    <row r="511" spans="1:26" x14ac:dyDescent="0.2">
      <c r="A511" s="1">
        <v>44691</v>
      </c>
      <c r="B511" s="25">
        <v>0.45833333333333298</v>
      </c>
      <c r="C511" s="4">
        <v>8</v>
      </c>
      <c r="D511" s="4">
        <v>8</v>
      </c>
      <c r="E511" s="2">
        <v>1</v>
      </c>
      <c r="F511" s="21">
        <v>0</v>
      </c>
      <c r="G511" s="22">
        <v>22.3</v>
      </c>
      <c r="H511" s="3">
        <v>15.04</v>
      </c>
      <c r="I511" s="14">
        <v>7.0699999999999999E-2</v>
      </c>
      <c r="J511" s="29">
        <v>0.35255555627555502</v>
      </c>
      <c r="K511" s="29">
        <v>2.1497517347725501</v>
      </c>
      <c r="L511" s="29">
        <v>551.63355310974998</v>
      </c>
      <c r="M511">
        <f t="shared" si="28"/>
        <v>1.4017312747775094E-2</v>
      </c>
      <c r="N511">
        <f t="shared" si="29"/>
        <v>8.5472323042404583E-2</v>
      </c>
      <c r="O511">
        <f t="shared" si="30"/>
        <v>21.93248666335629</v>
      </c>
      <c r="P511" s="10">
        <f>SLOPE(M511:M514,$F511:$F514)*($H511/$I511)*1000</f>
        <v>2.6035756495101141E-2</v>
      </c>
      <c r="Q511" s="10">
        <f>SLOPE(N511:N514,$F511:$F514)*($H511/$I511)*1000</f>
        <v>-0.27606294221855504</v>
      </c>
      <c r="R511" s="10">
        <f>SLOPE(O511:O514,$F511:$F514)*($H511/$I511)</f>
        <v>1.5986288499865517</v>
      </c>
      <c r="S511" s="11">
        <f>RSQ(J511:J514,$F511:$F514)</f>
        <v>0.7933088560369681</v>
      </c>
      <c r="T511" s="11">
        <f>RSQ(K511:K514,$F511:$F514)</f>
        <v>0.99962813758909153</v>
      </c>
      <c r="U511" s="11">
        <f>RSQ(L511:L514,$F511:$F514)</f>
        <v>0.99004065463481905</v>
      </c>
      <c r="V511" t="s">
        <v>24</v>
      </c>
      <c r="W511" s="2" t="s">
        <v>31</v>
      </c>
      <c r="X511" s="4" t="s">
        <v>33</v>
      </c>
      <c r="Y511" s="2">
        <v>306</v>
      </c>
      <c r="Z511">
        <f t="shared" si="31"/>
        <v>0.9639460024465818</v>
      </c>
    </row>
    <row r="512" spans="1:26" x14ac:dyDescent="0.2">
      <c r="A512" s="1">
        <v>44691</v>
      </c>
      <c r="B512" s="25">
        <v>0.45833333333333298</v>
      </c>
      <c r="C512" s="4">
        <v>8</v>
      </c>
      <c r="D512" s="4">
        <v>8</v>
      </c>
      <c r="E512" s="2">
        <v>2</v>
      </c>
      <c r="F512" s="21">
        <v>1200</v>
      </c>
      <c r="G512" s="22">
        <v>22.3</v>
      </c>
      <c r="I512" s="14"/>
      <c r="J512" s="30">
        <v>0.35140000372598901</v>
      </c>
      <c r="K512" s="30">
        <v>2.1127432536623001</v>
      </c>
      <c r="L512" s="30">
        <v>715.077120755892</v>
      </c>
      <c r="M512">
        <f t="shared" si="28"/>
        <v>1.3971368949144117E-2</v>
      </c>
      <c r="N512">
        <f t="shared" si="29"/>
        <v>8.4000896923007259E-2</v>
      </c>
      <c r="O512">
        <f t="shared" si="30"/>
        <v>28.430865609673177</v>
      </c>
      <c r="R512"/>
      <c r="U512" s="11"/>
      <c r="V512" t="s">
        <v>24</v>
      </c>
      <c r="W512" s="2" t="s">
        <v>31</v>
      </c>
      <c r="X512" s="4" t="s">
        <v>33</v>
      </c>
      <c r="Y512" s="2">
        <v>306</v>
      </c>
      <c r="Z512">
        <f t="shared" si="31"/>
        <v>0.9639460024465818</v>
      </c>
    </row>
    <row r="513" spans="1:26" x14ac:dyDescent="0.2">
      <c r="A513" s="1">
        <v>44691</v>
      </c>
      <c r="B513" s="25">
        <v>0.45833333333333298</v>
      </c>
      <c r="C513" s="4">
        <v>8</v>
      </c>
      <c r="D513" s="4">
        <v>8</v>
      </c>
      <c r="E513" s="2">
        <v>3</v>
      </c>
      <c r="F513" s="21">
        <v>2400</v>
      </c>
      <c r="G513" s="22">
        <v>22.3</v>
      </c>
      <c r="I513" s="14"/>
      <c r="J513" s="29">
        <v>0.35615655057198098</v>
      </c>
      <c r="K513" s="29">
        <v>2.07265073245952</v>
      </c>
      <c r="L513" s="29">
        <v>965.24584674488597</v>
      </c>
      <c r="M513">
        <f t="shared" si="28"/>
        <v>1.4160485255930104E-2</v>
      </c>
      <c r="N513">
        <f t="shared" si="29"/>
        <v>8.2406851960326474E-2</v>
      </c>
      <c r="O513">
        <f t="shared" si="30"/>
        <v>38.377363996892953</v>
      </c>
      <c r="R513"/>
      <c r="U513" s="11"/>
      <c r="V513" t="s">
        <v>24</v>
      </c>
      <c r="W513" s="2" t="s">
        <v>31</v>
      </c>
      <c r="X513" s="4" t="s">
        <v>33</v>
      </c>
      <c r="Y513" s="2">
        <v>306</v>
      </c>
      <c r="Z513">
        <f t="shared" si="31"/>
        <v>0.9639460024465818</v>
      </c>
    </row>
    <row r="514" spans="1:26" x14ac:dyDescent="0.2">
      <c r="A514" s="1">
        <v>44691</v>
      </c>
      <c r="B514" s="25">
        <v>0.45833333333333298</v>
      </c>
      <c r="C514" s="4">
        <v>8</v>
      </c>
      <c r="D514" s="4">
        <v>8</v>
      </c>
      <c r="E514" s="2">
        <v>4</v>
      </c>
      <c r="F514" s="21">
        <v>3600</v>
      </c>
      <c r="G514" s="22">
        <v>22.3</v>
      </c>
      <c r="I514" s="14"/>
      <c r="J514" s="30">
        <v>0.36328306024498502</v>
      </c>
      <c r="K514" s="30">
        <v>2.0325582112567502</v>
      </c>
      <c r="L514" s="30">
        <v>1224.2791766171699</v>
      </c>
      <c r="M514">
        <f t="shared" si="28"/>
        <v>1.4443829293794211E-2</v>
      </c>
      <c r="N514">
        <f t="shared" si="29"/>
        <v>8.0812806997646092E-2</v>
      </c>
      <c r="O514">
        <f t="shared" si="30"/>
        <v>48.676311587664912</v>
      </c>
      <c r="R514"/>
      <c r="U514" s="11"/>
      <c r="V514" t="s">
        <v>24</v>
      </c>
      <c r="W514" s="2" t="s">
        <v>31</v>
      </c>
      <c r="X514" s="4" t="s">
        <v>33</v>
      </c>
      <c r="Y514" s="2">
        <v>306</v>
      </c>
      <c r="Z514">
        <f t="shared" si="31"/>
        <v>0.9639460024465818</v>
      </c>
    </row>
    <row r="515" spans="1:26" x14ac:dyDescent="0.2">
      <c r="A515" s="1">
        <v>44691</v>
      </c>
      <c r="B515" s="25">
        <v>0.45833333333333298</v>
      </c>
      <c r="C515" s="4">
        <v>9</v>
      </c>
      <c r="D515" s="4">
        <v>9</v>
      </c>
      <c r="E515" s="2">
        <v>1</v>
      </c>
      <c r="F515" s="21">
        <v>0</v>
      </c>
      <c r="G515" s="22">
        <v>19</v>
      </c>
      <c r="H515" s="3">
        <v>16.399999999999999</v>
      </c>
      <c r="I515" s="14">
        <v>7.0699999999999999E-2</v>
      </c>
      <c r="J515" s="29">
        <v>0.349138430699661</v>
      </c>
      <c r="K515" s="29">
        <v>2.1404996144949902</v>
      </c>
      <c r="L515" s="29">
        <v>528.63490291766198</v>
      </c>
      <c r="M515">
        <f t="shared" ref="M515:M578" si="32">$Z515*J515/(0.08206*(273.15+$G515))</f>
        <v>1.4038249566784313E-2</v>
      </c>
      <c r="N515">
        <f t="shared" ref="N515:N578" si="33">$Z515*K515/(0.08206*(273.15+$G515))</f>
        <v>8.6065769745454324E-2</v>
      </c>
      <c r="O515">
        <f t="shared" ref="O515:O578" si="34">$Z515*L515/(0.08206*(273.15+$G515))</f>
        <v>21.255490786274365</v>
      </c>
      <c r="P515" s="10">
        <f>SLOPE(M515:M518,$F515:$F518)*($H515/$I515)*1000</f>
        <v>0.28028384709293874</v>
      </c>
      <c r="Q515" s="10">
        <f>SLOPE(N515:N518,$F515:$F518)*($H515/$I515)*1000</f>
        <v>-7.9102907497969666E-2</v>
      </c>
      <c r="R515" s="10">
        <f>SLOPE(O515:O518,$F515:$F518)*($H515/$I515)</f>
        <v>4.4664104839469658</v>
      </c>
      <c r="S515" s="11">
        <f>RSQ(J515:J518,$F515:$F518)</f>
        <v>0.99811804265804838</v>
      </c>
      <c r="T515" s="11">
        <f>RSQ(K515:K518,$F515:$F518)</f>
        <v>0.69142857142870651</v>
      </c>
      <c r="U515" s="11">
        <f>RSQ(L515:L518,$F515:$F518)</f>
        <v>0.99718388034809502</v>
      </c>
      <c r="V515" t="s">
        <v>24</v>
      </c>
      <c r="W515" s="2" t="s">
        <v>36</v>
      </c>
      <c r="X515" s="4" t="s">
        <v>35</v>
      </c>
      <c r="Y515" s="2">
        <v>306</v>
      </c>
      <c r="Z515" s="31">
        <f t="shared" ref="Z515:Z578" si="35">(101.325*EXP(-0.00012*Y515))*1000/101325</f>
        <v>0.9639460024465818</v>
      </c>
    </row>
    <row r="516" spans="1:26" x14ac:dyDescent="0.2">
      <c r="A516" s="1">
        <v>44691</v>
      </c>
      <c r="B516" s="25">
        <v>0.45833333333333298</v>
      </c>
      <c r="C516" s="4">
        <v>9</v>
      </c>
      <c r="D516" s="4">
        <v>9</v>
      </c>
      <c r="E516" s="2">
        <v>2</v>
      </c>
      <c r="F516" s="21">
        <v>1200</v>
      </c>
      <c r="G516" s="22">
        <v>19</v>
      </c>
      <c r="I516" s="14"/>
      <c r="J516" s="30">
        <v>0.38246229376704699</v>
      </c>
      <c r="K516" s="30">
        <v>2.12199537393986</v>
      </c>
      <c r="L516" s="30">
        <v>1043.8202419271099</v>
      </c>
      <c r="M516">
        <f t="shared" si="32"/>
        <v>1.5378144190621166E-2</v>
      </c>
      <c r="N516">
        <f t="shared" si="33"/>
        <v>8.5321746389342645E-2</v>
      </c>
      <c r="O516">
        <f t="shared" si="34"/>
        <v>41.970197980408621</v>
      </c>
      <c r="R516"/>
      <c r="U516" s="11"/>
      <c r="V516" t="s">
        <v>24</v>
      </c>
      <c r="W516" s="2" t="s">
        <v>36</v>
      </c>
      <c r="X516" s="4" t="s">
        <v>35</v>
      </c>
      <c r="Y516" s="2">
        <v>306</v>
      </c>
      <c r="Z516" s="31">
        <f t="shared" si="35"/>
        <v>0.9639460024465818</v>
      </c>
    </row>
    <row r="517" spans="1:26" x14ac:dyDescent="0.2">
      <c r="A517" s="1">
        <v>44691</v>
      </c>
      <c r="B517" s="25">
        <v>0.45833333333333298</v>
      </c>
      <c r="C517" s="4">
        <v>9</v>
      </c>
      <c r="D517" s="4">
        <v>9</v>
      </c>
      <c r="E517" s="2">
        <v>3</v>
      </c>
      <c r="F517" s="21">
        <v>2400</v>
      </c>
      <c r="G517" s="22">
        <v>19</v>
      </c>
      <c r="I517" s="14"/>
      <c r="J517" s="29">
        <v>0.41750278222234699</v>
      </c>
      <c r="K517" s="29">
        <v>2.13124749421742</v>
      </c>
      <c r="L517" s="29">
        <v>1606.15800539923</v>
      </c>
      <c r="M517">
        <f t="shared" si="32"/>
        <v>1.678706133815993E-2</v>
      </c>
      <c r="N517">
        <f t="shared" si="33"/>
        <v>8.5693758067398276E-2</v>
      </c>
      <c r="O517">
        <f t="shared" si="34"/>
        <v>64.580822220854401</v>
      </c>
      <c r="R517"/>
      <c r="U517" s="11"/>
      <c r="V517" t="s">
        <v>24</v>
      </c>
      <c r="W517" s="2" t="s">
        <v>36</v>
      </c>
      <c r="X517" s="4" t="s">
        <v>35</v>
      </c>
      <c r="Y517" s="2">
        <v>306</v>
      </c>
      <c r="Z517" s="31">
        <f t="shared" si="35"/>
        <v>0.9639460024465818</v>
      </c>
    </row>
    <row r="518" spans="1:26" x14ac:dyDescent="0.2">
      <c r="A518" s="1">
        <v>44691</v>
      </c>
      <c r="B518" s="25">
        <v>0.45833333333333298</v>
      </c>
      <c r="C518" s="4">
        <v>9</v>
      </c>
      <c r="D518" s="4">
        <v>9</v>
      </c>
      <c r="E518" s="2">
        <v>4</v>
      </c>
      <c r="F518" s="21">
        <v>3600</v>
      </c>
      <c r="G518" s="22">
        <v>19</v>
      </c>
      <c r="I518" s="14"/>
      <c r="J518" s="30">
        <v>0.45766210285624198</v>
      </c>
      <c r="K518" s="30">
        <v>2.1034911333847299</v>
      </c>
      <c r="L518" s="30">
        <v>2256.6745665039998</v>
      </c>
      <c r="M518">
        <f t="shared" si="32"/>
        <v>1.8401797832109792E-2</v>
      </c>
      <c r="N518">
        <f t="shared" si="33"/>
        <v>8.4577723033230953E-2</v>
      </c>
      <c r="O518">
        <f t="shared" si="34"/>
        <v>90.736962677276281</v>
      </c>
      <c r="R518"/>
      <c r="U518" s="11"/>
      <c r="V518" t="s">
        <v>24</v>
      </c>
      <c r="W518" s="2" t="s">
        <v>36</v>
      </c>
      <c r="X518" s="4" t="s">
        <v>35</v>
      </c>
      <c r="Y518" s="2">
        <v>306</v>
      </c>
      <c r="Z518" s="31">
        <f t="shared" si="35"/>
        <v>0.9639460024465818</v>
      </c>
    </row>
    <row r="519" spans="1:26" x14ac:dyDescent="0.2">
      <c r="A519" s="1">
        <v>44691</v>
      </c>
      <c r="B519" s="25">
        <v>0.45833333333333298</v>
      </c>
      <c r="C519" s="4">
        <v>10</v>
      </c>
      <c r="D519" s="4">
        <v>10</v>
      </c>
      <c r="E519" s="2">
        <v>1</v>
      </c>
      <c r="F519" s="21">
        <v>0</v>
      </c>
      <c r="G519" s="22">
        <v>22.3</v>
      </c>
      <c r="H519" s="3">
        <v>15.72</v>
      </c>
      <c r="I519" s="14">
        <v>7.0699999999999999E-2</v>
      </c>
      <c r="J519" s="29">
        <v>0.55330436780812597</v>
      </c>
      <c r="K519" s="29">
        <v>2.0788188126445699</v>
      </c>
      <c r="L519" s="29">
        <v>640.82470667635801</v>
      </c>
      <c r="M519">
        <f t="shared" si="32"/>
        <v>2.1998916852170019E-2</v>
      </c>
      <c r="N519">
        <f t="shared" si="33"/>
        <v>8.2652089646893023E-2</v>
      </c>
      <c r="O519">
        <f t="shared" si="34"/>
        <v>25.478652002758331</v>
      </c>
      <c r="P519" s="10">
        <f>SLOPE(M519:M522,$F519:$F522)*($H519/$I519)*1000</f>
        <v>-0.45043096622001455</v>
      </c>
      <c r="Q519" s="10">
        <f>SLOPE(N519:N522,$F519:$F522)*($H519/$I519)*1000</f>
        <v>1.1360020134422055E-2</v>
      </c>
      <c r="R519" s="10">
        <f>SLOPE(O519:O522,$F519:$F522)*($H519/$I519)</f>
        <v>0.91789799412865558</v>
      </c>
      <c r="S519" s="11">
        <f>RSQ(J519:J522,$F519:$F522)</f>
        <v>0.65835595865402585</v>
      </c>
      <c r="T519" s="11">
        <f>RSQ(K519:K522,$F519:$F522)</f>
        <v>1.9920318725062648E-2</v>
      </c>
      <c r="U519" s="11">
        <f>RSQ(L519:L522,$F519:$F522)</f>
        <v>0.85621692796990279</v>
      </c>
      <c r="V519" t="s">
        <v>24</v>
      </c>
      <c r="W519" s="2" t="s">
        <v>36</v>
      </c>
      <c r="X519" s="4" t="s">
        <v>33</v>
      </c>
      <c r="Y519" s="2">
        <v>306</v>
      </c>
      <c r="Z519" s="31">
        <f t="shared" si="35"/>
        <v>0.9639460024465818</v>
      </c>
    </row>
    <row r="520" spans="1:26" x14ac:dyDescent="0.2">
      <c r="A520" s="1">
        <v>44691</v>
      </c>
      <c r="B520" s="25">
        <v>0.45833333333333298</v>
      </c>
      <c r="C520" s="4">
        <v>10</v>
      </c>
      <c r="D520" s="4">
        <v>10</v>
      </c>
      <c r="E520" s="2">
        <v>2</v>
      </c>
      <c r="F520" s="21">
        <v>1200</v>
      </c>
      <c r="G520" s="22">
        <v>22.3</v>
      </c>
      <c r="I520" s="14"/>
      <c r="J520" s="30">
        <v>0.36772526258706401</v>
      </c>
      <c r="K520" s="30">
        <v>2.1127432536623001</v>
      </c>
      <c r="L520" s="30">
        <v>617.73520402865802</v>
      </c>
      <c r="M520">
        <f t="shared" si="32"/>
        <v>1.4620447527174575E-2</v>
      </c>
      <c r="N520">
        <f t="shared" si="33"/>
        <v>8.4000896923007259E-2</v>
      </c>
      <c r="O520">
        <f t="shared" si="34"/>
        <v>24.560632774179144</v>
      </c>
      <c r="R520"/>
      <c r="U520" s="11"/>
      <c r="V520" t="s">
        <v>24</v>
      </c>
      <c r="W520" s="2" t="s">
        <v>36</v>
      </c>
      <c r="X520" s="4" t="s">
        <v>33</v>
      </c>
      <c r="Y520" s="2">
        <v>306</v>
      </c>
      <c r="Z520" s="31">
        <f t="shared" si="35"/>
        <v>0.9639460024465818</v>
      </c>
    </row>
    <row r="521" spans="1:26" x14ac:dyDescent="0.2">
      <c r="A521" s="1">
        <v>44691</v>
      </c>
      <c r="B521" s="25">
        <v>0.45833333333333298</v>
      </c>
      <c r="C521" s="4">
        <v>10</v>
      </c>
      <c r="D521" s="4">
        <v>10</v>
      </c>
      <c r="E521" s="2">
        <v>3</v>
      </c>
      <c r="F521" s="21">
        <v>2400</v>
      </c>
      <c r="G521" s="22">
        <v>22.3</v>
      </c>
      <c r="I521" s="14"/>
      <c r="J521" s="29">
        <v>0.35641731494301698</v>
      </c>
      <c r="K521" s="29">
        <v>2.0911549730146501</v>
      </c>
      <c r="L521" s="29">
        <v>810.49815699304304</v>
      </c>
      <c r="M521">
        <f t="shared" si="32"/>
        <v>1.4170853028263359E-2</v>
      </c>
      <c r="N521">
        <f t="shared" si="33"/>
        <v>8.314256502002533E-2</v>
      </c>
      <c r="O521">
        <f t="shared" si="34"/>
        <v>32.224725850546847</v>
      </c>
      <c r="R521"/>
      <c r="U521" s="11"/>
      <c r="V521" t="s">
        <v>24</v>
      </c>
      <c r="W521" s="2" t="s">
        <v>36</v>
      </c>
      <c r="X521" s="4" t="s">
        <v>33</v>
      </c>
      <c r="Y521" s="2">
        <v>306</v>
      </c>
      <c r="Z521" s="31">
        <f t="shared" si="35"/>
        <v>0.9639460024465818</v>
      </c>
    </row>
    <row r="522" spans="1:26" x14ac:dyDescent="0.2">
      <c r="A522" s="1">
        <v>44691</v>
      </c>
      <c r="B522" s="25">
        <v>0.45833333333333298</v>
      </c>
      <c r="C522" s="4">
        <v>10</v>
      </c>
      <c r="D522" s="4">
        <v>10</v>
      </c>
      <c r="E522" s="2">
        <v>4</v>
      </c>
      <c r="F522" s="21">
        <v>3600</v>
      </c>
      <c r="G522" s="22">
        <v>22.3</v>
      </c>
      <c r="I522" s="14"/>
      <c r="J522" s="30">
        <v>0.35326724345777999</v>
      </c>
      <c r="K522" s="30">
        <v>2.0911549730146501</v>
      </c>
      <c r="L522" s="30">
        <v>991.89157408368806</v>
      </c>
      <c r="M522">
        <f t="shared" si="32"/>
        <v>1.4045608832276547E-2</v>
      </c>
      <c r="N522">
        <f t="shared" si="33"/>
        <v>8.314256502002533E-2</v>
      </c>
      <c r="O522">
        <f t="shared" si="34"/>
        <v>39.436775731728879</v>
      </c>
      <c r="R522"/>
      <c r="U522" s="11"/>
      <c r="V522" t="s">
        <v>24</v>
      </c>
      <c r="W522" s="2" t="s">
        <v>36</v>
      </c>
      <c r="X522" s="4" t="s">
        <v>33</v>
      </c>
      <c r="Y522" s="2">
        <v>306</v>
      </c>
      <c r="Z522" s="31">
        <f t="shared" si="35"/>
        <v>0.9639460024465818</v>
      </c>
    </row>
    <row r="523" spans="1:26" x14ac:dyDescent="0.2">
      <c r="A523" s="1">
        <v>44691</v>
      </c>
      <c r="B523" s="25">
        <v>0.45833333333333298</v>
      </c>
      <c r="C523" s="4">
        <v>11</v>
      </c>
      <c r="D523" s="4">
        <v>11</v>
      </c>
      <c r="E523" s="2">
        <v>1</v>
      </c>
      <c r="F523" s="21">
        <v>0</v>
      </c>
      <c r="G523" s="22">
        <v>19</v>
      </c>
      <c r="H523" s="3">
        <v>16.399999999999999</v>
      </c>
      <c r="I523" s="14">
        <v>7.0699999999999999E-2</v>
      </c>
      <c r="J523" s="29">
        <v>0.35261192654021301</v>
      </c>
      <c r="K523" s="29">
        <v>2.1497517347725501</v>
      </c>
      <c r="L523" s="29">
        <v>500.89894611151499</v>
      </c>
      <c r="M523">
        <f t="shared" si="32"/>
        <v>1.417791279830294E-2</v>
      </c>
      <c r="N523">
        <f t="shared" si="33"/>
        <v>8.6437781423509968E-2</v>
      </c>
      <c r="O523">
        <f t="shared" si="34"/>
        <v>20.140276162556294</v>
      </c>
      <c r="P523" s="10">
        <f>SLOPE(M523:M526,$F523:$F526)*($H523/$I523)*1000</f>
        <v>2.2087092885060351E-2</v>
      </c>
      <c r="Q523" s="10">
        <f>SLOPE(N523:N526,$F523:$F526)*($H523/$I523)*1000</f>
        <v>-0.22052931787307326</v>
      </c>
      <c r="R523" s="10">
        <f>SLOPE(O523:O526,$F523:$F526)*($H523/$I523)</f>
        <v>3.3279702648070213</v>
      </c>
      <c r="S523" s="11">
        <f>RSQ(J523:J526,$F523:$F526)</f>
        <v>0.84007093780853404</v>
      </c>
      <c r="T523" s="11">
        <f>RSQ(K523:K526,$F523:$F526)</f>
        <v>0.99576470588235677</v>
      </c>
      <c r="U523" s="11">
        <f>RSQ(L523:L526,$F523:$F526)</f>
        <v>0.99837153723084837</v>
      </c>
      <c r="V523" t="s">
        <v>24</v>
      </c>
      <c r="W523" s="2" t="s">
        <v>32</v>
      </c>
      <c r="X523" s="4" t="s">
        <v>35</v>
      </c>
      <c r="Y523" s="2">
        <v>306</v>
      </c>
      <c r="Z523" s="31">
        <f t="shared" si="35"/>
        <v>0.9639460024465818</v>
      </c>
    </row>
    <row r="524" spans="1:26" x14ac:dyDescent="0.2">
      <c r="A524" s="1">
        <v>44691</v>
      </c>
      <c r="B524" s="25">
        <v>0.45833333333333298</v>
      </c>
      <c r="C524" s="4">
        <v>11</v>
      </c>
      <c r="D524" s="4">
        <v>11</v>
      </c>
      <c r="E524" s="2">
        <v>2</v>
      </c>
      <c r="F524" s="21">
        <v>1200</v>
      </c>
      <c r="G524" s="22">
        <v>19</v>
      </c>
      <c r="I524" s="14"/>
      <c r="J524" s="30">
        <v>0.35341522145216903</v>
      </c>
      <c r="K524" s="30">
        <v>2.12199537393986</v>
      </c>
      <c r="L524" s="30">
        <v>877.59918492368399</v>
      </c>
      <c r="M524">
        <f t="shared" si="32"/>
        <v>1.421021189074936E-2</v>
      </c>
      <c r="N524">
        <f t="shared" si="33"/>
        <v>8.5321746389342645E-2</v>
      </c>
      <c r="O524">
        <f t="shared" si="34"/>
        <v>35.286738136722505</v>
      </c>
      <c r="R524"/>
      <c r="U524" s="11"/>
      <c r="V524" t="s">
        <v>24</v>
      </c>
      <c r="W524" s="2" t="s">
        <v>32</v>
      </c>
      <c r="X524" s="4" t="s">
        <v>35</v>
      </c>
      <c r="Y524" s="2">
        <v>306</v>
      </c>
      <c r="Z524" s="31">
        <f t="shared" si="35"/>
        <v>0.9639460024465818</v>
      </c>
    </row>
    <row r="525" spans="1:26" x14ac:dyDescent="0.2">
      <c r="A525" s="1">
        <v>44691</v>
      </c>
      <c r="B525" s="25">
        <v>0.45833333333333298</v>
      </c>
      <c r="C525" s="4">
        <v>11</v>
      </c>
      <c r="D525" s="4">
        <v>11</v>
      </c>
      <c r="E525" s="2">
        <v>3</v>
      </c>
      <c r="F525" s="21">
        <v>2400</v>
      </c>
      <c r="G525" s="22">
        <v>19</v>
      </c>
      <c r="I525" s="14"/>
      <c r="J525" s="29">
        <v>0.35529675869729099</v>
      </c>
      <c r="K525" s="29">
        <v>2.0973230531996898</v>
      </c>
      <c r="L525" s="29">
        <v>1344.90527982556</v>
      </c>
      <c r="M525">
        <f t="shared" si="32"/>
        <v>1.4285865233646304E-2</v>
      </c>
      <c r="N525">
        <f t="shared" si="33"/>
        <v>8.4329715247860537E-2</v>
      </c>
      <c r="O525">
        <f t="shared" si="34"/>
        <v>54.07630412968868</v>
      </c>
      <c r="R525"/>
      <c r="U525" s="11"/>
      <c r="V525" t="s">
        <v>24</v>
      </c>
      <c r="W525" s="2" t="s">
        <v>32</v>
      </c>
      <c r="X525" s="4" t="s">
        <v>35</v>
      </c>
      <c r="Y525" s="2">
        <v>306</v>
      </c>
      <c r="Z525" s="31">
        <f t="shared" si="35"/>
        <v>0.9639460024465818</v>
      </c>
    </row>
    <row r="526" spans="1:26" x14ac:dyDescent="0.2">
      <c r="A526" s="1">
        <v>44691</v>
      </c>
      <c r="B526" s="25">
        <v>0.45833333333333298</v>
      </c>
      <c r="C526" s="4">
        <v>11</v>
      </c>
      <c r="D526" s="4">
        <v>11</v>
      </c>
      <c r="E526" s="2">
        <v>4</v>
      </c>
      <c r="F526" s="21">
        <v>3600</v>
      </c>
      <c r="G526" s="22">
        <v>19</v>
      </c>
      <c r="I526" s="14"/>
      <c r="J526" s="30">
        <v>0.36145712089625598</v>
      </c>
      <c r="K526" s="30">
        <v>2.0633986121819601</v>
      </c>
      <c r="L526" s="30">
        <v>1772.3790624026601</v>
      </c>
      <c r="M526">
        <f t="shared" si="32"/>
        <v>1.4533562692208943E-2</v>
      </c>
      <c r="N526">
        <f t="shared" si="33"/>
        <v>8.2965672428322798E-2</v>
      </c>
      <c r="O526">
        <f t="shared" si="34"/>
        <v>71.26428206454068</v>
      </c>
      <c r="R526"/>
      <c r="U526" s="11"/>
      <c r="V526" t="s">
        <v>24</v>
      </c>
      <c r="W526" s="2" t="s">
        <v>32</v>
      </c>
      <c r="X526" s="4" t="s">
        <v>35</v>
      </c>
      <c r="Y526" s="2">
        <v>306</v>
      </c>
      <c r="Z526" s="31">
        <f t="shared" si="35"/>
        <v>0.9639460024465818</v>
      </c>
    </row>
    <row r="527" spans="1:26" x14ac:dyDescent="0.2">
      <c r="A527" s="1">
        <v>44691</v>
      </c>
      <c r="B527" s="25">
        <v>0.45833333333333298</v>
      </c>
      <c r="C527" s="4">
        <v>12</v>
      </c>
      <c r="D527" s="4">
        <v>12</v>
      </c>
      <c r="E527" s="2">
        <v>1</v>
      </c>
      <c r="F527" s="21">
        <v>0</v>
      </c>
      <c r="G527" s="22">
        <v>22.3</v>
      </c>
      <c r="H527" s="3">
        <v>15.72</v>
      </c>
      <c r="I527" s="14">
        <v>7.0699999999999999E-2</v>
      </c>
      <c r="J527" s="29">
        <v>0.34875800653421302</v>
      </c>
      <c r="K527" s="29">
        <v>2.1497517347725501</v>
      </c>
      <c r="L527" s="29">
        <v>677.43824628802804</v>
      </c>
      <c r="M527">
        <f t="shared" si="32"/>
        <v>1.3866325360249655E-2</v>
      </c>
      <c r="N527">
        <f t="shared" si="33"/>
        <v>8.5472323042404583E-2</v>
      </c>
      <c r="O527">
        <f t="shared" si="34"/>
        <v>26.93437557994881</v>
      </c>
      <c r="P527" s="10">
        <f>SLOPE(M527:M530,$F527:$F530)*($H527/$I527)*1000</f>
        <v>3.8564123023890821E-3</v>
      </c>
      <c r="Q527" s="10">
        <f>SLOPE(N527:N530,$F527:$F530)*($H527/$I527)*1000</f>
        <v>-0.39987270873205805</v>
      </c>
      <c r="R527" s="10">
        <f>SLOPE(O527:O530,$F527:$F530)*($H527/$I527)</f>
        <v>0.87928850756847077</v>
      </c>
      <c r="S527" s="11">
        <f>RSQ(J527:J530,$F527:$F530)</f>
        <v>0.20861671102175264</v>
      </c>
      <c r="T527" s="11">
        <f>RSQ(K527:K530,$F527:$F530)</f>
        <v>0.98398983481574764</v>
      </c>
      <c r="U527" s="11">
        <f>RSQ(L527:L530,$F527:$F530)</f>
        <v>0.96231550995138371</v>
      </c>
      <c r="V527" t="s">
        <v>24</v>
      </c>
      <c r="W527" s="2" t="s">
        <v>32</v>
      </c>
      <c r="X527" s="4" t="s">
        <v>33</v>
      </c>
      <c r="Y527" s="2">
        <v>306</v>
      </c>
      <c r="Z527" s="31">
        <f t="shared" si="35"/>
        <v>0.9639460024465818</v>
      </c>
    </row>
    <row r="528" spans="1:26" x14ac:dyDescent="0.2">
      <c r="A528" s="1">
        <v>44691</v>
      </c>
      <c r="B528" s="25">
        <v>0.45833333333333298</v>
      </c>
      <c r="C528" s="4">
        <v>12</v>
      </c>
      <c r="D528" s="4">
        <v>12</v>
      </c>
      <c r="E528" s="2">
        <v>2</v>
      </c>
      <c r="F528" s="21">
        <v>1200</v>
      </c>
      <c r="G528" s="22">
        <v>22.3</v>
      </c>
      <c r="I528" s="14"/>
      <c r="J528" s="30">
        <v>0.34856075267110298</v>
      </c>
      <c r="K528" s="30">
        <v>2.1096592135697798</v>
      </c>
      <c r="L528" s="30">
        <v>726.03133111826401</v>
      </c>
      <c r="M528">
        <f t="shared" si="32"/>
        <v>1.3858482712358556E-2</v>
      </c>
      <c r="N528">
        <f t="shared" si="33"/>
        <v>8.3878278079724172E-2</v>
      </c>
      <c r="O528">
        <f t="shared" si="34"/>
        <v>28.866395811427466</v>
      </c>
      <c r="R528"/>
      <c r="U528" s="11"/>
      <c r="V528" t="s">
        <v>24</v>
      </c>
      <c r="W528" s="2" t="s">
        <v>32</v>
      </c>
      <c r="X528" s="4" t="s">
        <v>33</v>
      </c>
      <c r="Y528" s="2">
        <v>306</v>
      </c>
      <c r="Z528" s="31">
        <f t="shared" si="35"/>
        <v>0.9639460024465818</v>
      </c>
    </row>
    <row r="529" spans="1:26" x14ac:dyDescent="0.2">
      <c r="A529" s="1">
        <v>44691</v>
      </c>
      <c r="B529" s="25">
        <v>0.45833333333333298</v>
      </c>
      <c r="C529" s="4">
        <v>12</v>
      </c>
      <c r="D529" s="4">
        <v>12</v>
      </c>
      <c r="E529" s="2">
        <v>3</v>
      </c>
      <c r="F529" s="21">
        <v>2400</v>
      </c>
      <c r="G529" s="22">
        <v>22.3</v>
      </c>
      <c r="I529" s="14"/>
      <c r="J529" s="29">
        <v>0.34734909706528899</v>
      </c>
      <c r="K529" s="29">
        <v>2.05723053199692</v>
      </c>
      <c r="L529" s="29">
        <v>889.82532966462497</v>
      </c>
      <c r="M529">
        <f t="shared" si="32"/>
        <v>1.3810308303341399E-2</v>
      </c>
      <c r="N529">
        <f t="shared" si="33"/>
        <v>8.1793757743911094E-2</v>
      </c>
      <c r="O529">
        <f t="shared" si="34"/>
        <v>35.378707595952172</v>
      </c>
      <c r="R529"/>
      <c r="U529" s="11"/>
      <c r="V529" t="s">
        <v>24</v>
      </c>
      <c r="W529" s="2" t="s">
        <v>32</v>
      </c>
      <c r="X529" s="4" t="s">
        <v>33</v>
      </c>
      <c r="Y529" s="2">
        <v>306</v>
      </c>
      <c r="Z529" s="31">
        <f t="shared" si="35"/>
        <v>0.9639460024465818</v>
      </c>
    </row>
    <row r="530" spans="1:26" x14ac:dyDescent="0.2">
      <c r="A530" s="1">
        <v>44691</v>
      </c>
      <c r="B530" s="25">
        <v>0.45833333333333298</v>
      </c>
      <c r="C530" s="4">
        <v>12</v>
      </c>
      <c r="D530" s="4">
        <v>12</v>
      </c>
      <c r="E530" s="2">
        <v>4</v>
      </c>
      <c r="F530" s="21">
        <v>3600</v>
      </c>
      <c r="G530" s="22">
        <v>22.3</v>
      </c>
      <c r="I530" s="14"/>
      <c r="J530" s="30">
        <v>0.35090680210501701</v>
      </c>
      <c r="K530" s="30">
        <v>1.98629760986893</v>
      </c>
      <c r="L530" s="30">
        <v>1020.69180251272</v>
      </c>
      <c r="M530">
        <f t="shared" si="32"/>
        <v>1.3951759667015911E-2</v>
      </c>
      <c r="N530">
        <f t="shared" si="33"/>
        <v>7.8973524348399146E-2</v>
      </c>
      <c r="O530">
        <f t="shared" si="34"/>
        <v>40.581848619990417</v>
      </c>
      <c r="R530"/>
      <c r="U530" s="11"/>
      <c r="V530" t="s">
        <v>24</v>
      </c>
      <c r="W530" s="2" t="s">
        <v>32</v>
      </c>
      <c r="X530" s="4" t="s">
        <v>33</v>
      </c>
      <c r="Y530" s="2">
        <v>306</v>
      </c>
      <c r="Z530" s="31">
        <f t="shared" si="35"/>
        <v>0.9639460024465818</v>
      </c>
    </row>
    <row r="531" spans="1:26" x14ac:dyDescent="0.2">
      <c r="A531" s="1">
        <v>44691</v>
      </c>
      <c r="B531" s="25">
        <v>0.45833333333333298</v>
      </c>
      <c r="C531" s="4">
        <v>13</v>
      </c>
      <c r="D531" s="4">
        <v>13</v>
      </c>
      <c r="E531" s="2">
        <v>1</v>
      </c>
      <c r="F531" s="21">
        <v>0</v>
      </c>
      <c r="G531" s="22">
        <v>19</v>
      </c>
      <c r="H531" s="3">
        <v>15.72</v>
      </c>
      <c r="I531" s="14">
        <v>7.0699999999999999E-2</v>
      </c>
      <c r="J531" s="29">
        <v>0.35090680210501701</v>
      </c>
      <c r="K531" s="29">
        <v>2.0603145720894398</v>
      </c>
      <c r="L531" s="29">
        <v>483.66293738967897</v>
      </c>
      <c r="M531">
        <f t="shared" si="32"/>
        <v>1.4109352707923503E-2</v>
      </c>
      <c r="N531">
        <f t="shared" si="33"/>
        <v>8.2841668535637569E-2</v>
      </c>
      <c r="O531">
        <f t="shared" si="34"/>
        <v>19.447246204532139</v>
      </c>
      <c r="P531" s="10">
        <f>SLOPE(M531:M534,$F531:$F534)*($H531/$I531)*1000</f>
        <v>2.0811114698672511E-2</v>
      </c>
      <c r="Q531" s="10">
        <f>SLOPE(N531:N534,$F531:$F534)*($H531/$I531)*1000</f>
        <v>-2.067900841242732E-2</v>
      </c>
      <c r="R531" s="10">
        <f>SLOPE(O531:O534,$F531:$F534)*($H531/$I531)</f>
        <v>3.4247383465232293</v>
      </c>
      <c r="S531" s="11">
        <f>RSQ(J531:J534,$F531:$F534)</f>
        <v>0.77846202612583815</v>
      </c>
      <c r="T531" s="11">
        <f>RSQ(K531:K534,$F531:$F534)</f>
        <v>0.10451612903217621</v>
      </c>
      <c r="U531" s="11">
        <f>RSQ(L531:L534,$F531:$F534)</f>
        <v>0.99957532979447961</v>
      </c>
      <c r="V531" t="s">
        <v>24</v>
      </c>
      <c r="W531" s="2" t="s">
        <v>32</v>
      </c>
      <c r="X531" s="4" t="s">
        <v>35</v>
      </c>
      <c r="Y531" s="2">
        <v>306</v>
      </c>
      <c r="Z531" s="31">
        <f t="shared" si="35"/>
        <v>0.9639460024465818</v>
      </c>
    </row>
    <row r="532" spans="1:26" x14ac:dyDescent="0.2">
      <c r="A532" s="1">
        <v>44691</v>
      </c>
      <c r="B532" s="25">
        <v>0.45833333333333298</v>
      </c>
      <c r="C532" s="4">
        <v>13</v>
      </c>
      <c r="D532" s="4">
        <v>13</v>
      </c>
      <c r="E532" s="2">
        <v>2</v>
      </c>
      <c r="F532" s="21">
        <v>1200</v>
      </c>
      <c r="G532" s="22">
        <v>19</v>
      </c>
      <c r="I532" s="14"/>
      <c r="J532" s="30">
        <v>0.34924410548071699</v>
      </c>
      <c r="K532" s="30">
        <v>2.0541464919043899</v>
      </c>
      <c r="L532" s="30">
        <v>914.92656525802101</v>
      </c>
      <c r="M532">
        <f t="shared" si="32"/>
        <v>1.4042498566089278E-2</v>
      </c>
      <c r="N532">
        <f t="shared" si="33"/>
        <v>8.2593660750266751E-2</v>
      </c>
      <c r="O532">
        <f t="shared" si="34"/>
        <v>36.787607232563943</v>
      </c>
      <c r="R532"/>
      <c r="U532" s="11"/>
      <c r="V532" t="s">
        <v>24</v>
      </c>
      <c r="W532" s="2" t="s">
        <v>32</v>
      </c>
      <c r="X532" s="4" t="s">
        <v>35</v>
      </c>
      <c r="Y532" s="2">
        <v>306</v>
      </c>
      <c r="Z532" s="31">
        <f t="shared" si="35"/>
        <v>0.9639460024465818</v>
      </c>
    </row>
    <row r="533" spans="1:26" x14ac:dyDescent="0.2">
      <c r="A533" s="1">
        <v>44691</v>
      </c>
      <c r="B533" s="25">
        <v>0.45833333333333298</v>
      </c>
      <c r="C533" s="4">
        <v>13</v>
      </c>
      <c r="D533" s="4">
        <v>13</v>
      </c>
      <c r="E533" s="2">
        <v>3</v>
      </c>
      <c r="F533" s="21">
        <v>2400</v>
      </c>
      <c r="G533" s="22">
        <v>19</v>
      </c>
      <c r="I533" s="14"/>
      <c r="J533" s="29">
        <v>0.35527561677305403</v>
      </c>
      <c r="K533" s="29">
        <v>2.03564225134927</v>
      </c>
      <c r="L533" s="29">
        <v>1393.9007112449401</v>
      </c>
      <c r="M533">
        <f t="shared" si="32"/>
        <v>1.4285015153613101E-2</v>
      </c>
      <c r="N533">
        <f t="shared" si="33"/>
        <v>8.1849637394155475E-2</v>
      </c>
      <c r="O533">
        <f t="shared" si="34"/>
        <v>56.046325282957824</v>
      </c>
      <c r="R533"/>
      <c r="U533" s="11"/>
      <c r="V533" t="s">
        <v>24</v>
      </c>
      <c r="W533" s="2" t="s">
        <v>32</v>
      </c>
      <c r="X533" s="4" t="s">
        <v>35</v>
      </c>
      <c r="Y533" s="2">
        <v>306</v>
      </c>
      <c r="Z533" s="31">
        <f t="shared" si="35"/>
        <v>0.9639460024465818</v>
      </c>
    </row>
    <row r="534" spans="1:26" x14ac:dyDescent="0.2">
      <c r="A534" s="1">
        <v>44691</v>
      </c>
      <c r="B534" s="25">
        <v>0.45833333333333298</v>
      </c>
      <c r="C534" s="4">
        <v>13</v>
      </c>
      <c r="D534" s="4">
        <v>13</v>
      </c>
      <c r="E534" s="2">
        <v>4</v>
      </c>
      <c r="F534" s="21">
        <v>3600</v>
      </c>
      <c r="G534" s="22">
        <v>19</v>
      </c>
      <c r="I534" s="14"/>
      <c r="J534" s="30">
        <v>0.35820752509133702</v>
      </c>
      <c r="K534" s="30">
        <v>2.05723053199692</v>
      </c>
      <c r="L534" s="30">
        <v>1856.2877946215301</v>
      </c>
      <c r="M534">
        <f t="shared" si="32"/>
        <v>1.4402902092030358E-2</v>
      </c>
      <c r="N534">
        <f t="shared" si="33"/>
        <v>8.2717664642952368E-2</v>
      </c>
      <c r="O534">
        <f t="shared" si="34"/>
        <v>74.638106370734761</v>
      </c>
      <c r="R534"/>
      <c r="U534" s="11"/>
      <c r="V534" t="s">
        <v>24</v>
      </c>
      <c r="W534" s="2" t="s">
        <v>32</v>
      </c>
      <c r="X534" s="4" t="s">
        <v>35</v>
      </c>
      <c r="Y534" s="2">
        <v>306</v>
      </c>
      <c r="Z534" s="31">
        <f t="shared" si="35"/>
        <v>0.9639460024465818</v>
      </c>
    </row>
    <row r="535" spans="1:26" x14ac:dyDescent="0.2">
      <c r="A535" s="1">
        <v>44691</v>
      </c>
      <c r="B535" s="25">
        <v>0.45833333333333298</v>
      </c>
      <c r="C535" s="4">
        <v>14</v>
      </c>
      <c r="D535" s="4">
        <v>14</v>
      </c>
      <c r="E535" s="2">
        <v>1</v>
      </c>
      <c r="F535" s="21">
        <v>0</v>
      </c>
      <c r="G535" s="22">
        <v>22.3</v>
      </c>
      <c r="H535" s="3">
        <v>16.399999999999999</v>
      </c>
      <c r="I535" s="14">
        <v>7.0699999999999999E-2</v>
      </c>
      <c r="J535" s="29">
        <v>0.34656719925665103</v>
      </c>
      <c r="K535" s="29">
        <v>2.09423901310717</v>
      </c>
      <c r="L535" s="29">
        <v>563.22373066140597</v>
      </c>
      <c r="M535">
        <f t="shared" si="32"/>
        <v>1.3779220703315286E-2</v>
      </c>
      <c r="N535">
        <f t="shared" si="33"/>
        <v>8.3265183863308403E-2</v>
      </c>
      <c r="O535">
        <f t="shared" si="34"/>
        <v>22.393302386302445</v>
      </c>
      <c r="P535" s="10">
        <f>SLOPE(M535:M538,$F535:$F538)*($H535/$I535)*1000</f>
        <v>9.6212261075535252E-3</v>
      </c>
      <c r="Q535" s="10">
        <f>SLOPE(N535:N538,$F535:$F538)*($H535/$I535)*1000</f>
        <v>-0.36976431949027105</v>
      </c>
      <c r="R535" s="10">
        <f>SLOPE(O535:O538,$F535:$F538)*($H535/$I535)</f>
        <v>1.109056062344931</v>
      </c>
      <c r="S535" s="11">
        <f>RSQ(J535:J538,$F535:$F538)</f>
        <v>0.99292459271526678</v>
      </c>
      <c r="T535" s="11">
        <f>RSQ(K535:K538,$F535:$F538)</f>
        <v>0.97421937550039883</v>
      </c>
      <c r="U535" s="11">
        <f>RSQ(L535:L538,$F535:$F538)</f>
        <v>0.99113922271653287</v>
      </c>
      <c r="V535" t="s">
        <v>24</v>
      </c>
      <c r="W535" s="2" t="s">
        <v>32</v>
      </c>
      <c r="X535" s="4" t="s">
        <v>33</v>
      </c>
      <c r="Y535" s="2">
        <v>306</v>
      </c>
      <c r="Z535" s="31">
        <f t="shared" si="35"/>
        <v>0.9639460024465818</v>
      </c>
    </row>
    <row r="536" spans="1:26" x14ac:dyDescent="0.2">
      <c r="A536" s="1">
        <v>44691</v>
      </c>
      <c r="B536" s="25">
        <v>0.45833333333333298</v>
      </c>
      <c r="C536" s="4">
        <v>14</v>
      </c>
      <c r="D536" s="4">
        <v>14</v>
      </c>
      <c r="E536" s="2">
        <v>2</v>
      </c>
      <c r="F536" s="21">
        <v>1200</v>
      </c>
      <c r="G536" s="22">
        <v>22.3</v>
      </c>
      <c r="I536" s="14"/>
      <c r="J536" s="30">
        <v>0.34772949191159702</v>
      </c>
      <c r="K536" s="30">
        <v>2.0541464919043899</v>
      </c>
      <c r="L536" s="30">
        <v>668.82024192711003</v>
      </c>
      <c r="M536">
        <f t="shared" si="32"/>
        <v>1.382543248287404E-2</v>
      </c>
      <c r="N536">
        <f t="shared" si="33"/>
        <v>8.1671138900627618E-2</v>
      </c>
      <c r="O536">
        <f t="shared" si="34"/>
        <v>26.591730966246399</v>
      </c>
      <c r="R536"/>
      <c r="U536" s="11"/>
      <c r="V536" t="s">
        <v>24</v>
      </c>
      <c r="W536" s="2" t="s">
        <v>32</v>
      </c>
      <c r="X536" s="4" t="s">
        <v>33</v>
      </c>
      <c r="Y536" s="2">
        <v>306</v>
      </c>
      <c r="Z536" s="31">
        <f t="shared" si="35"/>
        <v>0.9639460024465818</v>
      </c>
    </row>
    <row r="537" spans="1:26" x14ac:dyDescent="0.2">
      <c r="A537" s="1">
        <v>44691</v>
      </c>
      <c r="B537" s="25">
        <v>0.45833333333333298</v>
      </c>
      <c r="C537" s="4">
        <v>14</v>
      </c>
      <c r="D537" s="4">
        <v>14</v>
      </c>
      <c r="E537" s="2">
        <v>3</v>
      </c>
      <c r="F537" s="21">
        <v>2400</v>
      </c>
      <c r="G537" s="22">
        <v>22.3</v>
      </c>
      <c r="I537" s="14"/>
      <c r="J537" s="29">
        <v>0.34881436517123199</v>
      </c>
      <c r="K537" s="29">
        <v>2.0171380107941399</v>
      </c>
      <c r="L537" s="29">
        <v>848.85087218357398</v>
      </c>
      <c r="M537">
        <f t="shared" si="32"/>
        <v>1.3868566132312585E-2</v>
      </c>
      <c r="N537">
        <f t="shared" si="33"/>
        <v>8.0199712781230309E-2</v>
      </c>
      <c r="O537">
        <f t="shared" si="34"/>
        <v>33.749597587731522</v>
      </c>
      <c r="R537"/>
      <c r="U537" s="11"/>
      <c r="V537" t="s">
        <v>24</v>
      </c>
      <c r="W537" s="2" t="s">
        <v>32</v>
      </c>
      <c r="X537" s="4" t="s">
        <v>33</v>
      </c>
      <c r="Y537" s="2">
        <v>306</v>
      </c>
      <c r="Z537" s="31">
        <f t="shared" si="35"/>
        <v>0.9639460024465818</v>
      </c>
    </row>
    <row r="538" spans="1:26" x14ac:dyDescent="0.2">
      <c r="A538" s="1">
        <v>44691</v>
      </c>
      <c r="B538" s="25">
        <v>0.45833333333333298</v>
      </c>
      <c r="C538" s="4">
        <v>14</v>
      </c>
      <c r="D538" s="4">
        <v>14</v>
      </c>
      <c r="E538" s="2">
        <v>4</v>
      </c>
      <c r="F538" s="21">
        <v>3600</v>
      </c>
      <c r="G538" s="22">
        <v>22.3</v>
      </c>
      <c r="I538" s="14"/>
      <c r="J538" s="30">
        <v>0.35037838645088998</v>
      </c>
      <c r="K538" s="30">
        <v>1.9462050886661499</v>
      </c>
      <c r="L538" s="30">
        <v>984.22103104558198</v>
      </c>
      <c r="M538">
        <f t="shared" si="32"/>
        <v>1.3930750304511552E-2</v>
      </c>
      <c r="N538">
        <f t="shared" si="33"/>
        <v>7.7379479385718361E-2</v>
      </c>
      <c r="O538">
        <f t="shared" si="34"/>
        <v>39.131801384291947</v>
      </c>
      <c r="Q538" s="10"/>
      <c r="R538"/>
      <c r="U538" s="11"/>
      <c r="V538" t="s">
        <v>24</v>
      </c>
      <c r="W538" s="2" t="s">
        <v>32</v>
      </c>
      <c r="X538" s="4" t="s">
        <v>33</v>
      </c>
      <c r="Y538" s="2">
        <v>306</v>
      </c>
      <c r="Z538" s="31">
        <f t="shared" si="35"/>
        <v>0.9639460024465818</v>
      </c>
    </row>
    <row r="539" spans="1:26" x14ac:dyDescent="0.2">
      <c r="A539" s="1">
        <v>44691</v>
      </c>
      <c r="B539" s="25">
        <v>0.45833333333333298</v>
      </c>
      <c r="C539" s="4">
        <v>15</v>
      </c>
      <c r="D539" s="4">
        <v>15</v>
      </c>
      <c r="E539" s="2">
        <v>1</v>
      </c>
      <c r="F539" s="21">
        <v>0</v>
      </c>
      <c r="G539" s="22">
        <v>19</v>
      </c>
      <c r="H539" s="3">
        <v>15.04</v>
      </c>
      <c r="I539" s="14">
        <v>7.0699999999999999E-2</v>
      </c>
      <c r="J539" s="29">
        <v>0.34698984255255899</v>
      </c>
      <c r="K539" s="29">
        <v>2.0788188126445699</v>
      </c>
      <c r="L539" s="29">
        <v>464.298385422075</v>
      </c>
      <c r="M539">
        <f t="shared" si="32"/>
        <v>1.3951858571198957E-2</v>
      </c>
      <c r="N539">
        <f t="shared" si="33"/>
        <v>8.3585691891749261E-2</v>
      </c>
      <c r="O539">
        <f t="shared" si="34"/>
        <v>18.668631221571307</v>
      </c>
      <c r="P539" s="10">
        <f>SLOPE(M539:M542,$F539:$F542)*($H539/$I539)*1000</f>
        <v>0.18681110655952263</v>
      </c>
      <c r="Q539" s="10">
        <f>SLOPE(N539:N542,$F539:$F542)*($H539/$I539)*1000</f>
        <v>-7.9137986392649573E-2</v>
      </c>
      <c r="R539" s="10">
        <f>SLOPE(O539:O542,$F539:$F542)*($H539/$I539)</f>
        <v>3.4208309173853979</v>
      </c>
      <c r="S539" s="11">
        <f>RSQ(J539:J542,$F539:$F542)</f>
        <v>0.99729348322754185</v>
      </c>
      <c r="T539" s="11">
        <f>RSQ(K539:K542,$F539:$F542)</f>
        <v>0.77142857142864907</v>
      </c>
      <c r="U539" s="11">
        <f>RSQ(L539:L542,$F539:$F542)</f>
        <v>0.99896448324279485</v>
      </c>
      <c r="V539" t="s">
        <v>24</v>
      </c>
      <c r="W539" s="2" t="s">
        <v>36</v>
      </c>
      <c r="X539" s="4" t="s">
        <v>35</v>
      </c>
      <c r="Y539" s="2">
        <v>306</v>
      </c>
      <c r="Z539" s="31">
        <f t="shared" si="35"/>
        <v>0.9639460024465818</v>
      </c>
    </row>
    <row r="540" spans="1:26" x14ac:dyDescent="0.2">
      <c r="A540" s="1">
        <v>44691</v>
      </c>
      <c r="B540" s="25">
        <v>0.45833333333333298</v>
      </c>
      <c r="C540" s="4">
        <v>15</v>
      </c>
      <c r="D540" s="4">
        <v>15</v>
      </c>
      <c r="E540" s="2">
        <v>2</v>
      </c>
      <c r="F540" s="21">
        <v>1200</v>
      </c>
      <c r="G540" s="22">
        <v>19</v>
      </c>
      <c r="I540" s="14"/>
      <c r="J540" s="30">
        <v>0.37726180651723301</v>
      </c>
      <c r="K540" s="30">
        <v>2.08498689282961</v>
      </c>
      <c r="L540" s="30">
        <v>955.62846537223504</v>
      </c>
      <c r="M540">
        <f t="shared" si="32"/>
        <v>1.5169041635696268E-2</v>
      </c>
      <c r="N540">
        <f t="shared" si="33"/>
        <v>8.3833699677119691E-2</v>
      </c>
      <c r="O540">
        <f t="shared" si="34"/>
        <v>38.424159904524551</v>
      </c>
      <c r="R540"/>
      <c r="U540" s="11"/>
      <c r="V540" t="s">
        <v>24</v>
      </c>
      <c r="W540" s="2" t="s">
        <v>36</v>
      </c>
      <c r="X540" s="4" t="s">
        <v>35</v>
      </c>
      <c r="Y540" s="2">
        <v>306</v>
      </c>
      <c r="Z540" s="31">
        <f t="shared" si="35"/>
        <v>0.9639460024465818</v>
      </c>
    </row>
    <row r="541" spans="1:26" x14ac:dyDescent="0.2">
      <c r="A541" s="1">
        <v>44691</v>
      </c>
      <c r="B541" s="25">
        <v>0.45833333333333298</v>
      </c>
      <c r="C541" s="4">
        <v>15</v>
      </c>
      <c r="D541" s="4">
        <v>15</v>
      </c>
      <c r="E541" s="2">
        <v>3</v>
      </c>
      <c r="F541" s="21">
        <v>2400</v>
      </c>
      <c r="G541" s="22">
        <v>19</v>
      </c>
      <c r="I541" s="14"/>
      <c r="J541" s="29">
        <v>0.401144223215322</v>
      </c>
      <c r="K541" s="29">
        <v>2.0664826522744799</v>
      </c>
      <c r="L541" s="29">
        <v>1461.4300436091801</v>
      </c>
      <c r="M541">
        <f t="shared" si="32"/>
        <v>1.6129312108339015E-2</v>
      </c>
      <c r="N541">
        <f t="shared" si="33"/>
        <v>8.3089676321007999E-2</v>
      </c>
      <c r="O541">
        <f t="shared" si="34"/>
        <v>58.761562385065943</v>
      </c>
      <c r="R541"/>
      <c r="U541" s="11"/>
      <c r="V541" t="s">
        <v>24</v>
      </c>
      <c r="W541" s="2" t="s">
        <v>36</v>
      </c>
      <c r="X541" s="4" t="s">
        <v>35</v>
      </c>
      <c r="Y541" s="2">
        <v>306</v>
      </c>
      <c r="Z541" s="31">
        <f t="shared" si="35"/>
        <v>0.9639460024465818</v>
      </c>
    </row>
    <row r="542" spans="1:26" x14ac:dyDescent="0.2">
      <c r="A542" s="1">
        <v>44691</v>
      </c>
      <c r="B542" s="25">
        <v>0.45833333333333298</v>
      </c>
      <c r="C542" s="4">
        <v>15</v>
      </c>
      <c r="D542" s="4">
        <v>15</v>
      </c>
      <c r="E542" s="2">
        <v>4</v>
      </c>
      <c r="F542" s="21">
        <v>3600</v>
      </c>
      <c r="G542" s="22">
        <v>19</v>
      </c>
      <c r="I542" s="14"/>
      <c r="J542" s="30">
        <v>0.42639031092636798</v>
      </c>
      <c r="K542" s="30">
        <v>2.0479784117193498</v>
      </c>
      <c r="L542" s="30">
        <v>1895.4322240681099</v>
      </c>
      <c r="M542">
        <f t="shared" si="32"/>
        <v>1.7144413422629633E-2</v>
      </c>
      <c r="N542">
        <f t="shared" si="33"/>
        <v>8.2345652964896335E-2</v>
      </c>
      <c r="O542">
        <f t="shared" si="34"/>
        <v>76.212035853717339</v>
      </c>
      <c r="R542"/>
      <c r="U542" s="11"/>
      <c r="V542" t="s">
        <v>24</v>
      </c>
      <c r="W542" s="2" t="s">
        <v>36</v>
      </c>
      <c r="X542" s="4" t="s">
        <v>35</v>
      </c>
      <c r="Y542" s="2">
        <v>306</v>
      </c>
      <c r="Z542" s="31">
        <f t="shared" si="35"/>
        <v>0.9639460024465818</v>
      </c>
    </row>
    <row r="543" spans="1:26" x14ac:dyDescent="0.2">
      <c r="A543" s="1">
        <v>44691</v>
      </c>
      <c r="B543" s="25">
        <v>0.45833333333333298</v>
      </c>
      <c r="C543" s="4">
        <v>16</v>
      </c>
      <c r="D543" s="4">
        <v>16</v>
      </c>
      <c r="E543" s="2">
        <v>1</v>
      </c>
      <c r="F543" s="21">
        <v>0</v>
      </c>
      <c r="G543" s="22">
        <v>22.3</v>
      </c>
      <c r="H543" s="3">
        <v>16.059999999999999</v>
      </c>
      <c r="I543" s="14">
        <v>7.0699999999999999E-2</v>
      </c>
      <c r="J543" s="29">
        <v>0.40130668720975898</v>
      </c>
      <c r="K543" s="29">
        <v>3.03178720123362</v>
      </c>
      <c r="L543" s="29">
        <v>427.24356245457398</v>
      </c>
      <c r="M543">
        <f t="shared" si="32"/>
        <v>1.5955616759578441E-2</v>
      </c>
      <c r="N543">
        <f t="shared" si="33"/>
        <v>0.12054131222137832</v>
      </c>
      <c r="O543">
        <f t="shared" si="34"/>
        <v>16.98684513063959</v>
      </c>
      <c r="P543" s="10">
        <f>SLOPE(M543:M546,$F543:$F546)*($H543/$I543)*1000</f>
        <v>-0.11538923937350125</v>
      </c>
      <c r="Q543" s="10">
        <f>SLOPE(N543:N546,$F543:$F546)*($H543/$I543)*1000</f>
        <v>-2.3977418171737086</v>
      </c>
      <c r="R543" s="10">
        <f>SLOPE(O543:O546,$F543:$F546)*($H543/$I543)</f>
        <v>1.659435615088164</v>
      </c>
      <c r="S543" s="11">
        <f>RSQ(J543:J546,$F543:$F546)</f>
        <v>0.68304852836084795</v>
      </c>
      <c r="T543" s="11">
        <f>RSQ(K543:K546,$F543:$F546)</f>
        <v>0.69977867328570154</v>
      </c>
      <c r="U543" s="11">
        <f>RSQ(L543:L546,$F543:$F546)</f>
        <v>0.99522373937557862</v>
      </c>
      <c r="V543" t="s">
        <v>24</v>
      </c>
      <c r="W543" s="2" t="s">
        <v>36</v>
      </c>
      <c r="X543" s="4" t="s">
        <v>33</v>
      </c>
      <c r="Y543" s="2">
        <v>306</v>
      </c>
      <c r="Z543" s="31">
        <f t="shared" si="35"/>
        <v>0.9639460024465818</v>
      </c>
    </row>
    <row r="544" spans="1:26" x14ac:dyDescent="0.2">
      <c r="A544" s="1">
        <v>44691</v>
      </c>
      <c r="B544" s="25">
        <v>0.45833333333333298</v>
      </c>
      <c r="C544" s="4">
        <v>16</v>
      </c>
      <c r="D544" s="4">
        <v>16</v>
      </c>
      <c r="E544" s="2">
        <v>2</v>
      </c>
      <c r="F544" s="21">
        <v>1200</v>
      </c>
      <c r="G544" s="22">
        <v>22.3</v>
      </c>
      <c r="I544" s="14"/>
      <c r="J544" s="30">
        <v>0.35816523469371397</v>
      </c>
      <c r="K544" s="30">
        <v>2.1250794140323799</v>
      </c>
      <c r="L544" s="30">
        <v>678.30783407745798</v>
      </c>
      <c r="M544">
        <f t="shared" si="32"/>
        <v>1.4240348849184086E-2</v>
      </c>
      <c r="N544">
        <f t="shared" si="33"/>
        <v>8.4491372296139552E-2</v>
      </c>
      <c r="O544">
        <f t="shared" si="34"/>
        <v>26.968949659945892</v>
      </c>
      <c r="R544"/>
      <c r="U544" s="11"/>
      <c r="V544" t="s">
        <v>24</v>
      </c>
      <c r="W544" s="2" t="s">
        <v>36</v>
      </c>
      <c r="X544" s="4" t="s">
        <v>33</v>
      </c>
      <c r="Y544" s="2">
        <v>306</v>
      </c>
      <c r="Z544" s="31">
        <f t="shared" si="35"/>
        <v>0.9639460024465818</v>
      </c>
    </row>
    <row r="545" spans="1:26" x14ac:dyDescent="0.2">
      <c r="A545" s="1">
        <v>44691</v>
      </c>
      <c r="B545" s="25">
        <v>0.45833333333333298</v>
      </c>
      <c r="C545" s="4">
        <v>16</v>
      </c>
      <c r="D545" s="4">
        <v>16</v>
      </c>
      <c r="E545" s="2">
        <v>3</v>
      </c>
      <c r="F545" s="21">
        <v>2400</v>
      </c>
      <c r="G545" s="22">
        <v>22.3</v>
      </c>
      <c r="I545" s="14"/>
      <c r="J545" s="29">
        <v>0.35061793300100402</v>
      </c>
      <c r="K545" s="29">
        <v>2.0387262914417899</v>
      </c>
      <c r="L545" s="29">
        <v>903.84256567334603</v>
      </c>
      <c r="M545">
        <f t="shared" si="32"/>
        <v>1.3940274474109306E-2</v>
      </c>
      <c r="N545">
        <f t="shared" si="33"/>
        <v>8.1058044684212238E-2</v>
      </c>
      <c r="O545">
        <f t="shared" si="34"/>
        <v>35.936021124263284</v>
      </c>
      <c r="R545"/>
      <c r="U545" s="11"/>
      <c r="V545" t="s">
        <v>24</v>
      </c>
      <c r="W545" s="2" t="s">
        <v>36</v>
      </c>
      <c r="X545" s="4" t="s">
        <v>33</v>
      </c>
      <c r="Y545" s="2">
        <v>306</v>
      </c>
      <c r="Z545" s="31">
        <f t="shared" si="35"/>
        <v>0.9639460024465818</v>
      </c>
    </row>
    <row r="546" spans="1:26" x14ac:dyDescent="0.2">
      <c r="A546" s="1">
        <v>44691</v>
      </c>
      <c r="B546" s="25">
        <v>0.45833333333333298</v>
      </c>
      <c r="C546" s="4">
        <v>16</v>
      </c>
      <c r="D546" s="4">
        <v>16</v>
      </c>
      <c r="E546" s="2">
        <v>4</v>
      </c>
      <c r="F546" s="21">
        <v>3600</v>
      </c>
      <c r="G546" s="22">
        <v>22.3</v>
      </c>
      <c r="I546" s="14"/>
      <c r="J546" s="30">
        <v>0.35271762124913603</v>
      </c>
      <c r="K546" s="30">
        <v>1.99863377023901</v>
      </c>
      <c r="L546" s="30">
        <v>1087.01409510954</v>
      </c>
      <c r="M546">
        <f t="shared" si="32"/>
        <v>1.4023756314979489E-2</v>
      </c>
      <c r="N546">
        <f t="shared" si="33"/>
        <v>7.9463999721531453E-2</v>
      </c>
      <c r="O546">
        <f t="shared" si="34"/>
        <v>43.218767258573607</v>
      </c>
      <c r="R546"/>
      <c r="U546" s="11"/>
      <c r="V546" t="s">
        <v>24</v>
      </c>
      <c r="W546" s="2" t="s">
        <v>36</v>
      </c>
      <c r="X546" s="4" t="s">
        <v>33</v>
      </c>
      <c r="Y546" s="2">
        <v>306</v>
      </c>
      <c r="Z546" s="31">
        <f t="shared" si="35"/>
        <v>0.9639460024465818</v>
      </c>
    </row>
    <row r="547" spans="1:26" x14ac:dyDescent="0.2">
      <c r="A547" s="1">
        <v>44691</v>
      </c>
      <c r="B547" s="25">
        <v>0.45833333333333298</v>
      </c>
      <c r="C547" s="4">
        <v>17</v>
      </c>
      <c r="D547" s="4">
        <v>17</v>
      </c>
      <c r="E547" s="2">
        <v>1</v>
      </c>
      <c r="F547" s="21">
        <v>0</v>
      </c>
      <c r="G547" s="22">
        <v>19</v>
      </c>
      <c r="H547" s="3">
        <v>15.04</v>
      </c>
      <c r="I547" s="14">
        <v>7.0699999999999999E-2</v>
      </c>
      <c r="J547" s="29">
        <v>0.34765904782320001</v>
      </c>
      <c r="K547" s="29">
        <v>2.0973230531996898</v>
      </c>
      <c r="L547" s="29">
        <v>490.63261862734902</v>
      </c>
      <c r="M547">
        <f t="shared" si="32"/>
        <v>1.3978766152188652E-2</v>
      </c>
      <c r="N547">
        <f t="shared" si="33"/>
        <v>8.4329715247860537E-2</v>
      </c>
      <c r="O547">
        <f t="shared" si="34"/>
        <v>19.72748497520907</v>
      </c>
      <c r="P547" s="10">
        <f>SLOPE(M547:M550,$F547:$F550)*($H547/$I547)*1000</f>
        <v>9.4350897685805943E-2</v>
      </c>
      <c r="Q547" s="10">
        <f>SLOPE(N547:N550,$F547:$F550)*($H547/$I547)*1000</f>
        <v>-0.14948286318607179</v>
      </c>
      <c r="R547" s="10">
        <f>SLOPE(O547:O550,$F547:$F550)*($H547/$I547)</f>
        <v>4.1615426813012037</v>
      </c>
      <c r="S547" s="11">
        <f>RSQ(J547:J550,$F547:$F550)</f>
        <v>0.99957802905679649</v>
      </c>
      <c r="T547" s="11">
        <f>RSQ(K547:K550,$F547:$F550)</f>
        <v>0.86268656716419101</v>
      </c>
      <c r="U547" s="11">
        <f>RSQ(L547:L550,$F547:$F550)</f>
        <v>0.99798615031654681</v>
      </c>
      <c r="V547" t="s">
        <v>24</v>
      </c>
      <c r="W547" s="2" t="s">
        <v>31</v>
      </c>
      <c r="X547" s="4" t="s">
        <v>35</v>
      </c>
      <c r="Y547" s="2">
        <v>306</v>
      </c>
      <c r="Z547" s="31">
        <f t="shared" si="35"/>
        <v>0.9639460024465818</v>
      </c>
    </row>
    <row r="548" spans="1:26" x14ac:dyDescent="0.2">
      <c r="A548" s="1">
        <v>44691</v>
      </c>
      <c r="B548" s="25">
        <v>0.45833333333333298</v>
      </c>
      <c r="C548" s="4">
        <v>17</v>
      </c>
      <c r="D548" s="4">
        <v>17</v>
      </c>
      <c r="E548" s="2">
        <v>2</v>
      </c>
      <c r="F548" s="21">
        <v>1200</v>
      </c>
      <c r="G548" s="22">
        <v>19</v>
      </c>
      <c r="I548" s="14"/>
      <c r="J548" s="30">
        <v>0.36015298602565499</v>
      </c>
      <c r="K548" s="30">
        <v>2.0973230531996898</v>
      </c>
      <c r="L548" s="30">
        <v>995.83716644169897</v>
      </c>
      <c r="M548">
        <f t="shared" si="32"/>
        <v>1.4481125695383488E-2</v>
      </c>
      <c r="N548">
        <f t="shared" si="33"/>
        <v>8.4329715247860537E-2</v>
      </c>
      <c r="O548">
        <f t="shared" si="34"/>
        <v>40.040881899975481</v>
      </c>
      <c r="R548"/>
      <c r="U548" s="11"/>
      <c r="V548" t="s">
        <v>24</v>
      </c>
      <c r="W548" s="2" t="s">
        <v>31</v>
      </c>
      <c r="X548" s="4" t="s">
        <v>35</v>
      </c>
      <c r="Y548" s="2">
        <v>306</v>
      </c>
      <c r="Z548" s="31">
        <f t="shared" si="35"/>
        <v>0.9639460024465818</v>
      </c>
    </row>
    <row r="549" spans="1:26" x14ac:dyDescent="0.2">
      <c r="A549" s="1">
        <v>44691</v>
      </c>
      <c r="B549" s="25">
        <v>0.45833333333333298</v>
      </c>
      <c r="C549" s="4">
        <v>17</v>
      </c>
      <c r="D549" s="4">
        <v>17</v>
      </c>
      <c r="E549" s="2">
        <v>3</v>
      </c>
      <c r="F549" s="21">
        <v>2400</v>
      </c>
      <c r="G549" s="22">
        <v>19</v>
      </c>
      <c r="I549" s="14"/>
      <c r="J549" s="29">
        <v>0.37413652496308902</v>
      </c>
      <c r="K549" s="29">
        <v>2.07265073245952</v>
      </c>
      <c r="L549" s="29">
        <v>1634.12758280552</v>
      </c>
      <c r="M549">
        <f t="shared" si="32"/>
        <v>1.5043379495508435E-2</v>
      </c>
      <c r="N549">
        <f t="shared" si="33"/>
        <v>8.3337684106378429E-2</v>
      </c>
      <c r="O549">
        <f t="shared" si="34"/>
        <v>65.705430322919085</v>
      </c>
      <c r="R549"/>
      <c r="U549" s="11"/>
      <c r="V549" t="s">
        <v>24</v>
      </c>
      <c r="W549" s="2" t="s">
        <v>31</v>
      </c>
      <c r="X549" s="4" t="s">
        <v>35</v>
      </c>
      <c r="Y549" s="2">
        <v>306</v>
      </c>
      <c r="Z549" s="31">
        <f t="shared" si="35"/>
        <v>0.9639460024465818</v>
      </c>
    </row>
    <row r="550" spans="1:26" x14ac:dyDescent="0.2">
      <c r="A550" s="1">
        <v>44691</v>
      </c>
      <c r="B550" s="25">
        <v>0.45833333333333298</v>
      </c>
      <c r="C550" s="4">
        <v>17</v>
      </c>
      <c r="D550" s="4">
        <v>17</v>
      </c>
      <c r="E550" s="2">
        <v>4</v>
      </c>
      <c r="F550" s="21">
        <v>3600</v>
      </c>
      <c r="G550" s="22">
        <v>19</v>
      </c>
      <c r="I550" s="14"/>
      <c r="J550" s="30">
        <v>0.38712059070177501</v>
      </c>
      <c r="K550" s="30">
        <v>2.03564225134927</v>
      </c>
      <c r="L550" s="30">
        <v>2223.9936403281099</v>
      </c>
      <c r="M550">
        <f t="shared" si="32"/>
        <v>1.5565446215193053E-2</v>
      </c>
      <c r="N550">
        <f t="shared" si="33"/>
        <v>8.1849637394155475E-2</v>
      </c>
      <c r="O550">
        <f t="shared" si="34"/>
        <v>89.422919428552817</v>
      </c>
      <c r="R550"/>
      <c r="U550" s="11"/>
      <c r="V550" t="s">
        <v>24</v>
      </c>
      <c r="W550" s="2" t="s">
        <v>31</v>
      </c>
      <c r="X550" s="4" t="s">
        <v>35</v>
      </c>
      <c r="Y550" s="2">
        <v>306</v>
      </c>
      <c r="Z550" s="31">
        <f t="shared" si="35"/>
        <v>0.9639460024465818</v>
      </c>
    </row>
    <row r="551" spans="1:26" x14ac:dyDescent="0.2">
      <c r="A551" s="1">
        <v>44691</v>
      </c>
      <c r="B551" s="25">
        <v>0.45833333333333298</v>
      </c>
      <c r="C551" s="4">
        <v>18</v>
      </c>
      <c r="D551" s="4">
        <v>18</v>
      </c>
      <c r="E551" s="2">
        <v>1</v>
      </c>
      <c r="F551" s="21">
        <v>0</v>
      </c>
      <c r="G551" s="22">
        <v>22.3</v>
      </c>
      <c r="H551" s="3">
        <v>15.04</v>
      </c>
      <c r="I551" s="14">
        <v>7.0699999999999999E-2</v>
      </c>
      <c r="J551" s="29">
        <v>0.35081520897163698</v>
      </c>
      <c r="K551" s="29">
        <v>2.0973230531996898</v>
      </c>
      <c r="L551" s="29">
        <v>585.17108815283996</v>
      </c>
      <c r="M551">
        <f t="shared" si="32"/>
        <v>1.3948118000976947E-2</v>
      </c>
      <c r="N551">
        <f t="shared" si="33"/>
        <v>8.3387802706591477E-2</v>
      </c>
      <c r="O551">
        <f t="shared" si="34"/>
        <v>23.265910882945178</v>
      </c>
      <c r="P551" s="10">
        <f>SLOPE(M551:M554,$F551:$F554)*($H551/$I551)*1000</f>
        <v>7.7824878690013772E-3</v>
      </c>
      <c r="Q551" s="10">
        <f>SLOPE(N551:N554,$F551:$F554)*($H551/$I551)*1000</f>
        <v>-0.3521432806252579</v>
      </c>
      <c r="R551" s="10">
        <f>SLOPE(O551:O554,$F551:$F554)*($H551/$I551)</f>
        <v>1.8513954048038146</v>
      </c>
      <c r="S551" s="11">
        <f>RSQ(J551:J554,$F551:$F554)</f>
        <v>0.49262891112667928</v>
      </c>
      <c r="T551" s="11">
        <f>RSQ(K551:K554,$F551:$F554)</f>
        <v>0.99863013698630254</v>
      </c>
      <c r="U551" s="11">
        <f>RSQ(L551:L554,$F551:$F554)</f>
        <v>0.99735029574576117</v>
      </c>
      <c r="V551" t="s">
        <v>24</v>
      </c>
      <c r="W551" s="2" t="s">
        <v>31</v>
      </c>
      <c r="X551" s="4" t="s">
        <v>33</v>
      </c>
      <c r="Y551" s="2">
        <v>306</v>
      </c>
      <c r="Z551" s="31">
        <f t="shared" si="35"/>
        <v>0.9639460024465818</v>
      </c>
    </row>
    <row r="552" spans="1:26" x14ac:dyDescent="0.2">
      <c r="A552" s="1">
        <v>44691</v>
      </c>
      <c r="B552" s="25">
        <v>0.45833333333333298</v>
      </c>
      <c r="C552" s="4">
        <v>18</v>
      </c>
      <c r="D552" s="4">
        <v>18</v>
      </c>
      <c r="E552" s="2">
        <v>2</v>
      </c>
      <c r="F552" s="21">
        <v>1200</v>
      </c>
      <c r="G552" s="22">
        <v>22.3</v>
      </c>
      <c r="I552" s="14"/>
      <c r="J552" s="30">
        <v>0.354993726740643</v>
      </c>
      <c r="K552" s="30">
        <v>2.0479784117193498</v>
      </c>
      <c r="L552" s="30">
        <v>812.67861592773295</v>
      </c>
      <c r="M552">
        <f t="shared" si="32"/>
        <v>1.4114252357244228E-2</v>
      </c>
      <c r="N552">
        <f t="shared" si="33"/>
        <v>8.1425901214061458E-2</v>
      </c>
      <c r="O552">
        <f t="shared" si="34"/>
        <v>32.311419066061909</v>
      </c>
      <c r="R552"/>
      <c r="U552" s="11"/>
      <c r="V552" t="s">
        <v>24</v>
      </c>
      <c r="W552" s="2" t="s">
        <v>31</v>
      </c>
      <c r="X552" s="4" t="s">
        <v>33</v>
      </c>
      <c r="Y552" s="2">
        <v>306</v>
      </c>
      <c r="Z552" s="31">
        <f t="shared" si="35"/>
        <v>0.9639460024465818</v>
      </c>
    </row>
    <row r="553" spans="1:26" x14ac:dyDescent="0.2">
      <c r="A553" s="1">
        <v>44691</v>
      </c>
      <c r="B553" s="25">
        <v>0.45833333333333298</v>
      </c>
      <c r="C553" s="4">
        <v>18</v>
      </c>
      <c r="D553" s="4">
        <v>18</v>
      </c>
      <c r="E553" s="2">
        <v>3</v>
      </c>
      <c r="F553" s="21">
        <v>2400</v>
      </c>
      <c r="G553" s="22">
        <v>22.3</v>
      </c>
      <c r="I553" s="14"/>
      <c r="J553" s="29">
        <v>0.35303470899536998</v>
      </c>
      <c r="K553" s="29">
        <v>2.0017178103315301</v>
      </c>
      <c r="L553" s="29">
        <v>1113.9453587374101</v>
      </c>
      <c r="M553">
        <f t="shared" si="32"/>
        <v>1.4036363457395291E-2</v>
      </c>
      <c r="N553">
        <f t="shared" si="33"/>
        <v>7.9586618564814526E-2</v>
      </c>
      <c r="O553">
        <f t="shared" si="34"/>
        <v>44.2895316763937</v>
      </c>
      <c r="R553"/>
      <c r="U553" s="11"/>
      <c r="V553" t="s">
        <v>24</v>
      </c>
      <c r="W553" s="2" t="s">
        <v>31</v>
      </c>
      <c r="X553" s="4" t="s">
        <v>33</v>
      </c>
      <c r="Y553" s="2">
        <v>306</v>
      </c>
      <c r="Z553" s="31">
        <f t="shared" si="35"/>
        <v>0.9639460024465818</v>
      </c>
    </row>
    <row r="554" spans="1:26" x14ac:dyDescent="0.2">
      <c r="A554" s="1">
        <v>44691</v>
      </c>
      <c r="B554" s="25">
        <v>0.45833333333333298</v>
      </c>
      <c r="C554" s="4">
        <v>18</v>
      </c>
      <c r="D554" s="4">
        <v>18</v>
      </c>
      <c r="E554" s="2">
        <v>4</v>
      </c>
      <c r="F554" s="21">
        <v>3600</v>
      </c>
      <c r="G554" s="22">
        <v>22.3</v>
      </c>
      <c r="I554" s="14"/>
      <c r="J554" s="30">
        <v>0.35514876573099502</v>
      </c>
      <c r="K554" s="30">
        <v>1.9462050886661499</v>
      </c>
      <c r="L554" s="30">
        <v>1360.3242394351601</v>
      </c>
      <c r="M554">
        <f t="shared" si="32"/>
        <v>1.4120416577257726E-2</v>
      </c>
      <c r="N554">
        <f t="shared" si="33"/>
        <v>7.7379479385718361E-2</v>
      </c>
      <c r="O554">
        <f t="shared" si="34"/>
        <v>54.085348998551694</v>
      </c>
      <c r="R554"/>
      <c r="U554" s="11"/>
      <c r="V554" t="s">
        <v>24</v>
      </c>
      <c r="W554" s="2" t="s">
        <v>31</v>
      </c>
      <c r="X554" s="4" t="s">
        <v>33</v>
      </c>
      <c r="Y554" s="2">
        <v>306</v>
      </c>
      <c r="Z554" s="31">
        <f t="shared" si="35"/>
        <v>0.9639460024465818</v>
      </c>
    </row>
    <row r="555" spans="1:26" x14ac:dyDescent="0.2">
      <c r="A555" s="1">
        <v>44691</v>
      </c>
      <c r="B555" s="25">
        <v>0.45833333333333298</v>
      </c>
      <c r="C555" s="4">
        <v>19</v>
      </c>
      <c r="D555" s="4">
        <v>19</v>
      </c>
      <c r="E555" s="2">
        <v>1</v>
      </c>
      <c r="F555" s="21">
        <v>0</v>
      </c>
      <c r="G555" s="22">
        <v>19</v>
      </c>
      <c r="H555" s="3">
        <v>16.059999999999999</v>
      </c>
      <c r="I555" s="14">
        <v>7.0699999999999999E-2</v>
      </c>
      <c r="J555" s="29">
        <v>0.54670268937511501</v>
      </c>
      <c r="K555" s="29">
        <v>1.9924656900539699</v>
      </c>
      <c r="L555" s="29">
        <v>622.38165818710399</v>
      </c>
      <c r="M555">
        <f t="shared" si="32"/>
        <v>2.198196508158699E-2</v>
      </c>
      <c r="N555">
        <f t="shared" si="33"/>
        <v>8.0113582896561703E-2</v>
      </c>
      <c r="O555">
        <f t="shared" si="34"/>
        <v>25.024884902846932</v>
      </c>
      <c r="P555" s="10">
        <f>SLOPE(M555:M558,$F555:$F558)*($H555/$I555)*1000</f>
        <v>-0.32729791382724932</v>
      </c>
      <c r="Q555" s="10">
        <f>SLOPE(N555:N558,$F555:$F558)*($H555/$I555)*1000</f>
        <v>1.6431538915233777E-2</v>
      </c>
      <c r="R555" s="10">
        <f>SLOPE(O555:O558,$F555:$F558)*($H555/$I555)</f>
        <v>4.0764462141799491</v>
      </c>
      <c r="S555" s="11">
        <f>RSQ(J555:J558,$F555:$F558)</f>
        <v>0.50963575749343948</v>
      </c>
      <c r="T555" s="11">
        <f>RSQ(K555:K558,$F555:$F558)</f>
        <v>7.7348066298422568E-3</v>
      </c>
      <c r="U555" s="11">
        <f>RSQ(L555:L558,$F555:$F558)</f>
        <v>0.98963023795034277</v>
      </c>
      <c r="V555" t="s">
        <v>24</v>
      </c>
      <c r="W555" s="2" t="s">
        <v>31</v>
      </c>
      <c r="X555" s="4" t="s">
        <v>35</v>
      </c>
      <c r="Y555" s="2">
        <v>306</v>
      </c>
      <c r="Z555" s="31">
        <f t="shared" si="35"/>
        <v>0.9639460024465818</v>
      </c>
    </row>
    <row r="556" spans="1:26" x14ac:dyDescent="0.2">
      <c r="A556" s="1">
        <v>44691</v>
      </c>
      <c r="B556" s="25">
        <v>0.45833333333333298</v>
      </c>
      <c r="C556" s="4">
        <v>19</v>
      </c>
      <c r="D556" s="4">
        <v>19</v>
      </c>
      <c r="E556" s="2">
        <v>2</v>
      </c>
      <c r="F556" s="21">
        <v>1200</v>
      </c>
      <c r="G556" s="22">
        <v>19</v>
      </c>
      <c r="I556" s="14"/>
      <c r="J556" s="30">
        <v>0.38613237743786</v>
      </c>
      <c r="K556" s="30">
        <v>2.0633986121819601</v>
      </c>
      <c r="L556" s="30">
        <v>1001.35320838958</v>
      </c>
      <c r="M556">
        <f t="shared" si="32"/>
        <v>1.5525711877164883E-2</v>
      </c>
      <c r="N556">
        <f t="shared" si="33"/>
        <v>8.2965672428322798E-2</v>
      </c>
      <c r="O556">
        <f t="shared" si="34"/>
        <v>40.26267236093971</v>
      </c>
      <c r="R556"/>
      <c r="U556" s="11"/>
      <c r="V556" t="s">
        <v>24</v>
      </c>
      <c r="W556" s="2" t="s">
        <v>31</v>
      </c>
      <c r="X556" s="4" t="s">
        <v>35</v>
      </c>
      <c r="Y556" s="2">
        <v>306</v>
      </c>
      <c r="Z556" s="31">
        <f t="shared" si="35"/>
        <v>0.9639460024465818</v>
      </c>
    </row>
    <row r="557" spans="1:26" x14ac:dyDescent="0.2">
      <c r="A557" s="1">
        <v>44691</v>
      </c>
      <c r="B557" s="25">
        <v>0.45833333333333298</v>
      </c>
      <c r="C557" s="4">
        <v>19</v>
      </c>
      <c r="D557" s="4">
        <v>19</v>
      </c>
      <c r="E557" s="2">
        <v>3</v>
      </c>
      <c r="F557" s="21">
        <v>2400</v>
      </c>
      <c r="G557" s="22">
        <v>19</v>
      </c>
      <c r="I557" s="14"/>
      <c r="J557" s="29">
        <v>0.38662647805510503</v>
      </c>
      <c r="K557" s="29">
        <v>2.0387262914417899</v>
      </c>
      <c r="L557" s="29">
        <v>1603.8737150867</v>
      </c>
      <c r="M557">
        <f t="shared" si="32"/>
        <v>1.5545578804337833E-2</v>
      </c>
      <c r="N557">
        <f t="shared" si="33"/>
        <v>8.197364128684069E-2</v>
      </c>
      <c r="O557">
        <f t="shared" si="34"/>
        <v>64.48897487701997</v>
      </c>
      <c r="R557"/>
      <c r="U557" s="11"/>
      <c r="V557" t="s">
        <v>24</v>
      </c>
      <c r="W557" s="2" t="s">
        <v>31</v>
      </c>
      <c r="X557" s="4" t="s">
        <v>35</v>
      </c>
      <c r="Y557" s="2">
        <v>306</v>
      </c>
      <c r="Z557" s="31">
        <f t="shared" si="35"/>
        <v>0.9639460024465818</v>
      </c>
    </row>
    <row r="558" spans="1:26" x14ac:dyDescent="0.2">
      <c r="A558" s="1">
        <v>44691</v>
      </c>
      <c r="B558" s="25">
        <v>0.45833333333333298</v>
      </c>
      <c r="C558" s="4">
        <v>19</v>
      </c>
      <c r="D558" s="4">
        <v>19</v>
      </c>
      <c r="E558" s="2">
        <v>4</v>
      </c>
      <c r="F558" s="21">
        <v>3600</v>
      </c>
      <c r="G558" s="22">
        <v>19</v>
      </c>
      <c r="I558" s="14"/>
      <c r="J558" s="30">
        <v>0.403199838158945</v>
      </c>
      <c r="K558" s="30">
        <v>2.00788589051658</v>
      </c>
      <c r="L558" s="30">
        <v>2206.7965683729599</v>
      </c>
      <c r="M558">
        <f t="shared" si="32"/>
        <v>1.6211964812981015E-2</v>
      </c>
      <c r="N558">
        <f t="shared" si="33"/>
        <v>8.0733602359988166E-2</v>
      </c>
      <c r="O558">
        <f t="shared" si="34"/>
        <v>88.731455050252919</v>
      </c>
      <c r="R558"/>
      <c r="U558" s="11"/>
      <c r="V558" t="s">
        <v>24</v>
      </c>
      <c r="W558" s="2" t="s">
        <v>31</v>
      </c>
      <c r="X558" s="4" t="s">
        <v>35</v>
      </c>
      <c r="Y558" s="2">
        <v>306</v>
      </c>
      <c r="Z558" s="31">
        <f t="shared" si="35"/>
        <v>0.9639460024465818</v>
      </c>
    </row>
    <row r="559" spans="1:26" x14ac:dyDescent="0.2">
      <c r="A559" s="1">
        <v>44691</v>
      </c>
      <c r="B559" s="25">
        <v>0.45833333333333298</v>
      </c>
      <c r="C559" s="4">
        <v>20</v>
      </c>
      <c r="D559" s="4">
        <v>20</v>
      </c>
      <c r="E559" s="2">
        <v>1</v>
      </c>
      <c r="F559" s="21">
        <v>0</v>
      </c>
      <c r="G559" s="22">
        <v>22.3</v>
      </c>
      <c r="H559" s="3">
        <v>15.72</v>
      </c>
      <c r="I559" s="14">
        <v>7.0699999999999999E-2</v>
      </c>
      <c r="J559" s="29">
        <v>0.35079407215939301</v>
      </c>
      <c r="K559" s="29">
        <v>2.1004070932922101</v>
      </c>
      <c r="L559" s="29">
        <v>570.71256878828797</v>
      </c>
      <c r="M559">
        <f t="shared" si="32"/>
        <v>1.3947277619078434E-2</v>
      </c>
      <c r="N559">
        <f t="shared" si="33"/>
        <v>8.3510421549874564E-2</v>
      </c>
      <c r="O559">
        <f t="shared" si="34"/>
        <v>22.691052299113121</v>
      </c>
      <c r="P559" s="10">
        <f>SLOPE(M559:M562,$F559:$F562)*($H559/$I559)*1000</f>
        <v>1.266121687991305E-2</v>
      </c>
      <c r="Q559" s="10">
        <f>SLOPE(N559:N562,$F559:$F562)*($H559/$I559)*1000</f>
        <v>-0.33171258792546027</v>
      </c>
      <c r="R559" s="10">
        <f>SLOPE(O559:O562,$F559:$F562)*($H559/$I559)</f>
        <v>1.8453384022214252</v>
      </c>
      <c r="S559" s="11">
        <f>RSQ(J559:J562,$F559:$F562)</f>
        <v>0.73043834357952164</v>
      </c>
      <c r="T559" s="11">
        <f>RSQ(K559:K562,$F559:$F562)</f>
        <v>0.98230414746543704</v>
      </c>
      <c r="U559" s="11">
        <f>RSQ(L559:L562,$F559:$F562)</f>
        <v>0.99157400653195782</v>
      </c>
      <c r="V559" t="s">
        <v>24</v>
      </c>
      <c r="W559" s="2" t="s">
        <v>31</v>
      </c>
      <c r="X559" s="4" t="s">
        <v>33</v>
      </c>
      <c r="Y559" s="2">
        <v>306</v>
      </c>
      <c r="Z559" s="31">
        <f t="shared" si="35"/>
        <v>0.9639460024465818</v>
      </c>
    </row>
    <row r="560" spans="1:26" x14ac:dyDescent="0.2">
      <c r="A560" s="1">
        <v>44691</v>
      </c>
      <c r="B560" s="25">
        <v>0.45833333333333298</v>
      </c>
      <c r="C560" s="4">
        <v>20</v>
      </c>
      <c r="D560" s="4">
        <v>20</v>
      </c>
      <c r="E560" s="2">
        <v>2</v>
      </c>
      <c r="F560" s="21">
        <v>1200</v>
      </c>
      <c r="G560" s="22">
        <v>22.3</v>
      </c>
      <c r="I560" s="14"/>
      <c r="J560" s="30">
        <v>0.35032906843072698</v>
      </c>
      <c r="K560" s="30">
        <v>2.0479784117193498</v>
      </c>
      <c r="L560" s="30">
        <v>752.00215450108999</v>
      </c>
      <c r="M560">
        <f t="shared" si="32"/>
        <v>1.3928789461460237E-2</v>
      </c>
      <c r="N560">
        <f t="shared" si="33"/>
        <v>8.1425901214061458E-2</v>
      </c>
      <c r="O560">
        <f t="shared" si="34"/>
        <v>29.898973931937274</v>
      </c>
      <c r="R560"/>
      <c r="U560" s="11"/>
      <c r="V560" t="s">
        <v>24</v>
      </c>
      <c r="W560" s="2" t="s">
        <v>31</v>
      </c>
      <c r="X560" s="4" t="s">
        <v>33</v>
      </c>
      <c r="Y560" s="2">
        <v>306</v>
      </c>
      <c r="Z560" s="31">
        <f t="shared" si="35"/>
        <v>0.9639460024465818</v>
      </c>
    </row>
    <row r="561" spans="1:26" x14ac:dyDescent="0.2">
      <c r="A561" s="1">
        <v>44691</v>
      </c>
      <c r="B561" s="25">
        <v>0.45833333333333298</v>
      </c>
      <c r="C561" s="4">
        <v>20</v>
      </c>
      <c r="D561" s="4">
        <v>20</v>
      </c>
      <c r="E561" s="2">
        <v>3</v>
      </c>
      <c r="F561" s="21">
        <v>2400</v>
      </c>
      <c r="G561" s="22">
        <v>22.3</v>
      </c>
      <c r="I561" s="14"/>
      <c r="J561" s="29">
        <v>0.35182980446358503</v>
      </c>
      <c r="K561" s="29">
        <v>1.99554973014649</v>
      </c>
      <c r="L561" s="29">
        <v>1050.9975859204701</v>
      </c>
      <c r="M561">
        <f t="shared" si="32"/>
        <v>1.3988457465410185E-2</v>
      </c>
      <c r="N561">
        <f t="shared" si="33"/>
        <v>7.9341380878248366E-2</v>
      </c>
      <c r="O561">
        <f t="shared" si="34"/>
        <v>41.78678110944108</v>
      </c>
      <c r="R561"/>
      <c r="U561" s="11"/>
      <c r="V561" t="s">
        <v>24</v>
      </c>
      <c r="W561" s="2" t="s">
        <v>31</v>
      </c>
      <c r="X561" s="4" t="s">
        <v>33</v>
      </c>
      <c r="Y561" s="2">
        <v>306</v>
      </c>
      <c r="Z561" s="31">
        <f t="shared" si="35"/>
        <v>0.9639460024465818</v>
      </c>
    </row>
    <row r="562" spans="1:26" x14ac:dyDescent="0.2">
      <c r="A562" s="1">
        <v>44691</v>
      </c>
      <c r="B562" s="25">
        <v>0.45833333333333298</v>
      </c>
      <c r="C562" s="4">
        <v>20</v>
      </c>
      <c r="D562" s="4">
        <v>20</v>
      </c>
      <c r="E562" s="2">
        <v>4</v>
      </c>
      <c r="F562" s="21">
        <v>3600</v>
      </c>
      <c r="G562" s="22">
        <v>22.3</v>
      </c>
      <c r="I562" s="14"/>
      <c r="J562" s="30">
        <v>0.35602264595680899</v>
      </c>
      <c r="K562" s="30">
        <v>1.9677933693137999</v>
      </c>
      <c r="L562" s="30">
        <v>1306.0074499013599</v>
      </c>
      <c r="M562">
        <f t="shared" si="32"/>
        <v>1.4155161320919507E-2</v>
      </c>
      <c r="N562">
        <f t="shared" si="33"/>
        <v>7.823781128870029E-2</v>
      </c>
      <c r="O562">
        <f t="shared" si="34"/>
        <v>51.925759076345884</v>
      </c>
      <c r="R562"/>
      <c r="U562" s="11"/>
      <c r="V562" t="s">
        <v>24</v>
      </c>
      <c r="W562" s="2" t="s">
        <v>31</v>
      </c>
      <c r="X562" s="4" t="s">
        <v>33</v>
      </c>
      <c r="Y562" s="2">
        <v>306</v>
      </c>
      <c r="Z562" s="31">
        <f t="shared" si="35"/>
        <v>0.9639460024465818</v>
      </c>
    </row>
    <row r="563" spans="1:26" x14ac:dyDescent="0.2">
      <c r="A563" s="1">
        <v>44691</v>
      </c>
      <c r="B563" s="25">
        <v>0.45833333333333298</v>
      </c>
      <c r="C563" s="4">
        <v>21</v>
      </c>
      <c r="D563" s="4">
        <v>21</v>
      </c>
      <c r="E563" s="2">
        <v>1</v>
      </c>
      <c r="F563" s="21">
        <v>0</v>
      </c>
      <c r="G563" s="22">
        <v>19</v>
      </c>
      <c r="H563" s="3">
        <v>15.72</v>
      </c>
      <c r="I563" s="14">
        <v>7.0699999999999999E-2</v>
      </c>
      <c r="J563" s="29">
        <v>0.346764431573583</v>
      </c>
      <c r="K563" s="29">
        <v>2.0633986121819601</v>
      </c>
      <c r="L563" s="29">
        <v>499.445306821722</v>
      </c>
      <c r="M563">
        <f t="shared" si="32"/>
        <v>1.3942795187452811E-2</v>
      </c>
      <c r="N563">
        <f t="shared" si="33"/>
        <v>8.2965672428322798E-2</v>
      </c>
      <c r="O563">
        <f t="shared" si="34"/>
        <v>20.081827852843428</v>
      </c>
      <c r="P563" s="10">
        <f>SLOPE(M563:M566,$F563:$F566)*($H563/$I563)*1000</f>
        <v>7.352915610340776E-3</v>
      </c>
      <c r="Q563" s="10">
        <f>SLOPE(N563:N566,$F563:$F566)*($H563/$I563)*1000</f>
        <v>-0.14934839408982484</v>
      </c>
      <c r="R563" s="10">
        <f>SLOPE(O563:O566,$F563:$F566)*($H563/$I563)</f>
        <v>3.4961478995984585</v>
      </c>
      <c r="S563" s="11">
        <f>RSQ(J563:J566,$F563:$F566)</f>
        <v>0.4037226748622002</v>
      </c>
      <c r="T563" s="11">
        <f>RSQ(K563:K566,$F563:$F566)</f>
        <v>0.28987993138937973</v>
      </c>
      <c r="U563" s="11">
        <f>RSQ(L563:L566,$F563:$F566)</f>
        <v>0.99581314235171237</v>
      </c>
      <c r="V563" t="s">
        <v>24</v>
      </c>
      <c r="W563" s="2" t="s">
        <v>32</v>
      </c>
      <c r="X563" s="4" t="s">
        <v>35</v>
      </c>
      <c r="Y563" s="2">
        <v>306</v>
      </c>
      <c r="Z563" s="31">
        <f t="shared" si="35"/>
        <v>0.9639460024465818</v>
      </c>
    </row>
    <row r="564" spans="1:26" x14ac:dyDescent="0.2">
      <c r="A564" s="1">
        <v>44691</v>
      </c>
      <c r="B564" s="25">
        <v>0.45833333333333298</v>
      </c>
      <c r="C564" s="4">
        <v>21</v>
      </c>
      <c r="D564" s="4">
        <v>21</v>
      </c>
      <c r="E564" s="2">
        <v>2</v>
      </c>
      <c r="F564" s="21">
        <v>1200</v>
      </c>
      <c r="G564" s="22">
        <v>19</v>
      </c>
      <c r="I564" s="14"/>
      <c r="J564" s="30">
        <v>0.34527115442261902</v>
      </c>
      <c r="K564" s="30">
        <v>2.1374155744024699</v>
      </c>
      <c r="L564" s="30">
        <v>895.08179316789494</v>
      </c>
      <c r="M564">
        <f t="shared" si="32"/>
        <v>1.3882753108224812E-2</v>
      </c>
      <c r="N564">
        <f t="shared" si="33"/>
        <v>8.5941765852769109E-2</v>
      </c>
      <c r="O564">
        <f t="shared" si="34"/>
        <v>35.989683433001488</v>
      </c>
      <c r="R564"/>
      <c r="U564" s="11"/>
      <c r="V564" t="s">
        <v>24</v>
      </c>
      <c r="W564" s="2" t="s">
        <v>32</v>
      </c>
      <c r="X564" s="4" t="s">
        <v>35</v>
      </c>
      <c r="Y564" s="2">
        <v>306</v>
      </c>
      <c r="Z564" s="31">
        <f t="shared" si="35"/>
        <v>0.9639460024465818</v>
      </c>
    </row>
    <row r="565" spans="1:26" x14ac:dyDescent="0.2">
      <c r="A565" s="1">
        <v>44691</v>
      </c>
      <c r="B565" s="25">
        <v>0.45833333333333298</v>
      </c>
      <c r="C565" s="4">
        <v>21</v>
      </c>
      <c r="D565" s="4">
        <v>21</v>
      </c>
      <c r="E565" s="2">
        <v>3</v>
      </c>
      <c r="F565" s="21">
        <v>2400</v>
      </c>
      <c r="G565" s="22">
        <v>19</v>
      </c>
      <c r="I565" s="14"/>
      <c r="J565" s="29">
        <v>0.34596847139756598</v>
      </c>
      <c r="K565" s="29">
        <v>2.05723053199692</v>
      </c>
      <c r="L565" s="29">
        <v>1373.2252881320701</v>
      </c>
      <c r="M565">
        <f t="shared" si="32"/>
        <v>1.3910791011992217E-2</v>
      </c>
      <c r="N565">
        <f t="shared" si="33"/>
        <v>8.2717664642952368E-2</v>
      </c>
      <c r="O565">
        <f t="shared" si="34"/>
        <v>55.215002449273534</v>
      </c>
      <c r="R565"/>
      <c r="U565" s="11"/>
      <c r="V565" t="s">
        <v>24</v>
      </c>
      <c r="W565" s="2" t="s">
        <v>32</v>
      </c>
      <c r="X565" s="4" t="s">
        <v>35</v>
      </c>
      <c r="Y565" s="2">
        <v>306</v>
      </c>
      <c r="Z565" s="31">
        <f t="shared" si="35"/>
        <v>0.9639460024465818</v>
      </c>
    </row>
    <row r="566" spans="1:26" x14ac:dyDescent="0.2">
      <c r="A566" s="1">
        <v>44691</v>
      </c>
      <c r="B566" s="25">
        <v>0.45833333333333298</v>
      </c>
      <c r="C566" s="4">
        <v>21</v>
      </c>
      <c r="D566" s="4">
        <v>21</v>
      </c>
      <c r="E566" s="2">
        <v>4</v>
      </c>
      <c r="F566" s="21">
        <v>3600</v>
      </c>
      <c r="G566" s="22">
        <v>19</v>
      </c>
      <c r="I566" s="14"/>
      <c r="J566" s="30">
        <v>0.34982180504589799</v>
      </c>
      <c r="K566" s="30">
        <v>2.02330609097918</v>
      </c>
      <c r="L566" s="30">
        <v>1904.29682795141</v>
      </c>
      <c r="M566">
        <f t="shared" si="32"/>
        <v>1.4065726861680748E-2</v>
      </c>
      <c r="N566">
        <f t="shared" si="33"/>
        <v>8.1353621823414227E-2</v>
      </c>
      <c r="O566">
        <f t="shared" si="34"/>
        <v>76.56846617098455</v>
      </c>
      <c r="R566"/>
      <c r="U566" s="11"/>
      <c r="V566" t="s">
        <v>24</v>
      </c>
      <c r="W566" s="2" t="s">
        <v>32</v>
      </c>
      <c r="X566" s="4" t="s">
        <v>35</v>
      </c>
      <c r="Y566" s="2">
        <v>306</v>
      </c>
      <c r="Z566" s="31">
        <f t="shared" si="35"/>
        <v>0.9639460024465818</v>
      </c>
    </row>
    <row r="567" spans="1:26" x14ac:dyDescent="0.2">
      <c r="A567" s="1">
        <v>44691</v>
      </c>
      <c r="B567" s="25">
        <v>0.45833333333333298</v>
      </c>
      <c r="C567" s="4">
        <v>22</v>
      </c>
      <c r="D567" s="4">
        <v>22</v>
      </c>
      <c r="E567" s="2">
        <v>1</v>
      </c>
      <c r="F567" s="21">
        <v>0</v>
      </c>
      <c r="G567" s="22">
        <v>22.3</v>
      </c>
      <c r="H567" s="3">
        <v>16.75</v>
      </c>
      <c r="I567" s="14">
        <v>7.0699999999999999E-2</v>
      </c>
      <c r="J567" s="29">
        <v>0.34925819549755199</v>
      </c>
      <c r="K567" s="29">
        <v>2.0695666923670002</v>
      </c>
      <c r="L567" s="29">
        <v>469.16548125843599</v>
      </c>
      <c r="M567">
        <f t="shared" si="32"/>
        <v>1.3886212453240549E-2</v>
      </c>
      <c r="N567">
        <f t="shared" si="33"/>
        <v>8.2284233117043415E-2</v>
      </c>
      <c r="O567">
        <f t="shared" si="34"/>
        <v>18.653625405125684</v>
      </c>
      <c r="P567" s="10">
        <f>SLOPE(M567:M570,$F567:$F570)*($H567/$I567)*1000</f>
        <v>2.5793141995175663E-2</v>
      </c>
      <c r="Q567" s="10">
        <f>SLOPE(N567:N570,$F567:$F570)*($H567/$I567)*1000</f>
        <v>-0.35828867574122253</v>
      </c>
      <c r="R567" s="10">
        <f>SLOPE(O567:O570,$F567:$F570)*($H567/$I567)</f>
        <v>2.7455095986366076</v>
      </c>
      <c r="S567" s="11">
        <f>RSQ(J567:J570,$F567:$F570)</f>
        <v>0.93188600385799614</v>
      </c>
      <c r="T567" s="11">
        <f>RSQ(K567:K570,$F567:$F570)</f>
        <v>0.94658599827138012</v>
      </c>
      <c r="U567" s="11">
        <f>RSQ(L567:L570,$F567:$F570)</f>
        <v>0.97366856292108939</v>
      </c>
      <c r="V567" t="s">
        <v>24</v>
      </c>
      <c r="W567" s="2" t="s">
        <v>32</v>
      </c>
      <c r="X567" s="4" t="s">
        <v>33</v>
      </c>
      <c r="Y567" s="2">
        <v>306</v>
      </c>
      <c r="Z567" s="31">
        <f t="shared" si="35"/>
        <v>0.9639460024465818</v>
      </c>
    </row>
    <row r="568" spans="1:26" x14ac:dyDescent="0.2">
      <c r="A568" s="1">
        <v>44691</v>
      </c>
      <c r="B568" s="25">
        <v>0.45833333333333298</v>
      </c>
      <c r="C568" s="4">
        <v>22</v>
      </c>
      <c r="D568" s="4">
        <v>22</v>
      </c>
      <c r="E568" s="2">
        <v>2</v>
      </c>
      <c r="F568" s="21">
        <v>1200</v>
      </c>
      <c r="G568" s="22">
        <v>22.3</v>
      </c>
      <c r="I568" s="14"/>
      <c r="J568" s="30">
        <v>0.35087157392288898</v>
      </c>
      <c r="K568" s="30">
        <v>1.9924656900539699</v>
      </c>
      <c r="L568" s="30">
        <v>961.728558820476</v>
      </c>
      <c r="M568">
        <f t="shared" si="32"/>
        <v>1.3950359024088478E-2</v>
      </c>
      <c r="N568">
        <f t="shared" si="33"/>
        <v>7.9218762034965293E-2</v>
      </c>
      <c r="O568">
        <f t="shared" si="34"/>
        <v>38.237519583770471</v>
      </c>
      <c r="R568"/>
      <c r="U568" s="11"/>
      <c r="V568" t="s">
        <v>24</v>
      </c>
      <c r="W568" s="2" t="s">
        <v>32</v>
      </c>
      <c r="X568" s="4" t="s">
        <v>33</v>
      </c>
      <c r="Y568" s="2">
        <v>306</v>
      </c>
      <c r="Z568" s="31">
        <f t="shared" si="35"/>
        <v>0.9639460024465818</v>
      </c>
    </row>
    <row r="569" spans="1:26" x14ac:dyDescent="0.2">
      <c r="A569" s="1">
        <v>44691</v>
      </c>
      <c r="B569" s="25">
        <v>0.45833333333333298</v>
      </c>
      <c r="C569" s="4">
        <v>22</v>
      </c>
      <c r="D569" s="4">
        <v>22</v>
      </c>
      <c r="E569" s="2">
        <v>3</v>
      </c>
      <c r="F569" s="21">
        <v>2400</v>
      </c>
      <c r="G569" s="22">
        <v>22.3</v>
      </c>
      <c r="I569" s="14"/>
      <c r="J569" s="29">
        <v>0.356819040139494</v>
      </c>
      <c r="K569" s="29">
        <v>1.96162528912876</v>
      </c>
      <c r="L569" s="29">
        <v>1288.48590489046</v>
      </c>
      <c r="M569">
        <f t="shared" si="32"/>
        <v>1.418682528459983E-2</v>
      </c>
      <c r="N569">
        <f t="shared" si="33"/>
        <v>7.799257360213413E-2</v>
      </c>
      <c r="O569">
        <f t="shared" si="34"/>
        <v>51.229117165957042</v>
      </c>
      <c r="R569"/>
      <c r="U569" s="11"/>
      <c r="V569" t="s">
        <v>24</v>
      </c>
      <c r="W569" s="2" t="s">
        <v>32</v>
      </c>
      <c r="X569" s="4" t="s">
        <v>33</v>
      </c>
      <c r="Y569" s="2">
        <v>306</v>
      </c>
      <c r="Z569" s="31">
        <f t="shared" si="35"/>
        <v>0.9639460024465818</v>
      </c>
    </row>
    <row r="570" spans="1:26" x14ac:dyDescent="0.2">
      <c r="A570" s="1">
        <v>44691</v>
      </c>
      <c r="B570" s="25">
        <v>0.45833333333333298</v>
      </c>
      <c r="C570" s="4">
        <v>22</v>
      </c>
      <c r="D570" s="4">
        <v>22</v>
      </c>
      <c r="E570" s="2">
        <v>4</v>
      </c>
      <c r="F570" s="21">
        <v>3600</v>
      </c>
      <c r="G570" s="22">
        <v>22.3</v>
      </c>
      <c r="I570" s="14"/>
      <c r="J570" s="30">
        <v>0.35822867032581801</v>
      </c>
      <c r="K570" s="30">
        <v>1.92770084811103</v>
      </c>
      <c r="L570" s="30">
        <v>1526.1169920049799</v>
      </c>
      <c r="M570">
        <f t="shared" si="32"/>
        <v>1.4242870996626458E-2</v>
      </c>
      <c r="N570">
        <f t="shared" si="33"/>
        <v>7.6643766326019908E-2</v>
      </c>
      <c r="O570">
        <f t="shared" si="34"/>
        <v>60.67712956396494</v>
      </c>
      <c r="R570"/>
      <c r="U570" s="11"/>
      <c r="V570" t="s">
        <v>24</v>
      </c>
      <c r="W570" s="2" t="s">
        <v>32</v>
      </c>
      <c r="X570" s="4" t="s">
        <v>33</v>
      </c>
      <c r="Y570" s="2">
        <v>306</v>
      </c>
      <c r="Z570" s="31">
        <f t="shared" si="35"/>
        <v>0.9639460024465818</v>
      </c>
    </row>
    <row r="571" spans="1:26" x14ac:dyDescent="0.2">
      <c r="A571" s="1">
        <v>44691</v>
      </c>
      <c r="B571" s="25">
        <v>0.45833333333333298</v>
      </c>
      <c r="C571" s="4">
        <v>23</v>
      </c>
      <c r="D571" s="4">
        <v>23</v>
      </c>
      <c r="E571" s="2">
        <v>1</v>
      </c>
      <c r="F571" s="21">
        <v>0</v>
      </c>
      <c r="G571" s="22">
        <v>19</v>
      </c>
      <c r="H571" s="3">
        <v>15.04</v>
      </c>
      <c r="I571" s="14">
        <v>7.0699999999999999E-2</v>
      </c>
      <c r="J571" s="29">
        <v>0.34931455567317199</v>
      </c>
      <c r="K571" s="29">
        <v>2.1096592135697798</v>
      </c>
      <c r="L571" s="29">
        <v>507.59606998234898</v>
      </c>
      <c r="M571">
        <f t="shared" si="32"/>
        <v>1.4045331245899774E-2</v>
      </c>
      <c r="N571">
        <f t="shared" si="33"/>
        <v>8.4825730818601786E-2</v>
      </c>
      <c r="O571">
        <f t="shared" si="34"/>
        <v>20.409555875162066</v>
      </c>
      <c r="P571" s="10">
        <f>SLOPE(M571:M574,$F571:$F574)*($H571/$I571)*1000</f>
        <v>0.28113601063898053</v>
      </c>
      <c r="Q571" s="10">
        <f>SLOPE(N571:N574,$F571:$F574)*($H571/$I571)*1000</f>
        <v>-9.8922482990791968E-2</v>
      </c>
      <c r="R571" s="10">
        <f>SLOPE(O571:O574,$F571:$F574)*($H571/$I571)</f>
        <v>3.5677595042326415</v>
      </c>
      <c r="S571" s="11">
        <f>RSQ(J571:J574,$F571:$F574)</f>
        <v>0.98915716148777744</v>
      </c>
      <c r="T571" s="11">
        <f>RSQ(K571:K574,$F571:$F574)</f>
        <v>0.88235294117648755</v>
      </c>
      <c r="U571" s="11">
        <f>RSQ(L571:L574,$F571:$F574)</f>
        <v>0.99665969116016873</v>
      </c>
      <c r="V571" t="s">
        <v>24</v>
      </c>
      <c r="W571" s="2" t="s">
        <v>36</v>
      </c>
      <c r="X571" s="4" t="s">
        <v>35</v>
      </c>
      <c r="Y571" s="2">
        <v>306</v>
      </c>
      <c r="Z571" s="31">
        <f t="shared" si="35"/>
        <v>0.9639460024465818</v>
      </c>
    </row>
    <row r="572" spans="1:26" x14ac:dyDescent="0.2">
      <c r="A572" s="1">
        <v>44691</v>
      </c>
      <c r="B572" s="25">
        <v>0.45833333333333298</v>
      </c>
      <c r="C572" s="4">
        <v>23</v>
      </c>
      <c r="D572" s="4">
        <v>23</v>
      </c>
      <c r="E572" s="2">
        <v>2</v>
      </c>
      <c r="F572" s="21">
        <v>1200</v>
      </c>
      <c r="G572" s="22">
        <v>19</v>
      </c>
      <c r="I572" s="14"/>
      <c r="J572" s="30">
        <v>0.37980190220183702</v>
      </c>
      <c r="K572" s="30">
        <v>2.0819028527370902</v>
      </c>
      <c r="L572" s="30">
        <v>922.66200290727897</v>
      </c>
      <c r="M572">
        <f t="shared" si="32"/>
        <v>1.5271174469004032E-2</v>
      </c>
      <c r="N572">
        <f t="shared" si="33"/>
        <v>8.3709695784434476E-2</v>
      </c>
      <c r="O572">
        <f t="shared" si="34"/>
        <v>37.09863573782178</v>
      </c>
      <c r="R572"/>
      <c r="U572" s="11"/>
      <c r="V572" t="s">
        <v>24</v>
      </c>
      <c r="W572" s="2" t="s">
        <v>36</v>
      </c>
      <c r="X572" s="4" t="s">
        <v>35</v>
      </c>
      <c r="Y572" s="2">
        <v>306</v>
      </c>
      <c r="Z572" s="31">
        <f t="shared" si="35"/>
        <v>0.9639460024465818</v>
      </c>
    </row>
    <row r="573" spans="1:26" x14ac:dyDescent="0.2">
      <c r="A573" s="1">
        <v>44691</v>
      </c>
      <c r="B573" s="25">
        <v>0.45833333333333298</v>
      </c>
      <c r="C573" s="4">
        <v>23</v>
      </c>
      <c r="D573" s="4">
        <v>23</v>
      </c>
      <c r="E573" s="2">
        <v>3</v>
      </c>
      <c r="F573" s="21">
        <v>2400</v>
      </c>
      <c r="G573" s="22">
        <v>19</v>
      </c>
      <c r="I573" s="14"/>
      <c r="J573" s="29">
        <v>0.41883179545364502</v>
      </c>
      <c r="K573" s="29">
        <v>2.0819028527370902</v>
      </c>
      <c r="L573" s="29">
        <v>1468.3348302357001</v>
      </c>
      <c r="M573">
        <f t="shared" si="32"/>
        <v>1.6840498650635475E-2</v>
      </c>
      <c r="N573">
        <f t="shared" si="33"/>
        <v>8.3709695784434476E-2</v>
      </c>
      <c r="O573">
        <f t="shared" si="34"/>
        <v>59.039191856202187</v>
      </c>
      <c r="R573"/>
      <c r="U573" s="11"/>
      <c r="V573" t="s">
        <v>24</v>
      </c>
      <c r="W573" s="2" t="s">
        <v>36</v>
      </c>
      <c r="X573" s="4" t="s">
        <v>35</v>
      </c>
      <c r="Y573" s="2">
        <v>306</v>
      </c>
      <c r="Z573" s="31">
        <f t="shared" si="35"/>
        <v>0.9639460024465818</v>
      </c>
    </row>
    <row r="574" spans="1:26" x14ac:dyDescent="0.2">
      <c r="A574" s="1">
        <v>44691</v>
      </c>
      <c r="B574" s="25">
        <v>0.45833333333333298</v>
      </c>
      <c r="C574" s="4">
        <v>23</v>
      </c>
      <c r="D574" s="4">
        <v>23</v>
      </c>
      <c r="E574" s="2">
        <v>4</v>
      </c>
      <c r="F574" s="21">
        <v>3600</v>
      </c>
      <c r="G574" s="22">
        <v>19</v>
      </c>
      <c r="I574" s="14"/>
      <c r="J574" s="30">
        <v>0.46777643194092</v>
      </c>
      <c r="K574" s="30">
        <v>2.0633986121819601</v>
      </c>
      <c r="L574" s="30">
        <v>1994.1499065517601</v>
      </c>
      <c r="M574">
        <f t="shared" si="32"/>
        <v>1.8808477427955939E-2</v>
      </c>
      <c r="N574">
        <f t="shared" si="33"/>
        <v>8.2965672428322798E-2</v>
      </c>
      <c r="O574">
        <f t="shared" si="34"/>
        <v>80.181302315111793</v>
      </c>
      <c r="R574"/>
      <c r="U574" s="11"/>
      <c r="V574" t="s">
        <v>24</v>
      </c>
      <c r="W574" s="2" t="s">
        <v>36</v>
      </c>
      <c r="X574" s="4" t="s">
        <v>35</v>
      </c>
      <c r="Y574" s="2">
        <v>306</v>
      </c>
      <c r="Z574" s="31">
        <f t="shared" si="35"/>
        <v>0.9639460024465818</v>
      </c>
    </row>
    <row r="575" spans="1:26" x14ac:dyDescent="0.2">
      <c r="A575" s="1">
        <v>44691</v>
      </c>
      <c r="B575" s="25">
        <v>0.45833333333333298</v>
      </c>
      <c r="C575" s="4">
        <v>24</v>
      </c>
      <c r="D575" s="4">
        <v>24</v>
      </c>
      <c r="E575" s="2">
        <v>1</v>
      </c>
      <c r="F575" s="21">
        <v>0</v>
      </c>
      <c r="G575" s="22">
        <v>22.3</v>
      </c>
      <c r="H575" s="3">
        <v>16.399999999999999</v>
      </c>
      <c r="I575" s="14">
        <v>7.0699999999999999E-2</v>
      </c>
      <c r="J575" s="29">
        <v>0.35613540767423701</v>
      </c>
      <c r="K575" s="29">
        <v>2.08498689282961</v>
      </c>
      <c r="L575" s="29">
        <v>552.619951199252</v>
      </c>
      <c r="M575">
        <f t="shared" si="32"/>
        <v>1.4159644632077223E-2</v>
      </c>
      <c r="N575">
        <f t="shared" si="33"/>
        <v>8.2897327333459184E-2</v>
      </c>
      <c r="O575">
        <f t="shared" si="34"/>
        <v>21.971705022755931</v>
      </c>
      <c r="P575" s="10">
        <f>SLOPE(M575:M578,$F575:$F578)*($H575/$I575)*1000</f>
        <v>-1.9825978941957205E-3</v>
      </c>
      <c r="Q575" s="10">
        <f>SLOPE(N575:N578,$F575:$F578)*($H575/$I575)*1000</f>
        <v>-0.31287750110715312</v>
      </c>
      <c r="R575" s="10">
        <f>SLOPE(O575:O578,$F575:$F578)*($H575/$I575)</f>
        <v>1.8670869332567397</v>
      </c>
      <c r="S575" s="11">
        <f>RSQ(J575:J578,$F575:$F578)</f>
        <v>2.7603009029794557E-2</v>
      </c>
      <c r="T575" s="11">
        <f>RSQ(K575:K578,$F575:$F578)</f>
        <v>0.95947136563875324</v>
      </c>
      <c r="U575" s="11">
        <f>RSQ(L575:L578,$F575:$F578)</f>
        <v>0.99557163034394747</v>
      </c>
      <c r="V575" t="s">
        <v>24</v>
      </c>
      <c r="W575" s="2" t="s">
        <v>36</v>
      </c>
      <c r="X575" s="4" t="s">
        <v>33</v>
      </c>
      <c r="Y575" s="2">
        <v>306</v>
      </c>
      <c r="Z575" s="31">
        <f t="shared" si="35"/>
        <v>0.9639460024465818</v>
      </c>
    </row>
    <row r="576" spans="1:26" x14ac:dyDescent="0.2">
      <c r="A576" s="1">
        <v>44691</v>
      </c>
      <c r="B576" s="25">
        <v>0.45833333333333298</v>
      </c>
      <c r="C576" s="4">
        <v>24</v>
      </c>
      <c r="D576" s="4">
        <v>24</v>
      </c>
      <c r="E576" s="2">
        <v>2</v>
      </c>
      <c r="F576" s="21">
        <v>1200</v>
      </c>
      <c r="G576" s="22">
        <v>22.3</v>
      </c>
      <c r="I576" s="14"/>
      <c r="J576" s="30">
        <v>0.35149159976521499</v>
      </c>
      <c r="K576" s="30">
        <v>2.02330609097918</v>
      </c>
      <c r="L576" s="30">
        <v>822.95792233412897</v>
      </c>
      <c r="M576">
        <f t="shared" si="32"/>
        <v>1.3975010730717075E-2</v>
      </c>
      <c r="N576">
        <f t="shared" si="33"/>
        <v>8.0444950467796469E-2</v>
      </c>
      <c r="O576">
        <f t="shared" si="34"/>
        <v>32.720115653490076</v>
      </c>
      <c r="R576"/>
      <c r="U576" s="11"/>
      <c r="V576" t="s">
        <v>24</v>
      </c>
      <c r="W576" s="2" t="s">
        <v>36</v>
      </c>
      <c r="X576" s="4" t="s">
        <v>33</v>
      </c>
      <c r="Y576" s="2">
        <v>306</v>
      </c>
      <c r="Z576" s="31">
        <f t="shared" si="35"/>
        <v>0.9639460024465818</v>
      </c>
    </row>
    <row r="577" spans="1:26" x14ac:dyDescent="0.2">
      <c r="A577" s="1">
        <v>44691</v>
      </c>
      <c r="B577" s="25">
        <v>0.45833333333333298</v>
      </c>
      <c r="C577" s="4">
        <v>24</v>
      </c>
      <c r="D577" s="4">
        <v>24</v>
      </c>
      <c r="E577" s="2">
        <v>3</v>
      </c>
      <c r="F577" s="21">
        <v>2400</v>
      </c>
      <c r="G577" s="22">
        <v>22.3</v>
      </c>
      <c r="I577" s="14"/>
      <c r="J577" s="29">
        <v>0.35314040611669101</v>
      </c>
      <c r="K577" s="29">
        <v>1.98629760986893</v>
      </c>
      <c r="L577" s="29">
        <v>1077.53948188142</v>
      </c>
      <c r="M577">
        <f t="shared" si="32"/>
        <v>1.4040565886146517E-2</v>
      </c>
      <c r="N577">
        <f t="shared" si="33"/>
        <v>7.8973524348399146E-2</v>
      </c>
      <c r="O577">
        <f t="shared" si="34"/>
        <v>42.842064595918757</v>
      </c>
      <c r="R577"/>
      <c r="U577" s="11"/>
      <c r="V577" t="s">
        <v>24</v>
      </c>
      <c r="W577" s="2" t="s">
        <v>36</v>
      </c>
      <c r="X577" s="4" t="s">
        <v>33</v>
      </c>
      <c r="Y577" s="2">
        <v>306</v>
      </c>
      <c r="Z577" s="31">
        <f t="shared" si="35"/>
        <v>0.9639460024465818</v>
      </c>
    </row>
    <row r="578" spans="1:26" x14ac:dyDescent="0.2">
      <c r="A578" s="1">
        <v>44691</v>
      </c>
      <c r="B578" s="25">
        <v>0.45833333333333298</v>
      </c>
      <c r="C578" s="4">
        <v>24</v>
      </c>
      <c r="D578" s="4">
        <v>24</v>
      </c>
      <c r="E578" s="2">
        <v>4</v>
      </c>
      <c r="F578" s="21">
        <v>3600</v>
      </c>
      <c r="G578" s="22">
        <v>22.3</v>
      </c>
      <c r="I578" s="14"/>
      <c r="J578" s="30">
        <v>0.35472593515942402</v>
      </c>
      <c r="K578" s="30">
        <v>1.96162528912876</v>
      </c>
      <c r="L578" s="30">
        <v>1277.5316945280899</v>
      </c>
      <c r="M578">
        <f t="shared" si="32"/>
        <v>1.4103605188937416E-2</v>
      </c>
      <c r="N578">
        <f t="shared" si="33"/>
        <v>7.799257360213413E-2</v>
      </c>
      <c r="O578">
        <f t="shared" si="34"/>
        <v>50.793586964202838</v>
      </c>
      <c r="R578"/>
      <c r="U578" s="11"/>
      <c r="V578" t="s">
        <v>24</v>
      </c>
      <c r="W578" s="2" t="s">
        <v>36</v>
      </c>
      <c r="X578" s="4" t="s">
        <v>33</v>
      </c>
      <c r="Y578" s="2">
        <v>306</v>
      </c>
      <c r="Z578" s="31">
        <f t="shared" si="35"/>
        <v>0.9639460024465818</v>
      </c>
    </row>
    <row r="579" spans="1:26" x14ac:dyDescent="0.2">
      <c r="A579" s="1">
        <v>44698</v>
      </c>
      <c r="B579" s="25">
        <v>0.45833333333333331</v>
      </c>
      <c r="C579" s="4">
        <v>1</v>
      </c>
      <c r="D579" s="2">
        <v>1</v>
      </c>
      <c r="E579" s="2">
        <v>1</v>
      </c>
      <c r="F579" s="21">
        <v>0</v>
      </c>
      <c r="G579" s="22">
        <v>22</v>
      </c>
      <c r="H579" s="3">
        <v>16.399999999999999</v>
      </c>
      <c r="I579" s="14">
        <v>7.0699999999999999E-2</v>
      </c>
      <c r="J579" s="29">
        <v>0.34786933256921199</v>
      </c>
      <c r="K579" s="29">
        <v>2.15430209120685</v>
      </c>
      <c r="L579" s="29">
        <v>472.323636220617</v>
      </c>
      <c r="M579">
        <f t="shared" ref="M579:M602" si="36">$Z579*J579/(0.08206*(273.15+$G579))</f>
        <v>1.3845050697704217E-2</v>
      </c>
      <c r="N579">
        <f t="shared" ref="N579:N602" si="37">$Z579*K579/(0.08206*(273.15+$G579))</f>
        <v>8.5740302114716588E-2</v>
      </c>
      <c r="O579">
        <f t="shared" ref="O579:O602" si="38">$Z579*L579/(0.08206*(273.15+$G579))</f>
        <v>18.798278770082099</v>
      </c>
      <c r="P579" s="10">
        <f>SLOPE(M579:M582,$F579:$F582)*($H579/$I579)*1000</f>
        <v>4.1083633608140831E-2</v>
      </c>
      <c r="Q579" s="10">
        <f>SLOPE(N579:N582,$F579:$F582)*($H579/$I579)*1000</f>
        <v>-0.30529595758644701</v>
      </c>
      <c r="R579" s="10">
        <f>SLOPE(O579:O582,$F579:$F582)*($H579/$I579)</f>
        <v>3.8633511390847186</v>
      </c>
      <c r="S579" s="11">
        <f>RSQ(J579:J582,$F579:$F582)</f>
        <v>0.73444207436463205</v>
      </c>
      <c r="T579" s="11">
        <f>RSQ(K579:K582,$F579:$F582)</f>
        <v>0.88494983277596406</v>
      </c>
      <c r="U579" s="11">
        <f>RSQ(L579:L582,$F579:$F582)</f>
        <v>0.9990539502239012</v>
      </c>
      <c r="V579" t="s">
        <v>24</v>
      </c>
      <c r="W579" s="4" t="s">
        <v>36</v>
      </c>
      <c r="X579" s="4" t="s">
        <v>35</v>
      </c>
      <c r="Y579" s="2">
        <v>306</v>
      </c>
      <c r="Z579">
        <f t="shared" ref="Z579:Z642" si="39">(101.325*EXP(-0.00012*Y579))*1000/101325</f>
        <v>0.9639460024465818</v>
      </c>
    </row>
    <row r="580" spans="1:26" x14ac:dyDescent="0.2">
      <c r="A580" s="1">
        <v>44698</v>
      </c>
      <c r="B580" s="25">
        <v>0.45833333333333331</v>
      </c>
      <c r="C580" s="4">
        <v>1</v>
      </c>
      <c r="D580" s="2">
        <v>1</v>
      </c>
      <c r="E580" s="2">
        <v>2</v>
      </c>
      <c r="F580" s="21">
        <v>1200</v>
      </c>
      <c r="G580" s="22">
        <v>22</v>
      </c>
      <c r="I580" s="14"/>
      <c r="J580" s="30">
        <v>0.344981081253876</v>
      </c>
      <c r="K580" s="30">
        <v>2.0881645250692902</v>
      </c>
      <c r="L580" s="30">
        <v>928.16222452377497</v>
      </c>
      <c r="M580">
        <f t="shared" si="36"/>
        <v>1.3730099530283958E-2</v>
      </c>
      <c r="N580">
        <f t="shared" si="37"/>
        <v>8.3108055260892238E-2</v>
      </c>
      <c r="O580">
        <f t="shared" si="38"/>
        <v>36.9404596815641</v>
      </c>
      <c r="R580"/>
      <c r="U580" s="11"/>
      <c r="V580" t="s">
        <v>24</v>
      </c>
      <c r="W580" s="4" t="s">
        <v>36</v>
      </c>
      <c r="X580" s="4" t="s">
        <v>35</v>
      </c>
      <c r="Y580" s="2">
        <v>306</v>
      </c>
      <c r="Z580">
        <f t="shared" si="39"/>
        <v>0.9639460024465818</v>
      </c>
    </row>
    <row r="581" spans="1:26" x14ac:dyDescent="0.2">
      <c r="A581" s="1">
        <v>44698</v>
      </c>
      <c r="B581" s="25">
        <v>0.45833333333333331</v>
      </c>
      <c r="C581" s="4">
        <v>1</v>
      </c>
      <c r="D581" s="2">
        <v>1</v>
      </c>
      <c r="E581" s="2">
        <v>3</v>
      </c>
      <c r="F581" s="21">
        <v>2400</v>
      </c>
      <c r="G581" s="22">
        <v>22</v>
      </c>
      <c r="J581" s="29">
        <v>0.35207302256309198</v>
      </c>
      <c r="K581" s="29">
        <v>2.0409234063996</v>
      </c>
      <c r="L581" s="29">
        <v>1462.56971301965</v>
      </c>
      <c r="M581">
        <f t="shared" si="36"/>
        <v>1.4012355762088187E-2</v>
      </c>
      <c r="N581">
        <f t="shared" si="37"/>
        <v>8.122787893673182E-2</v>
      </c>
      <c r="O581">
        <f t="shared" si="38"/>
        <v>58.20964922699806</v>
      </c>
      <c r="R581"/>
      <c r="U581" s="11"/>
      <c r="V581" t="s">
        <v>24</v>
      </c>
      <c r="W581" s="4" t="s">
        <v>36</v>
      </c>
      <c r="X581" s="4" t="s">
        <v>35</v>
      </c>
      <c r="Y581" s="2">
        <v>306</v>
      </c>
      <c r="Z581">
        <f t="shared" si="39"/>
        <v>0.9639460024465818</v>
      </c>
    </row>
    <row r="582" spans="1:26" x14ac:dyDescent="0.2">
      <c r="A582" s="1">
        <v>44698</v>
      </c>
      <c r="B582" s="25">
        <v>0.45833333333333331</v>
      </c>
      <c r="C582" s="4">
        <v>1</v>
      </c>
      <c r="D582" s="2">
        <v>1</v>
      </c>
      <c r="E582" s="2">
        <v>4</v>
      </c>
      <c r="F582" s="21">
        <v>3600</v>
      </c>
      <c r="G582" s="22">
        <v>22</v>
      </c>
      <c r="I582" s="14"/>
      <c r="J582" s="30">
        <v>0.36330559787736799</v>
      </c>
      <c r="K582" s="30">
        <v>2.0377739984882801</v>
      </c>
      <c r="L582" s="30">
        <v>1968.05629482019</v>
      </c>
      <c r="M582">
        <f t="shared" si="36"/>
        <v>1.4459407456882211E-2</v>
      </c>
      <c r="N582">
        <f t="shared" si="37"/>
        <v>8.1102533848454172E-2</v>
      </c>
      <c r="O582">
        <f t="shared" si="38"/>
        <v>78.327799051674745</v>
      </c>
      <c r="R582"/>
      <c r="U582" s="11"/>
      <c r="V582" t="s">
        <v>24</v>
      </c>
      <c r="W582" s="4" t="s">
        <v>36</v>
      </c>
      <c r="X582" s="4" t="s">
        <v>35</v>
      </c>
      <c r="Y582" s="2">
        <v>306</v>
      </c>
      <c r="Z582">
        <f t="shared" si="39"/>
        <v>0.9639460024465818</v>
      </c>
    </row>
    <row r="583" spans="1:26" x14ac:dyDescent="0.2">
      <c r="A583" s="1">
        <v>44698</v>
      </c>
      <c r="B583" s="25">
        <v>0.45833333333333331</v>
      </c>
      <c r="C583" s="4">
        <v>2</v>
      </c>
      <c r="D583" s="2">
        <v>2</v>
      </c>
      <c r="E583" s="2">
        <v>1</v>
      </c>
      <c r="F583" s="21">
        <v>0</v>
      </c>
      <c r="G583" s="22">
        <v>25.4</v>
      </c>
      <c r="H583" s="3">
        <v>16.75</v>
      </c>
      <c r="I583" s="14">
        <v>7.0699999999999999E-2</v>
      </c>
      <c r="J583" s="29">
        <v>0.335677537544539</v>
      </c>
      <c r="K583" s="29">
        <v>2.1039115646258502</v>
      </c>
      <c r="L583" s="29">
        <v>517.94682538642098</v>
      </c>
      <c r="M583">
        <f t="shared" si="36"/>
        <v>1.3207675771557442E-2</v>
      </c>
      <c r="N583">
        <f t="shared" si="37"/>
        <v>8.2781177438545059E-2</v>
      </c>
      <c r="O583">
        <f t="shared" si="38"/>
        <v>20.379301476803917</v>
      </c>
      <c r="P583" s="10">
        <f>SLOPE(M583:M586,$F583:$F586)*($H583/$I583)*1000</f>
        <v>0.18083317981310293</v>
      </c>
      <c r="Q583" s="10">
        <f>SLOPE(N583:N586,$F583:$F586)*($H583/$I583)*1000</f>
        <v>-0.3253859714890262</v>
      </c>
      <c r="R583" s="10">
        <f>SLOPE(O583:O586,$F583:$F586)*($H583/$I583)</f>
        <v>4.5842003456503466</v>
      </c>
      <c r="S583" s="11">
        <f>RSQ(J583:J586,$F583:$F586)</f>
        <v>0.98154317643634181</v>
      </c>
      <c r="T583" s="11">
        <f>RSQ(K583:K586,$F583:$F586)</f>
        <v>0.92058287795995974</v>
      </c>
      <c r="U583" s="11">
        <f>RSQ(L583:L586,$F583:$F586)</f>
        <v>0.98237567889690769</v>
      </c>
      <c r="V583" t="s">
        <v>24</v>
      </c>
      <c r="W583" s="4" t="s">
        <v>36</v>
      </c>
      <c r="X583" s="4" t="s">
        <v>33</v>
      </c>
      <c r="Y583" s="2">
        <v>306</v>
      </c>
      <c r="Z583">
        <f t="shared" si="39"/>
        <v>0.9639460024465818</v>
      </c>
    </row>
    <row r="584" spans="1:26" x14ac:dyDescent="0.2">
      <c r="A584" s="1">
        <v>44698</v>
      </c>
      <c r="B584" s="25">
        <v>0.45833333333333331</v>
      </c>
      <c r="C584" s="4">
        <v>2</v>
      </c>
      <c r="D584" s="2">
        <v>2</v>
      </c>
      <c r="E584" s="2">
        <v>2</v>
      </c>
      <c r="F584" s="21">
        <v>1200</v>
      </c>
      <c r="G584" s="22">
        <v>25.4</v>
      </c>
      <c r="I584" s="14"/>
      <c r="J584" s="30">
        <v>0.36653855338179703</v>
      </c>
      <c r="K584" s="30">
        <v>2.0850151171579698</v>
      </c>
      <c r="L584" s="30">
        <v>1269.5364264457201</v>
      </c>
      <c r="M584">
        <f t="shared" si="36"/>
        <v>1.4421943172769302E-2</v>
      </c>
      <c r="N584">
        <f t="shared" si="37"/>
        <v>8.2037671771720638E-2</v>
      </c>
      <c r="O584">
        <f t="shared" si="38"/>
        <v>49.951586344832386</v>
      </c>
      <c r="R584"/>
      <c r="U584" s="11"/>
      <c r="V584" t="s">
        <v>24</v>
      </c>
      <c r="W584" s="4" t="s">
        <v>36</v>
      </c>
      <c r="X584" s="4" t="s">
        <v>33</v>
      </c>
      <c r="Y584" s="2">
        <v>306</v>
      </c>
      <c r="Z584">
        <f t="shared" si="39"/>
        <v>0.9639460024465818</v>
      </c>
    </row>
    <row r="585" spans="1:26" x14ac:dyDescent="0.2">
      <c r="A585" s="1">
        <v>44698</v>
      </c>
      <c r="B585" s="25">
        <v>0.45833333333333331</v>
      </c>
      <c r="C585" s="4">
        <v>2</v>
      </c>
      <c r="D585" s="2">
        <v>2</v>
      </c>
      <c r="E585" s="2">
        <v>3</v>
      </c>
      <c r="F585" s="21">
        <v>2400</v>
      </c>
      <c r="G585" s="22">
        <v>25.4</v>
      </c>
      <c r="I585" s="14"/>
      <c r="J585" s="29">
        <v>0.389122518598636</v>
      </c>
      <c r="K585" s="29">
        <v>2.0062799193751601</v>
      </c>
      <c r="L585" s="29">
        <v>1881.46400618797</v>
      </c>
      <c r="M585">
        <f t="shared" si="36"/>
        <v>1.5310539092538175E-2</v>
      </c>
      <c r="N585">
        <f t="shared" si="37"/>
        <v>7.893973149328655E-2</v>
      </c>
      <c r="O585">
        <f t="shared" si="38"/>
        <v>74.028684645868182</v>
      </c>
      <c r="R585"/>
      <c r="U585" s="11"/>
      <c r="V585" t="s">
        <v>24</v>
      </c>
      <c r="W585" s="4" t="s">
        <v>36</v>
      </c>
      <c r="X585" s="4" t="s">
        <v>33</v>
      </c>
      <c r="Y585" s="2">
        <v>306</v>
      </c>
      <c r="Z585">
        <f t="shared" si="39"/>
        <v>0.9639460024465818</v>
      </c>
    </row>
    <row r="586" spans="1:26" x14ac:dyDescent="0.2">
      <c r="A586" s="1">
        <v>44698</v>
      </c>
      <c r="B586" s="25">
        <v>0.45833333333333331</v>
      </c>
      <c r="C586" s="4">
        <v>2</v>
      </c>
      <c r="D586" s="2">
        <v>2</v>
      </c>
      <c r="E586" s="2">
        <v>4</v>
      </c>
      <c r="F586" s="21">
        <v>3600</v>
      </c>
      <c r="G586" s="22">
        <v>25.4</v>
      </c>
      <c r="I586" s="14"/>
      <c r="J586" s="30">
        <v>0.40574541692411398</v>
      </c>
      <c r="K586" s="30">
        <v>1.99053287981859</v>
      </c>
      <c r="L586" s="30">
        <v>2281.0602147436298</v>
      </c>
      <c r="M586">
        <f t="shared" si="36"/>
        <v>1.5964588967523768E-2</v>
      </c>
      <c r="N586">
        <f t="shared" si="37"/>
        <v>7.832014343759941E-2</v>
      </c>
      <c r="O586">
        <f t="shared" si="38"/>
        <v>89.751324893866695</v>
      </c>
      <c r="R586"/>
      <c r="U586" s="11"/>
      <c r="V586" t="s">
        <v>24</v>
      </c>
      <c r="W586" s="4" t="s">
        <v>36</v>
      </c>
      <c r="X586" s="4" t="s">
        <v>33</v>
      </c>
      <c r="Y586" s="2">
        <v>306</v>
      </c>
      <c r="Z586">
        <f t="shared" si="39"/>
        <v>0.9639460024465818</v>
      </c>
    </row>
    <row r="587" spans="1:26" x14ac:dyDescent="0.2">
      <c r="A587" s="1">
        <v>44698</v>
      </c>
      <c r="B587" s="25">
        <v>0.45833333333333331</v>
      </c>
      <c r="C587" s="4">
        <v>3</v>
      </c>
      <c r="D587" s="2">
        <v>3</v>
      </c>
      <c r="E587" s="2">
        <v>1</v>
      </c>
      <c r="F587" s="21">
        <v>0</v>
      </c>
      <c r="G587" s="22">
        <v>22</v>
      </c>
      <c r="H587" s="3">
        <v>16.399999999999999</v>
      </c>
      <c r="I587" s="14">
        <v>7.0699999999999999E-2</v>
      </c>
      <c r="J587" s="29">
        <v>0.33135273835103601</v>
      </c>
      <c r="K587" s="29">
        <v>2.1133597883597899</v>
      </c>
      <c r="L587" s="29">
        <v>532.94479331908701</v>
      </c>
      <c r="M587">
        <f t="shared" si="36"/>
        <v>1.3187697309823847E-2</v>
      </c>
      <c r="N587">
        <f t="shared" si="37"/>
        <v>8.4110815967111063E-2</v>
      </c>
      <c r="O587">
        <f t="shared" si="38"/>
        <v>21.210974902802626</v>
      </c>
      <c r="P587" s="10">
        <f>SLOPE(M587:M590,$F587:$F590)*($H587/$I587)*1000</f>
        <v>1.7367187076900655E-2</v>
      </c>
      <c r="Q587" s="10">
        <f>SLOPE(N587:N590,$F587:$F590)*($H587/$I587)*1000</f>
        <v>-0.30044999000571354</v>
      </c>
      <c r="R587" s="10">
        <f>SLOPE(O587:O590,$F587:$F590)*($H587/$I587)</f>
        <v>2.8562330197875792</v>
      </c>
      <c r="S587" s="11">
        <f>RSQ(J587:J590,$F587:$F590)</f>
        <v>0.79197915308192912</v>
      </c>
      <c r="T587" s="11">
        <f>RSQ(K587:K590,$F587:$F590)</f>
        <v>0.88469505178364194</v>
      </c>
      <c r="U587" s="11">
        <f>RSQ(L587:L590,$F587:$F590)</f>
        <v>0.99978731247424968</v>
      </c>
      <c r="V587" t="s">
        <v>24</v>
      </c>
      <c r="W587" s="4" t="s">
        <v>32</v>
      </c>
      <c r="X587" s="4" t="s">
        <v>35</v>
      </c>
      <c r="Y587" s="2">
        <v>306</v>
      </c>
      <c r="Z587">
        <f t="shared" si="39"/>
        <v>0.9639460024465818</v>
      </c>
    </row>
    <row r="588" spans="1:26" x14ac:dyDescent="0.2">
      <c r="A588" s="1">
        <v>44698</v>
      </c>
      <c r="B588" s="25">
        <v>0.45833333333333331</v>
      </c>
      <c r="C588" s="4">
        <v>3</v>
      </c>
      <c r="D588" s="2">
        <v>3</v>
      </c>
      <c r="E588" s="2">
        <v>2</v>
      </c>
      <c r="F588" s="21">
        <v>1200</v>
      </c>
      <c r="G588" s="22">
        <v>22</v>
      </c>
      <c r="I588" s="14"/>
      <c r="J588" s="30">
        <v>0.330762569945729</v>
      </c>
      <c r="K588" s="30">
        <v>2.0440728143109101</v>
      </c>
      <c r="L588" s="30">
        <v>908.78547924013799</v>
      </c>
      <c r="M588">
        <f t="shared" si="36"/>
        <v>1.3164208859631035E-2</v>
      </c>
      <c r="N588">
        <f t="shared" si="37"/>
        <v>8.135322402500908E-2</v>
      </c>
      <c r="O588">
        <f t="shared" si="38"/>
        <v>36.169273504193669</v>
      </c>
      <c r="R588"/>
      <c r="U588" s="11"/>
      <c r="V588" t="s">
        <v>24</v>
      </c>
      <c r="W588" s="4" t="s">
        <v>32</v>
      </c>
      <c r="X588" s="4" t="s">
        <v>35</v>
      </c>
      <c r="Y588" s="2">
        <v>306</v>
      </c>
      <c r="Z588">
        <f t="shared" si="39"/>
        <v>0.9639460024465818</v>
      </c>
    </row>
    <row r="589" spans="1:26" x14ac:dyDescent="0.2">
      <c r="A589" s="1">
        <v>44698</v>
      </c>
      <c r="B589" s="25">
        <v>0.45833333333333331</v>
      </c>
      <c r="C589" s="4">
        <v>3</v>
      </c>
      <c r="D589" s="2">
        <v>3</v>
      </c>
      <c r="E589" s="2">
        <v>3</v>
      </c>
      <c r="F589" s="21">
        <v>2400</v>
      </c>
      <c r="G589" s="22">
        <v>22</v>
      </c>
      <c r="I589" s="14"/>
      <c r="J589" s="29">
        <v>0.33343930285328899</v>
      </c>
      <c r="K589" s="29">
        <v>2.0031305114638398</v>
      </c>
      <c r="L589" s="29">
        <v>1288.5985290454501</v>
      </c>
      <c r="M589">
        <f t="shared" si="36"/>
        <v>1.3270741684860771E-2</v>
      </c>
      <c r="N589">
        <f t="shared" si="37"/>
        <v>7.9723737877403153E-2</v>
      </c>
      <c r="O589">
        <f t="shared" si="38"/>
        <v>51.285670489713986</v>
      </c>
      <c r="R589"/>
      <c r="U589" s="11"/>
      <c r="V589" t="s">
        <v>24</v>
      </c>
      <c r="W589" s="4" t="s">
        <v>32</v>
      </c>
      <c r="X589" s="4" t="s">
        <v>35</v>
      </c>
      <c r="Y589" s="2">
        <v>306</v>
      </c>
      <c r="Z589">
        <f t="shared" si="39"/>
        <v>0.9639460024465818</v>
      </c>
    </row>
    <row r="590" spans="1:26" x14ac:dyDescent="0.2">
      <c r="A590" s="1">
        <v>44698</v>
      </c>
      <c r="B590" s="25">
        <v>0.45833333333333331</v>
      </c>
      <c r="C590" s="4">
        <v>3</v>
      </c>
      <c r="D590" s="2">
        <v>3</v>
      </c>
      <c r="E590" s="2">
        <v>4</v>
      </c>
      <c r="F590" s="21">
        <v>3600</v>
      </c>
      <c r="G590" s="22">
        <v>22</v>
      </c>
      <c r="I590" s="14"/>
      <c r="J590" s="30">
        <v>0.33798514974984001</v>
      </c>
      <c r="K590" s="30">
        <v>1.99683169564122</v>
      </c>
      <c r="L590" s="30">
        <v>1643.8563393945799</v>
      </c>
      <c r="M590">
        <f t="shared" si="36"/>
        <v>1.3451664447674962E-2</v>
      </c>
      <c r="N590">
        <f t="shared" si="37"/>
        <v>7.9473047700848662E-2</v>
      </c>
      <c r="O590">
        <f t="shared" si="38"/>
        <v>65.42477944396623</v>
      </c>
      <c r="R590"/>
      <c r="U590" s="11"/>
      <c r="V590" t="s">
        <v>24</v>
      </c>
      <c r="W590" s="4" t="s">
        <v>32</v>
      </c>
      <c r="X590" s="4" t="s">
        <v>35</v>
      </c>
      <c r="Y590" s="2">
        <v>306</v>
      </c>
      <c r="Z590">
        <f t="shared" si="39"/>
        <v>0.9639460024465818</v>
      </c>
    </row>
    <row r="591" spans="1:26" x14ac:dyDescent="0.2">
      <c r="A591" s="1">
        <v>44698</v>
      </c>
      <c r="B591" s="25">
        <v>0.45833333333333331</v>
      </c>
      <c r="C591" s="4">
        <v>4</v>
      </c>
      <c r="D591" s="2">
        <v>4</v>
      </c>
      <c r="E591" s="2">
        <v>1</v>
      </c>
      <c r="F591" s="21">
        <v>0</v>
      </c>
      <c r="G591" s="22">
        <v>25.4</v>
      </c>
      <c r="H591" s="3">
        <v>16.399999999999999</v>
      </c>
      <c r="I591" s="14">
        <v>7.0699999999999999E-2</v>
      </c>
      <c r="J591" s="29">
        <v>0.33039888567455</v>
      </c>
      <c r="K591" s="29">
        <v>2.0661186696901002</v>
      </c>
      <c r="L591" s="29">
        <v>549.52908478309303</v>
      </c>
      <c r="M591">
        <f t="shared" si="36"/>
        <v>1.2999980246501676E-2</v>
      </c>
      <c r="N591">
        <f t="shared" si="37"/>
        <v>8.1294166104896648E-2</v>
      </c>
      <c r="O591">
        <f t="shared" si="38"/>
        <v>21.621947157821886</v>
      </c>
      <c r="P591" s="10">
        <f>SLOPE(M591:M594,$F591:$F594)*($H591/$I591)*1000</f>
        <v>1.0513589551133025E-2</v>
      </c>
      <c r="Q591" s="10">
        <f>SLOPE(N591:N594,$F591:$F594)*($H591/$I591)*1000</f>
        <v>-0.20360814465522947</v>
      </c>
      <c r="R591" s="10">
        <f>SLOPE(O591:O594,$F591:$F594)*($H591/$I591)</f>
        <v>1.2213400803522756</v>
      </c>
      <c r="S591" s="11">
        <f>RSQ(J591:J594,$F591:$F594)</f>
        <v>0.67622474464870275</v>
      </c>
      <c r="T591" s="11">
        <f>RSQ(K591:K594,$F591:$F594)</f>
        <v>0.81225407532323401</v>
      </c>
      <c r="U591" s="11">
        <f>RSQ(L591:L594,$F591:$F594)</f>
        <v>0.99573964087409106</v>
      </c>
      <c r="V591" t="s">
        <v>24</v>
      </c>
      <c r="W591" s="4" t="s">
        <v>32</v>
      </c>
      <c r="X591" s="4" t="s">
        <v>33</v>
      </c>
      <c r="Y591" s="2">
        <v>306</v>
      </c>
      <c r="Z591">
        <f t="shared" si="39"/>
        <v>0.9639460024465818</v>
      </c>
    </row>
    <row r="592" spans="1:26" x14ac:dyDescent="0.2">
      <c r="A592" s="1">
        <v>44698</v>
      </c>
      <c r="B592" s="25">
        <v>0.45833333333333331</v>
      </c>
      <c r="C592" s="4">
        <v>4</v>
      </c>
      <c r="D592" s="2">
        <v>4</v>
      </c>
      <c r="E592" s="2">
        <v>2</v>
      </c>
      <c r="F592" s="21">
        <v>1200</v>
      </c>
      <c r="G592" s="22">
        <v>25.4</v>
      </c>
      <c r="I592" s="14"/>
      <c r="J592" s="30">
        <v>0.32945888167313198</v>
      </c>
      <c r="K592" s="30">
        <v>2.05667044595616</v>
      </c>
      <c r="L592" s="30">
        <v>727.59062364802003</v>
      </c>
      <c r="M592">
        <f t="shared" si="36"/>
        <v>1.2962994548365563E-2</v>
      </c>
      <c r="N592">
        <f t="shared" si="37"/>
        <v>8.0922413271484431E-2</v>
      </c>
      <c r="O592">
        <f t="shared" si="38"/>
        <v>28.628013425811254</v>
      </c>
      <c r="R592"/>
      <c r="U592" s="11"/>
      <c r="V592" t="s">
        <v>24</v>
      </c>
      <c r="W592" s="4" t="s">
        <v>32</v>
      </c>
      <c r="X592" s="4" t="s">
        <v>33</v>
      </c>
      <c r="Y592" s="2">
        <v>306</v>
      </c>
      <c r="Z592">
        <f t="shared" si="39"/>
        <v>0.9639460024465818</v>
      </c>
    </row>
    <row r="593" spans="1:26" x14ac:dyDescent="0.2">
      <c r="A593" s="1">
        <v>44698</v>
      </c>
      <c r="B593" s="25">
        <v>0.45833333333333331</v>
      </c>
      <c r="C593" s="4">
        <v>4</v>
      </c>
      <c r="D593" s="2">
        <v>4</v>
      </c>
      <c r="E593" s="2">
        <v>3</v>
      </c>
      <c r="F593" s="21">
        <v>2400</v>
      </c>
      <c r="G593" s="22">
        <v>25.4</v>
      </c>
      <c r="I593" s="14"/>
      <c r="J593" s="29">
        <v>0.33113313514063197</v>
      </c>
      <c r="K593" s="29">
        <v>2.0440728143109101</v>
      </c>
      <c r="L593" s="29">
        <v>896.05556065393296</v>
      </c>
      <c r="M593">
        <f t="shared" si="36"/>
        <v>1.3028870260871978E-2</v>
      </c>
      <c r="N593">
        <f t="shared" si="37"/>
        <v>8.042674282693496E-2</v>
      </c>
      <c r="O593">
        <f t="shared" si="38"/>
        <v>35.256488727214823</v>
      </c>
      <c r="R593"/>
      <c r="U593" s="11"/>
      <c r="V593" t="s">
        <v>24</v>
      </c>
      <c r="W593" s="4" t="s">
        <v>32</v>
      </c>
      <c r="X593" s="4" t="s">
        <v>33</v>
      </c>
      <c r="Y593" s="2">
        <v>306</v>
      </c>
      <c r="Z593">
        <f t="shared" si="39"/>
        <v>0.9639460024465818</v>
      </c>
    </row>
    <row r="594" spans="1:26" x14ac:dyDescent="0.2">
      <c r="A594" s="1">
        <v>44698</v>
      </c>
      <c r="B594" s="25">
        <v>0.45833333333333331</v>
      </c>
      <c r="C594" s="4">
        <v>4</v>
      </c>
      <c r="D594" s="2">
        <v>4</v>
      </c>
      <c r="E594" s="2">
        <v>4</v>
      </c>
      <c r="F594" s="21">
        <v>3600</v>
      </c>
      <c r="G594" s="22">
        <v>25.4</v>
      </c>
      <c r="I594" s="14"/>
      <c r="J594" s="30">
        <v>0.33444848274285</v>
      </c>
      <c r="K594" s="30">
        <v>1.98108465608466</v>
      </c>
      <c r="L594" s="30">
        <v>1028.63812158318</v>
      </c>
      <c r="M594">
        <f t="shared" si="36"/>
        <v>1.3159316988169889E-2</v>
      </c>
      <c r="N594">
        <f t="shared" si="37"/>
        <v>7.7948390604187595E-2</v>
      </c>
      <c r="O594">
        <f t="shared" si="38"/>
        <v>40.473124581152213</v>
      </c>
      <c r="R594"/>
      <c r="U594" s="11"/>
      <c r="V594" t="s">
        <v>24</v>
      </c>
      <c r="W594" s="4" t="s">
        <v>32</v>
      </c>
      <c r="X594" s="4" t="s">
        <v>33</v>
      </c>
      <c r="Y594" s="2">
        <v>306</v>
      </c>
      <c r="Z594">
        <f t="shared" si="39"/>
        <v>0.9639460024465818</v>
      </c>
    </row>
    <row r="595" spans="1:26" x14ac:dyDescent="0.2">
      <c r="A595" s="1">
        <v>44698</v>
      </c>
      <c r="B595" s="25">
        <v>0.45833333333333298</v>
      </c>
      <c r="C595" s="4">
        <v>5</v>
      </c>
      <c r="D595" s="4">
        <v>5</v>
      </c>
      <c r="E595" s="2">
        <v>1</v>
      </c>
      <c r="F595" s="21">
        <v>0</v>
      </c>
      <c r="G595" s="22">
        <v>22</v>
      </c>
      <c r="H595" s="3">
        <v>15.04</v>
      </c>
      <c r="I595" s="14">
        <v>7.0699999999999999E-2</v>
      </c>
      <c r="J595" s="29">
        <v>0.32859446154771199</v>
      </c>
      <c r="K595" s="29">
        <v>2.1102103804484802</v>
      </c>
      <c r="L595" s="29">
        <v>456.09331777600102</v>
      </c>
      <c r="M595">
        <f t="shared" si="36"/>
        <v>1.3077919072408439E-2</v>
      </c>
      <c r="N595">
        <f t="shared" si="37"/>
        <v>8.3985470878833818E-2</v>
      </c>
      <c r="O595">
        <f t="shared" si="38"/>
        <v>18.152319035586434</v>
      </c>
      <c r="P595" s="10">
        <f>SLOPE(M595:M598,$F595:$F598)*($H595/$I595)*1000</f>
        <v>4.9688770585694382E-2</v>
      </c>
      <c r="Q595" s="10">
        <f>SLOPE(N595:N598,$F595:$F598)*($H595/$I595)*1000</f>
        <v>-5.9995442536171312E-2</v>
      </c>
      <c r="R595" s="10">
        <f>SLOPE(O595:O598,$F595:$F598)*($H595/$I595)</f>
        <v>2.7786098455631478</v>
      </c>
      <c r="S595" s="11">
        <f>RSQ(J595:J598,$F595:$F598)</f>
        <v>0.96972409698309658</v>
      </c>
      <c r="T595" s="11">
        <f>RSQ(K595:K598,$F595:$F598)</f>
        <v>0.23554119547668725</v>
      </c>
      <c r="U595" s="11">
        <f>RSQ(L595:L598,$F595:$F598)</f>
        <v>0.99775190456496821</v>
      </c>
      <c r="V595" t="s">
        <v>24</v>
      </c>
      <c r="W595" s="2" t="s">
        <v>31</v>
      </c>
      <c r="X595" s="4" t="s">
        <v>35</v>
      </c>
      <c r="Y595" s="2">
        <v>306</v>
      </c>
      <c r="Z595">
        <f t="shared" si="39"/>
        <v>0.9639460024465818</v>
      </c>
    </row>
    <row r="596" spans="1:26" x14ac:dyDescent="0.2">
      <c r="A596" s="1">
        <v>44698</v>
      </c>
      <c r="B596" s="25">
        <v>0.45833333333333298</v>
      </c>
      <c r="C596" s="4">
        <v>5</v>
      </c>
      <c r="D596" s="4">
        <v>5</v>
      </c>
      <c r="E596" s="2">
        <v>2</v>
      </c>
      <c r="F596" s="21">
        <v>1200</v>
      </c>
      <c r="G596" s="22">
        <v>22</v>
      </c>
      <c r="I596" s="14"/>
      <c r="J596" s="30">
        <v>0.33763484031091101</v>
      </c>
      <c r="K596" s="30">
        <v>2.05667044595616</v>
      </c>
      <c r="L596" s="30">
        <v>873.28329640651805</v>
      </c>
      <c r="M596">
        <f t="shared" si="36"/>
        <v>1.3437722281787457E-2</v>
      </c>
      <c r="N596">
        <f t="shared" si="37"/>
        <v>8.1854604378118492E-2</v>
      </c>
      <c r="O596">
        <f t="shared" si="38"/>
        <v>34.756301807090018</v>
      </c>
      <c r="R596"/>
      <c r="U596" s="11"/>
      <c r="V596" t="s">
        <v>24</v>
      </c>
      <c r="W596" s="2" t="s">
        <v>31</v>
      </c>
      <c r="X596" s="4" t="s">
        <v>35</v>
      </c>
      <c r="Y596" s="2">
        <v>306</v>
      </c>
      <c r="Z596">
        <f t="shared" si="39"/>
        <v>0.9639460024465818</v>
      </c>
    </row>
    <row r="597" spans="1:26" x14ac:dyDescent="0.2">
      <c r="A597" s="1">
        <v>44698</v>
      </c>
      <c r="B597" s="25">
        <v>0.45833333333333298</v>
      </c>
      <c r="C597" s="4">
        <v>5</v>
      </c>
      <c r="D597" s="4">
        <v>5</v>
      </c>
      <c r="E597" s="2">
        <v>3</v>
      </c>
      <c r="F597" s="21">
        <v>2400</v>
      </c>
      <c r="G597" s="22">
        <v>22</v>
      </c>
      <c r="I597" s="14"/>
      <c r="J597" s="29">
        <v>0.34569616384229401</v>
      </c>
      <c r="K597" s="29">
        <v>2.0850151171579698</v>
      </c>
      <c r="L597" s="29">
        <v>1289.52934698533</v>
      </c>
      <c r="M597">
        <f t="shared" si="36"/>
        <v>1.3758559511555008E-2</v>
      </c>
      <c r="N597">
        <f t="shared" si="37"/>
        <v>8.2982710172614577E-2</v>
      </c>
      <c r="O597">
        <f t="shared" si="38"/>
        <v>51.322716645731226</v>
      </c>
      <c r="R597"/>
      <c r="U597" s="11"/>
      <c r="V597" t="s">
        <v>24</v>
      </c>
      <c r="W597" s="2" t="s">
        <v>31</v>
      </c>
      <c r="X597" s="4" t="s">
        <v>35</v>
      </c>
      <c r="Y597" s="2">
        <v>306</v>
      </c>
      <c r="Z597">
        <f t="shared" si="39"/>
        <v>0.9639460024465818</v>
      </c>
    </row>
    <row r="598" spans="1:26" x14ac:dyDescent="0.2">
      <c r="A598" s="1">
        <v>44698</v>
      </c>
      <c r="B598" s="25">
        <v>0.45833333333333298</v>
      </c>
      <c r="C598" s="4">
        <v>5</v>
      </c>
      <c r="D598" s="4">
        <v>5</v>
      </c>
      <c r="E598" s="2">
        <v>4</v>
      </c>
      <c r="F598" s="21">
        <v>3600</v>
      </c>
      <c r="G598" s="22">
        <v>22</v>
      </c>
      <c r="I598" s="14"/>
      <c r="J598" s="30">
        <v>0.34938266791341299</v>
      </c>
      <c r="K598" s="30">
        <v>2.07241748551272</v>
      </c>
      <c r="L598" s="30">
        <v>1630.0907219738599</v>
      </c>
      <c r="M598">
        <f t="shared" si="36"/>
        <v>1.3905280797346363E-2</v>
      </c>
      <c r="N598">
        <f t="shared" si="37"/>
        <v>8.2481329819505164E-2</v>
      </c>
      <c r="O598">
        <f t="shared" si="38"/>
        <v>64.876913756388973</v>
      </c>
      <c r="R598"/>
      <c r="U598" s="11"/>
      <c r="V598" t="s">
        <v>24</v>
      </c>
      <c r="W598" s="2" t="s">
        <v>31</v>
      </c>
      <c r="X598" s="4" t="s">
        <v>35</v>
      </c>
      <c r="Y598" s="2">
        <v>306</v>
      </c>
      <c r="Z598">
        <f t="shared" si="39"/>
        <v>0.9639460024465818</v>
      </c>
    </row>
    <row r="599" spans="1:26" x14ac:dyDescent="0.2">
      <c r="A599" s="1">
        <v>44698</v>
      </c>
      <c r="B599" s="25">
        <v>0.45833333333333298</v>
      </c>
      <c r="C599" s="4">
        <v>6</v>
      </c>
      <c r="D599" s="4">
        <v>6</v>
      </c>
      <c r="E599" s="2">
        <v>1</v>
      </c>
      <c r="F599" s="21">
        <v>0</v>
      </c>
      <c r="G599" s="22">
        <v>25.4</v>
      </c>
      <c r="H599" s="3">
        <v>16.399999999999999</v>
      </c>
      <c r="I599" s="14">
        <v>7.0699999999999999E-2</v>
      </c>
      <c r="J599" s="29">
        <v>0.32877282538161701</v>
      </c>
      <c r="K599" s="29">
        <v>2.1196586041824101</v>
      </c>
      <c r="L599" s="29">
        <v>515.40346369154497</v>
      </c>
      <c r="M599">
        <f t="shared" si="36"/>
        <v>1.2936000758058208E-2</v>
      </c>
      <c r="N599">
        <f t="shared" si="37"/>
        <v>8.3400765494231796E-2</v>
      </c>
      <c r="O599">
        <f t="shared" si="38"/>
        <v>20.279229553965575</v>
      </c>
      <c r="P599" s="10">
        <f>SLOPE(M599:M602,$F599:$F602)*($H599/$I599)*1000</f>
        <v>3.061333759177156E-2</v>
      </c>
      <c r="Q599" s="10">
        <f>SLOPE(N599:N602,$F599:$F602)*($H599/$I599)*1000</f>
        <v>-0.22516665408931741</v>
      </c>
      <c r="R599" s="10">
        <f>SLOPE(O599:O602,$F599:$F602)*($H599/$I599)</f>
        <v>1.525007393141985</v>
      </c>
      <c r="S599" s="11">
        <f>RSQ(J599:J602,$F599:$F602)</f>
        <v>0.84147538674406608</v>
      </c>
      <c r="T599" s="11">
        <f>RSQ(K599:K602,$F599:$F602)</f>
        <v>0.72426229508194728</v>
      </c>
      <c r="U599" s="11">
        <f>RSQ(L599:L602,$F599:$F602)</f>
        <v>0.99537178234564805</v>
      </c>
      <c r="V599" t="s">
        <v>24</v>
      </c>
      <c r="W599" s="2" t="s">
        <v>31</v>
      </c>
      <c r="X599" s="4" t="s">
        <v>33</v>
      </c>
      <c r="Y599" s="2">
        <v>306</v>
      </c>
      <c r="Z599">
        <f t="shared" si="39"/>
        <v>0.9639460024465818</v>
      </c>
    </row>
    <row r="600" spans="1:26" x14ac:dyDescent="0.2">
      <c r="A600" s="1">
        <v>44698</v>
      </c>
      <c r="B600" s="25">
        <v>0.45833333333333298</v>
      </c>
      <c r="C600" s="4">
        <v>6</v>
      </c>
      <c r="D600" s="4">
        <v>6</v>
      </c>
      <c r="E600" s="2">
        <v>2</v>
      </c>
      <c r="F600" s="21">
        <v>1200</v>
      </c>
      <c r="G600" s="22">
        <v>25.4</v>
      </c>
      <c r="I600" s="14"/>
      <c r="J600" s="30">
        <v>0.33550586936714499</v>
      </c>
      <c r="K600" s="30">
        <v>2.1417044595616002</v>
      </c>
      <c r="L600" s="30">
        <v>745.19750383470796</v>
      </c>
      <c r="M600">
        <f t="shared" si="36"/>
        <v>1.3200921260535051E-2</v>
      </c>
      <c r="N600">
        <f t="shared" si="37"/>
        <v>8.426818877219347E-2</v>
      </c>
      <c r="O600">
        <f t="shared" si="38"/>
        <v>29.32077936587234</v>
      </c>
      <c r="R600"/>
      <c r="U600" s="11"/>
      <c r="V600" t="s">
        <v>24</v>
      </c>
      <c r="W600" s="2" t="s">
        <v>31</v>
      </c>
      <c r="X600" s="4" t="s">
        <v>33</v>
      </c>
      <c r="Y600" s="2">
        <v>306</v>
      </c>
      <c r="Z600">
        <f t="shared" si="39"/>
        <v>0.9639460024465818</v>
      </c>
    </row>
    <row r="601" spans="1:26" x14ac:dyDescent="0.2">
      <c r="A601" s="1">
        <v>44698</v>
      </c>
      <c r="B601" s="25">
        <v>0.45833333333333298</v>
      </c>
      <c r="C601" s="4">
        <v>6</v>
      </c>
      <c r="D601" s="4">
        <v>6</v>
      </c>
      <c r="E601" s="2">
        <v>3</v>
      </c>
      <c r="F601" s="21">
        <v>2400</v>
      </c>
      <c r="G601" s="22">
        <v>25.4</v>
      </c>
      <c r="I601" s="14"/>
      <c r="J601" s="29">
        <v>0.34106996705133302</v>
      </c>
      <c r="K601" s="29">
        <v>2.0913139329805999</v>
      </c>
      <c r="L601" s="29">
        <v>947.57830014290005</v>
      </c>
      <c r="M601">
        <f t="shared" si="36"/>
        <v>1.3419848027907079E-2</v>
      </c>
      <c r="N601">
        <f t="shared" si="37"/>
        <v>8.2285506993995561E-2</v>
      </c>
      <c r="O601">
        <f t="shared" si="38"/>
        <v>37.283718916671297</v>
      </c>
      <c r="R601"/>
      <c r="U601" s="11"/>
      <c r="V601" t="s">
        <v>24</v>
      </c>
      <c r="W601" s="2" t="s">
        <v>31</v>
      </c>
      <c r="X601" s="4" t="s">
        <v>33</v>
      </c>
      <c r="Y601" s="2">
        <v>306</v>
      </c>
      <c r="Z601">
        <f t="shared" si="39"/>
        <v>0.9639460024465818</v>
      </c>
    </row>
    <row r="602" spans="1:26" x14ac:dyDescent="0.2">
      <c r="A602" s="1">
        <v>44698</v>
      </c>
      <c r="B602" s="25">
        <v>0.45833333333333298</v>
      </c>
      <c r="C602" s="4">
        <v>6</v>
      </c>
      <c r="D602" s="4">
        <v>6</v>
      </c>
      <c r="E602" s="2">
        <v>4</v>
      </c>
      <c r="F602" s="21">
        <v>3600</v>
      </c>
      <c r="G602" s="22">
        <v>25.4</v>
      </c>
      <c r="I602" s="14"/>
      <c r="J602" s="30">
        <v>0.34033471525930897</v>
      </c>
      <c r="K602" s="30">
        <v>2.0377739984882801</v>
      </c>
      <c r="L602" s="30">
        <v>1116.29232927357</v>
      </c>
      <c r="M602">
        <f t="shared" si="36"/>
        <v>1.3390918575699625E-2</v>
      </c>
      <c r="N602">
        <f t="shared" si="37"/>
        <v>8.0178907604660024E-2</v>
      </c>
      <c r="O602">
        <f t="shared" si="38"/>
        <v>43.921995076497225</v>
      </c>
      <c r="R602"/>
      <c r="U602" s="11"/>
      <c r="V602" t="s">
        <v>24</v>
      </c>
      <c r="W602" s="2" t="s">
        <v>31</v>
      </c>
      <c r="X602" s="4" t="s">
        <v>33</v>
      </c>
      <c r="Y602" s="2">
        <v>306</v>
      </c>
      <c r="Z602">
        <f t="shared" si="39"/>
        <v>0.9639460024465818</v>
      </c>
    </row>
    <row r="603" spans="1:26" x14ac:dyDescent="0.2">
      <c r="A603" s="1">
        <v>44698</v>
      </c>
      <c r="B603" s="25">
        <v>0.45833333333333298</v>
      </c>
      <c r="C603" s="4">
        <v>7</v>
      </c>
      <c r="D603" s="4">
        <v>7</v>
      </c>
      <c r="E603" s="2">
        <v>1</v>
      </c>
      <c r="F603" s="21">
        <v>0</v>
      </c>
      <c r="G603" s="22">
        <v>22</v>
      </c>
      <c r="H603" s="3">
        <v>17.09</v>
      </c>
      <c r="I603" s="14">
        <v>7.0699999999999999E-2</v>
      </c>
      <c r="J603" s="29">
        <v>0.33090667636011201</v>
      </c>
      <c r="K603" s="29">
        <v>2.10076215671454</v>
      </c>
      <c r="L603" s="29">
        <v>461.36358273136102</v>
      </c>
      <c r="M603">
        <f t="shared" ref="M603:O606" si="40">$Z603*J623/(0.08206*(273.15+$G603))</f>
        <v>1.3248066001682065E-2</v>
      </c>
      <c r="N603">
        <f t="shared" si="40"/>
        <v>8.5740302114716588E-2</v>
      </c>
      <c r="O603">
        <f t="shared" si="40"/>
        <v>18.590611585648109</v>
      </c>
      <c r="P603" s="10">
        <f>SLOPE(M603:M606,$F603:$F606)*($H603/$I603)*1000</f>
        <v>8.0350022426520435E-4</v>
      </c>
      <c r="Q603" s="10">
        <f>SLOPE(N603:N606,$F603:$F606)*($H603/$I603)*1000</f>
        <v>-0.43176241458141634</v>
      </c>
      <c r="R603" s="10">
        <f>SLOPE(O603:O606,$F603:$F606)*($H603/$I603)</f>
        <v>1.4870562476765434</v>
      </c>
      <c r="S603" s="11">
        <f>RSQ(J623:J626,$F603:$F606)</f>
        <v>4.9855887747944021E-2</v>
      </c>
      <c r="T603" s="11">
        <f>RSQ(K623:K626,$F603:$F606)</f>
        <v>0.82010938157341617</v>
      </c>
      <c r="U603" s="11">
        <f>RSQ(L623:L626,$F603:$F606)</f>
        <v>0.98148586746554756</v>
      </c>
      <c r="V603" t="s">
        <v>24</v>
      </c>
      <c r="W603" s="2" t="s">
        <v>31</v>
      </c>
      <c r="X603" s="4" t="s">
        <v>35</v>
      </c>
      <c r="Y603" s="2">
        <v>306</v>
      </c>
      <c r="Z603">
        <f t="shared" si="39"/>
        <v>0.9639460024465818</v>
      </c>
    </row>
    <row r="604" spans="1:26" x14ac:dyDescent="0.2">
      <c r="A604" s="1">
        <v>44698</v>
      </c>
      <c r="B604" s="25">
        <v>0.45833333333333298</v>
      </c>
      <c r="C604" s="4">
        <v>7</v>
      </c>
      <c r="D604" s="4">
        <v>7</v>
      </c>
      <c r="E604" s="2">
        <v>2</v>
      </c>
      <c r="F604" s="21">
        <v>1200</v>
      </c>
      <c r="G604" s="22">
        <v>22</v>
      </c>
      <c r="I604" s="14"/>
      <c r="J604" s="30">
        <v>0.33532733875715098</v>
      </c>
      <c r="K604" s="30">
        <v>2.0850151171579698</v>
      </c>
      <c r="L604" s="30">
        <v>873.02109416993301</v>
      </c>
      <c r="M604">
        <f t="shared" si="40"/>
        <v>1.3234953169733192E-2</v>
      </c>
      <c r="N604">
        <f t="shared" si="40"/>
        <v>8.0977188760176913E-2</v>
      </c>
      <c r="O604">
        <f t="shared" si="40"/>
        <v>28.444367309356419</v>
      </c>
      <c r="R604"/>
      <c r="U604" s="11"/>
      <c r="V604" t="s">
        <v>24</v>
      </c>
      <c r="W604" s="2" t="s">
        <v>31</v>
      </c>
      <c r="X604" s="4" t="s">
        <v>35</v>
      </c>
      <c r="Y604" s="2">
        <v>306</v>
      </c>
      <c r="Z604">
        <f t="shared" si="39"/>
        <v>0.9639460024465818</v>
      </c>
    </row>
    <row r="605" spans="1:26" x14ac:dyDescent="0.2">
      <c r="A605" s="1">
        <v>44698</v>
      </c>
      <c r="B605" s="25">
        <v>0.45833333333333298</v>
      </c>
      <c r="C605" s="4">
        <v>7</v>
      </c>
      <c r="D605" s="4">
        <v>7</v>
      </c>
      <c r="E605" s="2">
        <v>3</v>
      </c>
      <c r="F605" s="21">
        <v>2400</v>
      </c>
      <c r="G605" s="22">
        <v>22</v>
      </c>
      <c r="I605" s="14"/>
      <c r="J605" s="29">
        <v>0.34670702184267799</v>
      </c>
      <c r="K605" s="29">
        <v>2.0692680776014098</v>
      </c>
      <c r="L605" s="29">
        <v>1324.6644466877301</v>
      </c>
      <c r="M605">
        <f t="shared" si="40"/>
        <v>1.3287134857310541E-2</v>
      </c>
      <c r="N605">
        <f t="shared" si="40"/>
        <v>7.9473047700848662E-2</v>
      </c>
      <c r="O605">
        <f t="shared" si="40"/>
        <v>35.500355588504263</v>
      </c>
      <c r="R605"/>
      <c r="U605" s="11"/>
      <c r="V605" t="s">
        <v>24</v>
      </c>
      <c r="W605" s="2" t="s">
        <v>31</v>
      </c>
      <c r="X605" s="4" t="s">
        <v>35</v>
      </c>
      <c r="Y605" s="2">
        <v>306</v>
      </c>
      <c r="Z605">
        <f t="shared" si="39"/>
        <v>0.9639460024465818</v>
      </c>
    </row>
    <row r="606" spans="1:26" x14ac:dyDescent="0.2">
      <c r="A606" s="1">
        <v>44698</v>
      </c>
      <c r="B606" s="25">
        <v>0.45833333333333298</v>
      </c>
      <c r="C606" s="4">
        <v>7</v>
      </c>
      <c r="D606" s="4">
        <v>7</v>
      </c>
      <c r="E606" s="2">
        <v>4</v>
      </c>
      <c r="F606" s="21">
        <v>3600</v>
      </c>
      <c r="G606" s="22">
        <v>22</v>
      </c>
      <c r="I606" s="14"/>
      <c r="J606" s="30">
        <v>0.34800689599156998</v>
      </c>
      <c r="K606" s="30">
        <v>2.0377739984882801</v>
      </c>
      <c r="L606" s="30">
        <v>1743.9258229872701</v>
      </c>
      <c r="M606">
        <f t="shared" si="40"/>
        <v>1.324396817740997E-2</v>
      </c>
      <c r="N606">
        <f t="shared" si="40"/>
        <v>7.9097012436016495E-2</v>
      </c>
      <c r="O606">
        <f t="shared" si="40"/>
        <v>40.845959368720912</v>
      </c>
      <c r="R606"/>
      <c r="U606" s="11"/>
      <c r="V606" t="s">
        <v>24</v>
      </c>
      <c r="W606" s="2" t="s">
        <v>31</v>
      </c>
      <c r="X606" s="4" t="s">
        <v>35</v>
      </c>
      <c r="Y606" s="2">
        <v>306</v>
      </c>
      <c r="Z606">
        <f t="shared" si="39"/>
        <v>0.9639460024465818</v>
      </c>
    </row>
    <row r="607" spans="1:26" x14ac:dyDescent="0.2">
      <c r="A607" s="1">
        <v>44698</v>
      </c>
      <c r="B607" s="25">
        <v>0.45833333333333298</v>
      </c>
      <c r="C607" s="4">
        <v>8</v>
      </c>
      <c r="D607" s="4">
        <v>8</v>
      </c>
      <c r="E607" s="2">
        <v>1</v>
      </c>
      <c r="F607" s="21">
        <v>0</v>
      </c>
      <c r="G607" s="22">
        <v>25.4</v>
      </c>
      <c r="H607" s="3">
        <v>15.04</v>
      </c>
      <c r="I607" s="14">
        <v>7.0699999999999999E-2</v>
      </c>
      <c r="J607" s="29">
        <v>0.33046064208098802</v>
      </c>
      <c r="K607" s="29">
        <v>2.09446334089191</v>
      </c>
      <c r="L607" s="29">
        <v>519.40204779946805</v>
      </c>
      <c r="M607">
        <f t="shared" ref="M607:O610" si="41">$Z607*J619/(0.08206*(273.15+$G607))</f>
        <v>1.2961644797272685E-2</v>
      </c>
      <c r="N607">
        <f t="shared" si="41"/>
        <v>8.3152930271957234E-2</v>
      </c>
      <c r="O607">
        <f t="shared" si="41"/>
        <v>20.337518869845635</v>
      </c>
      <c r="P607" s="10">
        <f>SLOPE(M607:M610,$F607:$F610)*($H607/$I607)*1000</f>
        <v>9.7990405753582699E-3</v>
      </c>
      <c r="Q607" s="10">
        <f>SLOPE(N607:N610,$F607:$F610)*($H607/$I607)*1000</f>
        <v>-0.28997071551014286</v>
      </c>
      <c r="R607" s="10">
        <f>SLOPE(O607:O610,$F607:$F610)*($H607/$I607)</f>
        <v>2.8018509903995183</v>
      </c>
      <c r="S607" s="11">
        <f>RSQ(J619:J622,$F607:$F610)</f>
        <v>0.74683878890077027</v>
      </c>
      <c r="T607" s="11">
        <f>RSQ(K619:K622,$F607:$F610)</f>
        <v>0.96800000000001063</v>
      </c>
      <c r="U607" s="11">
        <f>RSQ(L619:L622,$F607:$F610)</f>
        <v>0.9993338400751488</v>
      </c>
      <c r="V607" t="s">
        <v>24</v>
      </c>
      <c r="W607" s="2" t="s">
        <v>31</v>
      </c>
      <c r="X607" s="4" t="s">
        <v>33</v>
      </c>
      <c r="Y607" s="2">
        <v>306</v>
      </c>
      <c r="Z607">
        <f t="shared" si="39"/>
        <v>0.9639460024465818</v>
      </c>
    </row>
    <row r="608" spans="1:26" x14ac:dyDescent="0.2">
      <c r="A608" s="1">
        <v>44698</v>
      </c>
      <c r="B608" s="25">
        <v>0.45833333333333298</v>
      </c>
      <c r="C608" s="4">
        <v>8</v>
      </c>
      <c r="D608" s="4">
        <v>8</v>
      </c>
      <c r="E608" s="2">
        <v>2</v>
      </c>
      <c r="F608" s="21">
        <v>1200</v>
      </c>
      <c r="G608" s="22">
        <v>25.4</v>
      </c>
      <c r="I608" s="14"/>
      <c r="J608" s="30">
        <v>0.35211431417876099</v>
      </c>
      <c r="K608" s="30">
        <v>2.1102103804484802</v>
      </c>
      <c r="L608" s="30">
        <v>887.44221718211304</v>
      </c>
      <c r="M608">
        <f t="shared" si="41"/>
        <v>1.3064514346276736E-2</v>
      </c>
      <c r="N608">
        <f t="shared" si="41"/>
        <v>8.0922413271484431E-2</v>
      </c>
      <c r="O608">
        <f t="shared" si="41"/>
        <v>35.746015813676422</v>
      </c>
      <c r="R608"/>
      <c r="U608" s="11"/>
      <c r="V608" t="s">
        <v>24</v>
      </c>
      <c r="W608" s="2" t="s">
        <v>31</v>
      </c>
      <c r="X608" s="4" t="s">
        <v>33</v>
      </c>
      <c r="Y608" s="2">
        <v>306</v>
      </c>
      <c r="Z608">
        <f t="shared" si="39"/>
        <v>0.9639460024465818</v>
      </c>
    </row>
    <row r="609" spans="1:26" x14ac:dyDescent="0.2">
      <c r="A609" s="1">
        <v>44698</v>
      </c>
      <c r="B609" s="25">
        <v>0.45833333333333298</v>
      </c>
      <c r="C609" s="4">
        <v>8</v>
      </c>
      <c r="D609" s="4">
        <v>8</v>
      </c>
      <c r="E609" s="2">
        <v>3</v>
      </c>
      <c r="F609" s="21">
        <v>2400</v>
      </c>
      <c r="G609" s="22">
        <v>25.4</v>
      </c>
      <c r="I609" s="14"/>
      <c r="J609" s="29">
        <v>0.369731438860748</v>
      </c>
      <c r="K609" s="29">
        <v>2.01887755102041</v>
      </c>
      <c r="L609" s="29">
        <v>1240.9826028816001</v>
      </c>
      <c r="M609">
        <f t="shared" si="41"/>
        <v>1.3150672704623067E-2</v>
      </c>
      <c r="N609">
        <f t="shared" si="41"/>
        <v>8.0178907604660024E-2</v>
      </c>
      <c r="O609">
        <f t="shared" si="41"/>
        <v>52.678804159503031</v>
      </c>
      <c r="R609"/>
      <c r="U609" s="11"/>
      <c r="V609" t="s">
        <v>24</v>
      </c>
      <c r="W609" s="2" t="s">
        <v>31</v>
      </c>
      <c r="X609" s="4" t="s">
        <v>33</v>
      </c>
      <c r="Y609" s="2">
        <v>306</v>
      </c>
      <c r="Z609">
        <f t="shared" si="39"/>
        <v>0.9639460024465818</v>
      </c>
    </row>
    <row r="610" spans="1:26" x14ac:dyDescent="0.2">
      <c r="A610" s="1">
        <v>44698</v>
      </c>
      <c r="B610" s="25">
        <v>0.45833333333333298</v>
      </c>
      <c r="C610" s="4">
        <v>8</v>
      </c>
      <c r="D610" s="4">
        <v>8</v>
      </c>
      <c r="E610" s="2">
        <v>4</v>
      </c>
      <c r="F610" s="21">
        <v>3600</v>
      </c>
      <c r="G610" s="22">
        <v>25.4</v>
      </c>
      <c r="I610" s="14"/>
      <c r="J610" s="30">
        <v>0.383669357741794</v>
      </c>
      <c r="K610" s="30">
        <v>1.98738347190728</v>
      </c>
      <c r="L610" s="30">
        <v>1565.99538524064</v>
      </c>
      <c r="M610">
        <f t="shared" si="41"/>
        <v>1.3117178580841061E-2</v>
      </c>
      <c r="N610">
        <f t="shared" si="41"/>
        <v>7.7948390604187595E-2</v>
      </c>
      <c r="O610">
        <f t="shared" si="41"/>
        <v>67.376996785043318</v>
      </c>
      <c r="R610"/>
      <c r="U610" s="11"/>
      <c r="V610" t="s">
        <v>24</v>
      </c>
      <c r="W610" s="2" t="s">
        <v>31</v>
      </c>
      <c r="X610" s="4" t="s">
        <v>33</v>
      </c>
      <c r="Y610" s="2">
        <v>306</v>
      </c>
      <c r="Z610">
        <f t="shared" si="39"/>
        <v>0.9639460024465818</v>
      </c>
    </row>
    <row r="611" spans="1:26" x14ac:dyDescent="0.2">
      <c r="A611" s="1">
        <v>44698</v>
      </c>
      <c r="B611" s="25">
        <v>0.45833333333333298</v>
      </c>
      <c r="C611" s="4">
        <v>9</v>
      </c>
      <c r="D611" s="4">
        <v>9</v>
      </c>
      <c r="E611" s="2">
        <v>1</v>
      </c>
      <c r="F611" s="21">
        <v>0</v>
      </c>
      <c r="G611" s="22">
        <v>22</v>
      </c>
      <c r="H611" s="3">
        <v>16.399999999999999</v>
      </c>
      <c r="I611" s="14">
        <v>7.0699999999999999E-2</v>
      </c>
      <c r="J611" s="29">
        <v>0.344616690433596</v>
      </c>
      <c r="K611" s="29">
        <v>2.1102103804484802</v>
      </c>
      <c r="L611" s="29">
        <v>516.15074006581301</v>
      </c>
      <c r="M611">
        <f t="shared" ref="M611:N614" si="42">$Z611*J615/(0.08206*(273.15+$G611))</f>
        <v>1.3035602965594877E-2</v>
      </c>
      <c r="N611">
        <f t="shared" si="42"/>
        <v>8.3860125790556156E-2</v>
      </c>
      <c r="O611">
        <f t="shared" ref="O611:O630" si="43">$Z611*L623/(0.08206*(273.15+$G611))</f>
        <v>18.590611585648109</v>
      </c>
      <c r="P611" s="10">
        <f>SLOPE(M611:M614,$F611:$F614)*($H611/$I611)*1000</f>
        <v>4.7195067870549931E-2</v>
      </c>
      <c r="Q611" s="10">
        <f>SLOPE(N611:N614,$F611:$F614)*($H611/$I611)*1000</f>
        <v>-0.15022499500284872</v>
      </c>
      <c r="R611" s="10">
        <f>SLOPE(O611:O614,$F611:$F614)*($H611/$I611)</f>
        <v>1.4270171130424407</v>
      </c>
      <c r="S611" s="11">
        <f>RSQ(J631:J634,$F611:$F614)</f>
        <v>0.3878827714928566</v>
      </c>
      <c r="T611" s="11">
        <f>RSQ(K631:K634,$F611:$F614)</f>
        <v>0.9764876632801307</v>
      </c>
      <c r="U611" s="11">
        <f>RSQ(L631:L634,$F611:$F614)</f>
        <v>0.97896880883789239</v>
      </c>
      <c r="V611" t="s">
        <v>24</v>
      </c>
      <c r="W611" s="2" t="s">
        <v>36</v>
      </c>
      <c r="X611" s="4" t="s">
        <v>35</v>
      </c>
      <c r="Y611" s="2">
        <v>306</v>
      </c>
      <c r="Z611" s="31">
        <f t="shared" si="39"/>
        <v>0.9639460024465818</v>
      </c>
    </row>
    <row r="612" spans="1:26" x14ac:dyDescent="0.2">
      <c r="A612" s="1">
        <v>44698</v>
      </c>
      <c r="B612" s="25">
        <v>0.45833333333333298</v>
      </c>
      <c r="C612" s="4">
        <v>9</v>
      </c>
      <c r="D612" s="4">
        <v>9</v>
      </c>
      <c r="E612" s="2">
        <v>2</v>
      </c>
      <c r="F612" s="21">
        <v>1200</v>
      </c>
      <c r="G612" s="22">
        <v>22</v>
      </c>
      <c r="I612" s="14"/>
      <c r="J612" s="30">
        <v>0.33998429389547102</v>
      </c>
      <c r="K612" s="30">
        <v>2.09446334089191</v>
      </c>
      <c r="L612" s="30">
        <v>1008.01591567576</v>
      </c>
      <c r="M612">
        <f t="shared" si="42"/>
        <v>1.3270741684860771E-2</v>
      </c>
      <c r="N612">
        <f t="shared" si="42"/>
        <v>8.2481329819505164E-2</v>
      </c>
      <c r="O612">
        <f t="shared" si="43"/>
        <v>28.444367309356419</v>
      </c>
      <c r="R612"/>
      <c r="U612" s="11"/>
      <c r="V612" t="s">
        <v>24</v>
      </c>
      <c r="W612" s="2" t="s">
        <v>36</v>
      </c>
      <c r="X612" s="4" t="s">
        <v>35</v>
      </c>
      <c r="Y612" s="2">
        <v>306</v>
      </c>
      <c r="Z612" s="31">
        <f t="shared" si="39"/>
        <v>0.9639460024465818</v>
      </c>
    </row>
    <row r="613" spans="1:26" x14ac:dyDescent="0.2">
      <c r="A613" s="1">
        <v>44698</v>
      </c>
      <c r="B613" s="25">
        <v>0.45833333333333298</v>
      </c>
      <c r="C613" s="4">
        <v>9</v>
      </c>
      <c r="D613" s="4">
        <v>9</v>
      </c>
      <c r="E613" s="2">
        <v>3</v>
      </c>
      <c r="F613" s="21">
        <v>2400</v>
      </c>
      <c r="G613" s="22">
        <v>22</v>
      </c>
      <c r="I613" s="14"/>
      <c r="J613" s="29">
        <v>0.343351773457444</v>
      </c>
      <c r="K613" s="29">
        <v>2.0913139329805999</v>
      </c>
      <c r="L613" s="29">
        <v>1547.4052466667499</v>
      </c>
      <c r="M613">
        <f t="shared" si="42"/>
        <v>1.3446470229561257E-2</v>
      </c>
      <c r="N613">
        <f t="shared" si="42"/>
        <v>8.3358745437446743E-2</v>
      </c>
      <c r="O613">
        <f t="shared" si="43"/>
        <v>35.500355588504263</v>
      </c>
      <c r="R613"/>
      <c r="U613" s="11"/>
      <c r="V613" t="s">
        <v>24</v>
      </c>
      <c r="W613" s="2" t="s">
        <v>36</v>
      </c>
      <c r="X613" s="4" t="s">
        <v>35</v>
      </c>
      <c r="Y613" s="2">
        <v>306</v>
      </c>
      <c r="Z613" s="31">
        <f t="shared" si="39"/>
        <v>0.9639460024465818</v>
      </c>
    </row>
    <row r="614" spans="1:26" x14ac:dyDescent="0.2">
      <c r="A614" s="1">
        <v>44698</v>
      </c>
      <c r="B614" s="25">
        <v>0.45833333333333298</v>
      </c>
      <c r="C614" s="4">
        <v>9</v>
      </c>
      <c r="D614" s="4">
        <v>9</v>
      </c>
      <c r="E614" s="2">
        <v>4</v>
      </c>
      <c r="F614" s="21">
        <v>3600</v>
      </c>
      <c r="G614" s="22">
        <v>22</v>
      </c>
      <c r="I614" s="14"/>
      <c r="J614" s="30">
        <v>0.35221066214985802</v>
      </c>
      <c r="K614" s="30">
        <v>2.0818657092466601</v>
      </c>
      <c r="L614" s="30">
        <v>2040.0963593219501</v>
      </c>
      <c r="M614">
        <f t="shared" si="42"/>
        <v>1.3790853929990946E-2</v>
      </c>
      <c r="N614">
        <f t="shared" si="42"/>
        <v>8.0977188760176913E-2</v>
      </c>
      <c r="O614">
        <f t="shared" si="43"/>
        <v>40.845959368720912</v>
      </c>
      <c r="R614"/>
      <c r="U614" s="11"/>
      <c r="V614" t="s">
        <v>24</v>
      </c>
      <c r="W614" s="2" t="s">
        <v>36</v>
      </c>
      <c r="X614" s="4" t="s">
        <v>35</v>
      </c>
      <c r="Y614" s="2">
        <v>306</v>
      </c>
      <c r="Z614" s="31">
        <f t="shared" si="39"/>
        <v>0.9639460024465818</v>
      </c>
    </row>
    <row r="615" spans="1:26" x14ac:dyDescent="0.2">
      <c r="A615" s="1">
        <v>44698</v>
      </c>
      <c r="B615" s="25">
        <v>0.45833333333333298</v>
      </c>
      <c r="C615" s="4">
        <v>10</v>
      </c>
      <c r="D615" s="4">
        <v>10</v>
      </c>
      <c r="E615" s="2">
        <v>1</v>
      </c>
      <c r="F615" s="21">
        <v>0</v>
      </c>
      <c r="G615" s="22">
        <v>25.4</v>
      </c>
      <c r="H615" s="3">
        <v>15.72</v>
      </c>
      <c r="I615" s="14">
        <v>7.0699999999999999E-2</v>
      </c>
      <c r="J615" s="29">
        <v>0.32753123136130302</v>
      </c>
      <c r="K615" s="29">
        <v>2.1070609725371598</v>
      </c>
      <c r="L615" s="29">
        <v>460.98338948831201</v>
      </c>
      <c r="M615">
        <f t="shared" ref="M615:N618" si="44">$Z615*J611/(0.08206*(273.15+$G615))</f>
        <v>1.3559398540661051E-2</v>
      </c>
      <c r="N615">
        <f t="shared" si="44"/>
        <v>8.3029012660819981E-2</v>
      </c>
      <c r="O615">
        <f t="shared" si="43"/>
        <v>17.935276887072391</v>
      </c>
      <c r="P615" s="10">
        <f>SLOPE(M615:M618,$F615:$F618)*($H615/$I615)*1000</f>
        <v>1.9064158534943795E-2</v>
      </c>
      <c r="Q615" s="10">
        <f>SLOPE(N615:N618,$F615:$F618)*($H615/$I615)*1000</f>
        <v>-6.4289928946529851E-2</v>
      </c>
      <c r="R615" s="10">
        <f>SLOPE(O615:O618,$F615:$F618)*($H615/$I615)</f>
        <v>3.1412987933369743</v>
      </c>
      <c r="S615" s="11">
        <f>RSQ(J635:J638,$F615:$F618)</f>
        <v>0.99673984658353965</v>
      </c>
      <c r="T615" s="11">
        <f>RSQ(K635:K638,$F615:$F618)</f>
        <v>0.60682414698168918</v>
      </c>
      <c r="U615" s="11">
        <f>RSQ(L635:L638,$F615:$F618)</f>
        <v>0.99878194410496601</v>
      </c>
      <c r="V615" t="s">
        <v>24</v>
      </c>
      <c r="W615" s="2" t="s">
        <v>36</v>
      </c>
      <c r="X615" s="4" t="s">
        <v>33</v>
      </c>
      <c r="Y615" s="2">
        <v>306</v>
      </c>
      <c r="Z615" s="31">
        <f t="shared" si="39"/>
        <v>0.9639460024465818</v>
      </c>
    </row>
    <row r="616" spans="1:26" x14ac:dyDescent="0.2">
      <c r="A616" s="1">
        <v>44698</v>
      </c>
      <c r="B616" s="25">
        <v>0.45833333333333298</v>
      </c>
      <c r="C616" s="4">
        <v>10</v>
      </c>
      <c r="D616" s="4">
        <v>10</v>
      </c>
      <c r="E616" s="2">
        <v>2</v>
      </c>
      <c r="F616" s="21">
        <v>1200</v>
      </c>
      <c r="G616" s="22">
        <v>25.4</v>
      </c>
      <c r="I616" s="14"/>
      <c r="J616" s="30">
        <v>0.33343930285328899</v>
      </c>
      <c r="K616" s="30">
        <v>2.07241748551272</v>
      </c>
      <c r="L616" s="30">
        <v>685.74314668904105</v>
      </c>
      <c r="M616">
        <f t="shared" si="44"/>
        <v>1.3377130784622351E-2</v>
      </c>
      <c r="N616">
        <f t="shared" si="44"/>
        <v>8.2409424605132842E-2</v>
      </c>
      <c r="O616">
        <f t="shared" si="43"/>
        <v>34.340882216709659</v>
      </c>
      <c r="R616"/>
      <c r="U616" s="11"/>
      <c r="V616" t="s">
        <v>24</v>
      </c>
      <c r="W616" s="2" t="s">
        <v>36</v>
      </c>
      <c r="X616" s="4" t="s">
        <v>33</v>
      </c>
      <c r="Y616" s="2">
        <v>306</v>
      </c>
      <c r="Z616" s="31">
        <f t="shared" si="39"/>
        <v>0.9639460024465818</v>
      </c>
    </row>
    <row r="617" spans="1:26" x14ac:dyDescent="0.2">
      <c r="A617" s="1">
        <v>44698</v>
      </c>
      <c r="B617" s="25">
        <v>0.45833333333333298</v>
      </c>
      <c r="C617" s="4">
        <v>10</v>
      </c>
      <c r="D617" s="4">
        <v>10</v>
      </c>
      <c r="E617" s="2">
        <v>3</v>
      </c>
      <c r="F617" s="21">
        <v>2400</v>
      </c>
      <c r="G617" s="22">
        <v>25.4</v>
      </c>
      <c r="I617" s="14"/>
      <c r="J617" s="29">
        <v>0.33785464035497498</v>
      </c>
      <c r="K617" s="29">
        <v>2.09446334089191</v>
      </c>
      <c r="L617" s="29">
        <v>885.92144420991895</v>
      </c>
      <c r="M617">
        <f t="shared" si="44"/>
        <v>1.3509628712685184E-2</v>
      </c>
      <c r="N617">
        <f t="shared" si="44"/>
        <v>8.2285506993995561E-2</v>
      </c>
      <c r="O617">
        <f t="shared" si="43"/>
        <v>51.583687189473721</v>
      </c>
      <c r="R617"/>
      <c r="U617" s="11"/>
      <c r="V617" t="s">
        <v>24</v>
      </c>
      <c r="W617" s="2" t="s">
        <v>36</v>
      </c>
      <c r="X617" s="4" t="s">
        <v>33</v>
      </c>
      <c r="Y617" s="2">
        <v>306</v>
      </c>
      <c r="Z617" s="31">
        <f t="shared" si="39"/>
        <v>0.9639460024465818</v>
      </c>
    </row>
    <row r="618" spans="1:26" x14ac:dyDescent="0.2">
      <c r="A618" s="1">
        <v>44698</v>
      </c>
      <c r="B618" s="25">
        <v>0.45833333333333298</v>
      </c>
      <c r="C618" s="4">
        <v>10</v>
      </c>
      <c r="D618" s="4">
        <v>10</v>
      </c>
      <c r="E618" s="2">
        <v>4</v>
      </c>
      <c r="F618" s="21">
        <v>3600</v>
      </c>
      <c r="G618" s="22">
        <v>25.4</v>
      </c>
      <c r="I618" s="14"/>
      <c r="J618" s="30">
        <v>0.34650759010806298</v>
      </c>
      <c r="K618" s="30">
        <v>2.03462459057697</v>
      </c>
      <c r="L618" s="30">
        <v>1070.7609108905699</v>
      </c>
      <c r="M618">
        <f t="shared" si="44"/>
        <v>1.3858193381032098E-2</v>
      </c>
      <c r="N618">
        <f t="shared" si="44"/>
        <v>8.1913754160583385E-2</v>
      </c>
      <c r="O618">
        <f t="shared" si="43"/>
        <v>68.699081002747491</v>
      </c>
      <c r="R618"/>
      <c r="U618" s="11"/>
      <c r="V618" t="s">
        <v>24</v>
      </c>
      <c r="W618" s="2" t="s">
        <v>36</v>
      </c>
      <c r="X618" s="4" t="s">
        <v>33</v>
      </c>
      <c r="Y618" s="2">
        <v>306</v>
      </c>
      <c r="Z618" s="31">
        <f t="shared" si="39"/>
        <v>0.9639460024465818</v>
      </c>
    </row>
    <row r="619" spans="1:26" x14ac:dyDescent="0.2">
      <c r="A619" s="1">
        <v>44698</v>
      </c>
      <c r="B619" s="25">
        <v>0.45833333333333298</v>
      </c>
      <c r="C619" s="4">
        <v>11</v>
      </c>
      <c r="D619" s="4">
        <v>11</v>
      </c>
      <c r="E619" s="2">
        <v>1</v>
      </c>
      <c r="F619" s="21">
        <v>0</v>
      </c>
      <c r="G619" s="22">
        <v>22</v>
      </c>
      <c r="H619" s="3">
        <v>16.399999999999999</v>
      </c>
      <c r="I619" s="14">
        <v>7.0699999999999999E-2</v>
      </c>
      <c r="J619" s="29">
        <v>0.32942457729354302</v>
      </c>
      <c r="K619" s="29">
        <v>2.1133597883597899</v>
      </c>
      <c r="L619" s="29">
        <v>516.88490632825096</v>
      </c>
      <c r="M619">
        <f t="shared" ref="M619:N622" si="45">$Z619*J607/(0.08206*(273.15+$G619))</f>
        <v>1.3152192259709695E-2</v>
      </c>
      <c r="N619">
        <f t="shared" si="45"/>
        <v>8.3358745437446743E-2</v>
      </c>
      <c r="O619">
        <f t="shared" si="43"/>
        <v>17.160421252649197</v>
      </c>
      <c r="P619" s="10">
        <f>SLOPE(M619:M622,$F619:$F622)*($H619/$I619)*1000</f>
        <v>0.13636136895831799</v>
      </c>
      <c r="Q619" s="10">
        <f>SLOPE(N619:N622,$F619:$F622)*($H619/$I619)*1000</f>
        <v>-0.31741087653828715</v>
      </c>
      <c r="R619" s="10">
        <f>SLOPE(O619:O622,$F619:$F622)*($H619/$I619)</f>
        <v>1.4456059974188089</v>
      </c>
      <c r="S619" s="11">
        <f>RSQ(J639:J642,$F619:$F622)</f>
        <v>0.28028603810518427</v>
      </c>
      <c r="T619" s="11">
        <f>RSQ(K639:K642,$F619:$F622)</f>
        <v>0.94973184519495923</v>
      </c>
      <c r="U619" s="11">
        <f>RSQ(L639:L642,$F619:$F622)</f>
        <v>0.99097132669282428</v>
      </c>
      <c r="V619" t="s">
        <v>24</v>
      </c>
      <c r="W619" s="2" t="s">
        <v>32</v>
      </c>
      <c r="X619" s="4" t="s">
        <v>35</v>
      </c>
      <c r="Y619" s="2">
        <v>306</v>
      </c>
      <c r="Z619" s="31">
        <f t="shared" si="39"/>
        <v>0.9639460024465818</v>
      </c>
    </row>
    <row r="620" spans="1:26" x14ac:dyDescent="0.2">
      <c r="A620" s="1">
        <v>44698</v>
      </c>
      <c r="B620" s="25">
        <v>0.45833333333333298</v>
      </c>
      <c r="C620" s="4">
        <v>11</v>
      </c>
      <c r="D620" s="4">
        <v>11</v>
      </c>
      <c r="E620" s="2">
        <v>2</v>
      </c>
      <c r="F620" s="21">
        <v>1200</v>
      </c>
      <c r="G620" s="22">
        <v>22</v>
      </c>
      <c r="I620" s="14"/>
      <c r="J620" s="30">
        <v>0.33203904160166597</v>
      </c>
      <c r="K620" s="30">
        <v>2.05667044595616</v>
      </c>
      <c r="L620" s="30">
        <v>908.49705677989402</v>
      </c>
      <c r="M620">
        <f t="shared" si="45"/>
        <v>1.401399915073675E-2</v>
      </c>
      <c r="N620">
        <f t="shared" si="45"/>
        <v>8.3985470878833818E-2</v>
      </c>
      <c r="O620">
        <f t="shared" si="43"/>
        <v>27.356984363727186</v>
      </c>
      <c r="R620"/>
      <c r="U620" s="11"/>
      <c r="V620" t="s">
        <v>24</v>
      </c>
      <c r="W620" s="2" t="s">
        <v>32</v>
      </c>
      <c r="X620" s="4" t="s">
        <v>35</v>
      </c>
      <c r="Y620" s="2">
        <v>306</v>
      </c>
      <c r="Z620" s="31">
        <f t="shared" si="39"/>
        <v>0.9639460024465818</v>
      </c>
    </row>
    <row r="621" spans="1:26" x14ac:dyDescent="0.2">
      <c r="A621" s="1">
        <v>44698</v>
      </c>
      <c r="B621" s="25">
        <v>0.45833333333333298</v>
      </c>
      <c r="C621" s="4">
        <v>11</v>
      </c>
      <c r="D621" s="4">
        <v>11</v>
      </c>
      <c r="E621" s="2">
        <v>3</v>
      </c>
      <c r="F621" s="21">
        <v>2400</v>
      </c>
      <c r="G621" s="22">
        <v>22</v>
      </c>
      <c r="I621" s="14"/>
      <c r="J621" s="29">
        <v>0.33422878535891798</v>
      </c>
      <c r="K621" s="29">
        <v>2.0377739984882801</v>
      </c>
      <c r="L621" s="29">
        <v>1338.8495876869799</v>
      </c>
      <c r="M621">
        <f t="shared" si="45"/>
        <v>1.47151531805228E-2</v>
      </c>
      <c r="N621">
        <f t="shared" si="45"/>
        <v>8.0350463318790241E-2</v>
      </c>
      <c r="O621">
        <f t="shared" si="43"/>
        <v>34.402537105968804</v>
      </c>
      <c r="R621"/>
      <c r="U621" s="11"/>
      <c r="V621" t="s">
        <v>24</v>
      </c>
      <c r="W621" s="2" t="s">
        <v>32</v>
      </c>
      <c r="X621" s="4" t="s">
        <v>35</v>
      </c>
      <c r="Y621" s="2">
        <v>306</v>
      </c>
      <c r="Z621" s="31">
        <f t="shared" si="39"/>
        <v>0.9639460024465818</v>
      </c>
    </row>
    <row r="622" spans="1:26" x14ac:dyDescent="0.2">
      <c r="A622" s="1">
        <v>44698</v>
      </c>
      <c r="B622" s="25">
        <v>0.45833333333333298</v>
      </c>
      <c r="C622" s="4">
        <v>11</v>
      </c>
      <c r="D622" s="4">
        <v>11</v>
      </c>
      <c r="E622" s="2">
        <v>4</v>
      </c>
      <c r="F622" s="21">
        <v>3600</v>
      </c>
      <c r="G622" s="22">
        <v>22</v>
      </c>
      <c r="I622" s="14"/>
      <c r="J622" s="30">
        <v>0.33337752089817402</v>
      </c>
      <c r="K622" s="30">
        <v>1.98108465608466</v>
      </c>
      <c r="L622" s="30">
        <v>1712.4091141497399</v>
      </c>
      <c r="M622">
        <f t="shared" si="45"/>
        <v>1.5269876392550057E-2</v>
      </c>
      <c r="N622">
        <f t="shared" si="45"/>
        <v>7.9097012436016495E-2</v>
      </c>
      <c r="O622">
        <f t="shared" si="43"/>
        <v>39.739792456660474</v>
      </c>
      <c r="R622"/>
      <c r="U622" s="11"/>
      <c r="V622" t="s">
        <v>24</v>
      </c>
      <c r="W622" s="2" t="s">
        <v>32</v>
      </c>
      <c r="X622" s="4" t="s">
        <v>35</v>
      </c>
      <c r="Y622" s="2">
        <v>306</v>
      </c>
      <c r="Z622" s="31">
        <f t="shared" si="39"/>
        <v>0.9639460024465818</v>
      </c>
    </row>
    <row r="623" spans="1:26" x14ac:dyDescent="0.2">
      <c r="A623" s="1">
        <v>44698</v>
      </c>
      <c r="B623" s="25">
        <v>0.45833333333333298</v>
      </c>
      <c r="C623" s="4">
        <v>12</v>
      </c>
      <c r="D623" s="4">
        <v>12</v>
      </c>
      <c r="E623" s="2">
        <v>1</v>
      </c>
      <c r="F623" s="21">
        <v>0</v>
      </c>
      <c r="G623" s="22">
        <v>25.4</v>
      </c>
      <c r="H623" s="3">
        <v>15.72</v>
      </c>
      <c r="I623" s="14">
        <v>7.0699999999999999E-2</v>
      </c>
      <c r="J623" s="29">
        <v>0.33286955594913098</v>
      </c>
      <c r="K623" s="29">
        <v>2.15430209120685</v>
      </c>
      <c r="L623" s="29">
        <v>467.105811712574</v>
      </c>
      <c r="M623">
        <f t="shared" ref="M623:N626" si="46">$Z623*J603/(0.08206*(273.15+$G623))</f>
        <v>1.3019959941252117E-2</v>
      </c>
      <c r="N623">
        <f t="shared" si="46"/>
        <v>8.2657259827407778E-2</v>
      </c>
      <c r="O623">
        <f t="shared" si="43"/>
        <v>17.079507196408667</v>
      </c>
      <c r="P623" s="10">
        <f>SLOPE(M623:M626,$F623:$F626)*($H623/$I623)*1000</f>
        <v>4.5696965063503514E-2</v>
      </c>
      <c r="Q623" s="10">
        <f>SLOPE(N623:N626,$F623:$F626)*($H623/$I623)*1000</f>
        <v>-0.14924447791157422</v>
      </c>
      <c r="R623" s="10">
        <f>SLOPE(O623:O626,$F623:$F626)*($H623/$I623)</f>
        <v>3.5797482534074052</v>
      </c>
      <c r="S623" s="11">
        <f>RSQ(J643:J646,$F623:$F626)</f>
        <v>0.97246852999606381</v>
      </c>
      <c r="T623" s="11">
        <f>RSQ(K643:K646,$F623:$F626)</f>
        <v>0.6428380187415752</v>
      </c>
      <c r="U623" s="11">
        <f>RSQ(L643:L646,$F623:$F626)</f>
        <v>0.99922538278106932</v>
      </c>
      <c r="V623" t="s">
        <v>24</v>
      </c>
      <c r="W623" s="2" t="s">
        <v>32</v>
      </c>
      <c r="X623" s="4" t="s">
        <v>33</v>
      </c>
      <c r="Y623" s="2">
        <v>306</v>
      </c>
      <c r="Z623" s="31">
        <f t="shared" si="39"/>
        <v>0.9639460024465818</v>
      </c>
    </row>
    <row r="624" spans="1:26" x14ac:dyDescent="0.2">
      <c r="A624" s="1">
        <v>44698</v>
      </c>
      <c r="B624" s="25">
        <v>0.45833333333333298</v>
      </c>
      <c r="C624" s="4">
        <v>12</v>
      </c>
      <c r="D624" s="4">
        <v>12</v>
      </c>
      <c r="E624" s="2">
        <v>2</v>
      </c>
      <c r="F624" s="21">
        <v>1200</v>
      </c>
      <c r="G624" s="22">
        <v>25.4</v>
      </c>
      <c r="I624" s="14"/>
      <c r="J624" s="30">
        <v>0.33254008427020798</v>
      </c>
      <c r="K624" s="30">
        <v>2.03462459057697</v>
      </c>
      <c r="L624" s="30">
        <v>714.69027360803398</v>
      </c>
      <c r="M624">
        <f t="shared" si="46"/>
        <v>1.3193896738044365E-2</v>
      </c>
      <c r="N624">
        <f t="shared" si="46"/>
        <v>8.2037671771720638E-2</v>
      </c>
      <c r="O624">
        <f t="shared" si="43"/>
        <v>36.656979812297358</v>
      </c>
      <c r="R624"/>
      <c r="U624" s="11"/>
      <c r="V624" t="s">
        <v>24</v>
      </c>
      <c r="W624" s="2" t="s">
        <v>32</v>
      </c>
      <c r="X624" s="4" t="s">
        <v>33</v>
      </c>
      <c r="Y624" s="2">
        <v>306</v>
      </c>
      <c r="Z624" s="31">
        <f t="shared" si="39"/>
        <v>0.9639460024465818</v>
      </c>
    </row>
    <row r="625" spans="1:26" x14ac:dyDescent="0.2">
      <c r="A625" s="1">
        <v>44698</v>
      </c>
      <c r="B625" s="25">
        <v>0.45833333333333298</v>
      </c>
      <c r="C625" s="4">
        <v>12</v>
      </c>
      <c r="D625" s="4">
        <v>12</v>
      </c>
      <c r="E625" s="2">
        <v>3</v>
      </c>
      <c r="F625" s="21">
        <v>2400</v>
      </c>
      <c r="G625" s="22">
        <v>25.4</v>
      </c>
      <c r="I625" s="14"/>
      <c r="J625" s="29">
        <v>0.33385119603326402</v>
      </c>
      <c r="K625" s="29">
        <v>1.99683169564122</v>
      </c>
      <c r="L625" s="29">
        <v>891.97831587503401</v>
      </c>
      <c r="M625">
        <f t="shared" si="46"/>
        <v>1.3641645388955433E-2</v>
      </c>
      <c r="N625">
        <f t="shared" si="46"/>
        <v>8.1418083716033901E-2</v>
      </c>
      <c r="O625">
        <f t="shared" si="43"/>
        <v>57.301198492256361</v>
      </c>
      <c r="R625"/>
      <c r="U625" s="11"/>
      <c r="V625" t="s">
        <v>24</v>
      </c>
      <c r="W625" s="2" t="s">
        <v>32</v>
      </c>
      <c r="X625" s="4" t="s">
        <v>33</v>
      </c>
      <c r="Y625" s="2">
        <v>306</v>
      </c>
      <c r="Z625" s="31">
        <f t="shared" si="39"/>
        <v>0.9639460024465818</v>
      </c>
    </row>
    <row r="626" spans="1:26" x14ac:dyDescent="0.2">
      <c r="A626" s="1">
        <v>44698</v>
      </c>
      <c r="B626" s="25">
        <v>0.45833333333333298</v>
      </c>
      <c r="C626" s="4">
        <v>12</v>
      </c>
      <c r="D626" s="4">
        <v>12</v>
      </c>
      <c r="E626" s="2">
        <v>4</v>
      </c>
      <c r="F626" s="21">
        <v>3600</v>
      </c>
      <c r="G626" s="22">
        <v>25.4</v>
      </c>
      <c r="I626" s="14"/>
      <c r="J626" s="30">
        <v>0.332766594434172</v>
      </c>
      <c r="K626" s="30">
        <v>1.98738347190728</v>
      </c>
      <c r="L626" s="30">
        <v>1026.29141156574</v>
      </c>
      <c r="M626">
        <f t="shared" si="46"/>
        <v>1.3692790653032321E-2</v>
      </c>
      <c r="N626">
        <f t="shared" si="46"/>
        <v>8.0178907604660024E-2</v>
      </c>
      <c r="O626">
        <f t="shared" si="43"/>
        <v>74.597134434362175</v>
      </c>
      <c r="R626"/>
      <c r="U626" s="11"/>
      <c r="V626" t="s">
        <v>24</v>
      </c>
      <c r="W626" s="2" t="s">
        <v>32</v>
      </c>
      <c r="X626" s="4" t="s">
        <v>33</v>
      </c>
      <c r="Y626" s="2">
        <v>306</v>
      </c>
      <c r="Z626" s="31">
        <f t="shared" si="39"/>
        <v>0.9639460024465818</v>
      </c>
    </row>
    <row r="627" spans="1:26" x14ac:dyDescent="0.2">
      <c r="A627" s="1">
        <v>44698</v>
      </c>
      <c r="B627" s="25">
        <v>0.45833333333333298</v>
      </c>
      <c r="C627" s="4">
        <v>13</v>
      </c>
      <c r="D627" s="4">
        <v>13</v>
      </c>
      <c r="E627" s="2">
        <v>1</v>
      </c>
      <c r="F627" s="21">
        <v>0</v>
      </c>
      <c r="G627" s="22">
        <v>22</v>
      </c>
      <c r="H627" s="3">
        <v>15.72</v>
      </c>
      <c r="I627" s="14">
        <v>7.0699999999999999E-2</v>
      </c>
      <c r="J627" s="29">
        <v>0.33009697312545</v>
      </c>
      <c r="K627" s="29">
        <v>2.0661186696901002</v>
      </c>
      <c r="L627" s="29">
        <v>455.83111553941598</v>
      </c>
      <c r="M627">
        <f t="shared" ref="M627:M690" si="47">$Z627*J627/(0.08206*(273.15+$G627))</f>
        <v>1.3137718390773278E-2</v>
      </c>
      <c r="N627">
        <f t="shared" ref="N627:N690" si="48">$Z627*K627/(0.08206*(273.15+$G627))</f>
        <v>8.2230639642950673E-2</v>
      </c>
      <c r="O627">
        <f t="shared" si="43"/>
        <v>16.756565974378049</v>
      </c>
      <c r="P627" s="10">
        <f>SLOPE(M627:M630,$F627:$F630)*($H627/$I627)*1000</f>
        <v>1.9482211026477899E-2</v>
      </c>
      <c r="Q627" s="10">
        <f>SLOPE(N627:N630,$F627:$F630)*($H627/$I627)*1000</f>
        <v>-0.27870223305801722</v>
      </c>
      <c r="R627" s="10">
        <f>SLOPE(O627:O630,$F627:$F630)*($H627/$I627)</f>
        <v>1.7427731877412742</v>
      </c>
      <c r="S627" s="11">
        <f>RSQ(J627:J630,$F627:$F630)</f>
        <v>0.96346096682052673</v>
      </c>
      <c r="T627" s="11">
        <f>RSQ(K627:K630,$F627:$F630)</f>
        <v>0.94612352168201208</v>
      </c>
      <c r="U627" s="11">
        <f>RSQ(L627:L630,$F627:$F630)</f>
        <v>0.99987999873300026</v>
      </c>
      <c r="V627" t="s">
        <v>24</v>
      </c>
      <c r="W627" s="2" t="s">
        <v>32</v>
      </c>
      <c r="X627" s="4" t="s">
        <v>35</v>
      </c>
      <c r="Y627" s="2">
        <v>306</v>
      </c>
      <c r="Z627" s="31">
        <f t="shared" si="39"/>
        <v>0.9639460024465818</v>
      </c>
    </row>
    <row r="628" spans="1:26" x14ac:dyDescent="0.2">
      <c r="A628" s="1">
        <v>44698</v>
      </c>
      <c r="B628" s="25">
        <v>0.45833333333333298</v>
      </c>
      <c r="C628" s="4">
        <v>13</v>
      </c>
      <c r="D628" s="4">
        <v>13</v>
      </c>
      <c r="E628" s="2">
        <v>2</v>
      </c>
      <c r="F628" s="21">
        <v>1200</v>
      </c>
      <c r="G628" s="22">
        <v>22</v>
      </c>
      <c r="I628" s="14"/>
      <c r="J628" s="30">
        <v>0.33418072744326699</v>
      </c>
      <c r="K628" s="30">
        <v>2.0409234063996</v>
      </c>
      <c r="L628" s="30">
        <v>872.78511215700701</v>
      </c>
      <c r="M628">
        <f t="shared" si="47"/>
        <v>1.3300250066530859E-2</v>
      </c>
      <c r="N628">
        <f t="shared" si="48"/>
        <v>8.122787893673182E-2</v>
      </c>
      <c r="O628">
        <f t="shared" si="43"/>
        <v>28.473065035848553</v>
      </c>
      <c r="R628"/>
      <c r="U628" s="11"/>
      <c r="V628" t="s">
        <v>24</v>
      </c>
      <c r="W628" s="2" t="s">
        <v>32</v>
      </c>
      <c r="X628" s="4" t="s">
        <v>35</v>
      </c>
      <c r="Y628" s="2">
        <v>306</v>
      </c>
      <c r="Z628" s="31">
        <f t="shared" si="39"/>
        <v>0.9639460024465818</v>
      </c>
    </row>
    <row r="629" spans="1:26" x14ac:dyDescent="0.2">
      <c r="A629" s="1">
        <v>44698</v>
      </c>
      <c r="B629" s="25">
        <v>0.45833333333333298</v>
      </c>
      <c r="C629" s="4">
        <v>13</v>
      </c>
      <c r="D629" s="4">
        <v>13</v>
      </c>
      <c r="E629" s="2">
        <v>3</v>
      </c>
      <c r="F629" s="21">
        <v>2400</v>
      </c>
      <c r="G629" s="22">
        <v>22</v>
      </c>
      <c r="I629" s="14"/>
      <c r="J629" s="29">
        <v>0.335450936405296</v>
      </c>
      <c r="K629" s="29">
        <v>2.01257873519778</v>
      </c>
      <c r="L629" s="29">
        <v>1311.0168202734801</v>
      </c>
      <c r="M629">
        <f t="shared" si="47"/>
        <v>1.3350803840116146E-2</v>
      </c>
      <c r="N629">
        <f t="shared" si="48"/>
        <v>8.009977314223532E-2</v>
      </c>
      <c r="O629">
        <f t="shared" si="43"/>
        <v>37.369360248410196</v>
      </c>
      <c r="R629"/>
      <c r="U629" s="11"/>
      <c r="V629" t="s">
        <v>24</v>
      </c>
      <c r="W629" s="2" t="s">
        <v>32</v>
      </c>
      <c r="X629" s="4" t="s">
        <v>35</v>
      </c>
      <c r="Y629" s="2">
        <v>306</v>
      </c>
      <c r="Z629" s="31">
        <f t="shared" si="39"/>
        <v>0.9639460024465818</v>
      </c>
    </row>
    <row r="630" spans="1:26" x14ac:dyDescent="0.2">
      <c r="A630" s="1">
        <v>44698</v>
      </c>
      <c r="B630" s="25">
        <v>0.45833333333333298</v>
      </c>
      <c r="C630" s="4">
        <v>13</v>
      </c>
      <c r="D630" s="4">
        <v>13</v>
      </c>
      <c r="E630" s="2">
        <v>4</v>
      </c>
      <c r="F630" s="21">
        <v>3600</v>
      </c>
      <c r="G630" s="22">
        <v>22</v>
      </c>
      <c r="I630" s="14"/>
      <c r="J630" s="30">
        <v>0.338479732738732</v>
      </c>
      <c r="K630" s="30">
        <v>1.94959057697153</v>
      </c>
      <c r="L630" s="30">
        <v>1746.01033076812</v>
      </c>
      <c r="M630">
        <f t="shared" si="47"/>
        <v>1.3471348639163929E-2</v>
      </c>
      <c r="N630">
        <f t="shared" si="48"/>
        <v>7.759287137668823E-2</v>
      </c>
      <c r="O630">
        <f t="shared" si="43"/>
        <v>45.143313466706886</v>
      </c>
      <c r="R630"/>
      <c r="U630" s="11"/>
      <c r="V630" t="s">
        <v>24</v>
      </c>
      <c r="W630" s="2" t="s">
        <v>32</v>
      </c>
      <c r="X630" s="4" t="s">
        <v>35</v>
      </c>
      <c r="Y630" s="2">
        <v>306</v>
      </c>
      <c r="Z630" s="31">
        <f t="shared" si="39"/>
        <v>0.9639460024465818</v>
      </c>
    </row>
    <row r="631" spans="1:26" x14ac:dyDescent="0.2">
      <c r="A631" s="1">
        <v>44698</v>
      </c>
      <c r="B631" s="25">
        <v>0.45833333333333298</v>
      </c>
      <c r="C631" s="4">
        <v>14</v>
      </c>
      <c r="D631" s="4">
        <v>14</v>
      </c>
      <c r="E631" s="2">
        <v>1</v>
      </c>
      <c r="F631" s="21">
        <v>0</v>
      </c>
      <c r="G631" s="22">
        <v>25.4</v>
      </c>
      <c r="H631" s="3">
        <v>16.399999999999999</v>
      </c>
      <c r="I631" s="14">
        <v>7.0699999999999999E-2</v>
      </c>
      <c r="J631" s="29">
        <v>0.32738033414928402</v>
      </c>
      <c r="K631" s="29">
        <v>2.0598198538674701</v>
      </c>
      <c r="L631" s="29">
        <v>431.17099518858902</v>
      </c>
      <c r="M631">
        <f t="shared" si="47"/>
        <v>1.2881211352589126E-2</v>
      </c>
      <c r="N631">
        <f t="shared" si="48"/>
        <v>8.1046330882621712E-2</v>
      </c>
      <c r="O631">
        <f t="shared" ref="O631:O694" si="49">$Z631*L631/(0.08206*(273.15+$G631))</f>
        <v>16.964991903263812</v>
      </c>
      <c r="P631" s="10">
        <f>SLOPE(M631:M634,$F631:$F634)*($H631/$I631)*1000</f>
        <v>8.6519359206094406E-3</v>
      </c>
      <c r="Q631" s="10">
        <f>SLOPE(N631:N634,$F631:$F634)*($H631/$I631)*1000</f>
        <v>-0.27786523270596669</v>
      </c>
      <c r="R631" s="10">
        <f>SLOPE(O631:O634,$F631:$F634)*($H631/$I631)</f>
        <v>1.429142891100859</v>
      </c>
      <c r="S631" s="11">
        <f>RSQ(J631:J634,$F631:$F634)</f>
        <v>0.3878827714928566</v>
      </c>
      <c r="T631" s="11">
        <f>RSQ(K631:K634,$F631:$F634)</f>
        <v>0.9764876632801307</v>
      </c>
      <c r="U631" s="11">
        <f>RSQ(L631:L634,$F631:$F634)</f>
        <v>0.97896880883789239</v>
      </c>
      <c r="V631" t="s">
        <v>24</v>
      </c>
      <c r="W631" s="2" t="s">
        <v>32</v>
      </c>
      <c r="X631" s="4" t="s">
        <v>33</v>
      </c>
      <c r="Y631" s="2">
        <v>306</v>
      </c>
      <c r="Z631" s="31">
        <f t="shared" si="39"/>
        <v>0.9639460024465818</v>
      </c>
    </row>
    <row r="632" spans="1:26" x14ac:dyDescent="0.2">
      <c r="A632" s="1">
        <v>44698</v>
      </c>
      <c r="B632" s="25">
        <v>0.45833333333333298</v>
      </c>
      <c r="C632" s="4">
        <v>14</v>
      </c>
      <c r="D632" s="4">
        <v>14</v>
      </c>
      <c r="E632" s="2">
        <v>2</v>
      </c>
      <c r="F632" s="21">
        <v>1200</v>
      </c>
      <c r="G632" s="22">
        <v>25.4</v>
      </c>
      <c r="I632" s="14"/>
      <c r="J632" s="30">
        <v>0.33122921071950101</v>
      </c>
      <c r="K632" s="30">
        <v>2.03462459057697</v>
      </c>
      <c r="L632" s="30">
        <v>687.36880055586903</v>
      </c>
      <c r="M632">
        <f t="shared" si="47"/>
        <v>1.3032650481331617E-2</v>
      </c>
      <c r="N632">
        <f t="shared" si="48"/>
        <v>8.0054989993522757E-2</v>
      </c>
      <c r="O632">
        <f t="shared" si="49"/>
        <v>27.045432707935287</v>
      </c>
      <c r="R632"/>
      <c r="U632" s="11"/>
      <c r="V632" t="s">
        <v>24</v>
      </c>
      <c r="W632" s="2" t="s">
        <v>32</v>
      </c>
      <c r="X632" s="4" t="s">
        <v>33</v>
      </c>
      <c r="Y632" s="2">
        <v>306</v>
      </c>
      <c r="Z632" s="31">
        <f t="shared" si="39"/>
        <v>0.9639460024465818</v>
      </c>
    </row>
    <row r="633" spans="1:26" x14ac:dyDescent="0.2">
      <c r="A633" s="1">
        <v>44698</v>
      </c>
      <c r="B633" s="25">
        <v>0.45833333333333298</v>
      </c>
      <c r="C633" s="4">
        <v>14</v>
      </c>
      <c r="D633" s="4">
        <v>14</v>
      </c>
      <c r="E633" s="2">
        <v>3</v>
      </c>
      <c r="F633" s="21">
        <v>2400</v>
      </c>
      <c r="G633" s="22">
        <v>25.4</v>
      </c>
      <c r="I633" s="14"/>
      <c r="J633" s="29">
        <v>0.33303429742607199</v>
      </c>
      <c r="K633" s="29">
        <v>1.98108465608466</v>
      </c>
      <c r="L633" s="29">
        <v>864.39464058628403</v>
      </c>
      <c r="M633">
        <f t="shared" si="47"/>
        <v>1.3103674000314548E-2</v>
      </c>
      <c r="N633">
        <f t="shared" si="48"/>
        <v>7.7948390604187595E-2</v>
      </c>
      <c r="O633">
        <f t="shared" si="49"/>
        <v>34.010748038273974</v>
      </c>
      <c r="R633"/>
      <c r="U633" s="11"/>
      <c r="V633" t="s">
        <v>24</v>
      </c>
      <c r="W633" s="2" t="s">
        <v>32</v>
      </c>
      <c r="X633" s="4" t="s">
        <v>33</v>
      </c>
      <c r="Y633" s="2">
        <v>306</v>
      </c>
      <c r="Z633" s="31">
        <f t="shared" si="39"/>
        <v>0.9639460024465818</v>
      </c>
    </row>
    <row r="634" spans="1:26" x14ac:dyDescent="0.2">
      <c r="A634" s="1">
        <v>44698</v>
      </c>
      <c r="B634" s="25">
        <v>0.45833333333333298</v>
      </c>
      <c r="C634" s="4">
        <v>14</v>
      </c>
      <c r="D634" s="4">
        <v>14</v>
      </c>
      <c r="E634" s="2">
        <v>4</v>
      </c>
      <c r="F634" s="21">
        <v>3600</v>
      </c>
      <c r="G634" s="22">
        <v>25.4</v>
      </c>
      <c r="I634" s="14"/>
      <c r="J634" s="30">
        <v>0.33057043256134</v>
      </c>
      <c r="K634" s="30">
        <v>1.9558893927941501</v>
      </c>
      <c r="L634" s="30">
        <v>998.49797448772199</v>
      </c>
      <c r="M634">
        <f t="shared" si="47"/>
        <v>1.3006729985185162E-2</v>
      </c>
      <c r="N634">
        <f t="shared" si="48"/>
        <v>7.6957049715088266E-2</v>
      </c>
      <c r="O634">
        <f t="shared" si="49"/>
        <v>39.287220712052722</v>
      </c>
      <c r="R634"/>
      <c r="U634" s="11"/>
      <c r="V634" t="s">
        <v>24</v>
      </c>
      <c r="W634" s="2" t="s">
        <v>32</v>
      </c>
      <c r="X634" s="4" t="s">
        <v>33</v>
      </c>
      <c r="Y634" s="2">
        <v>306</v>
      </c>
      <c r="Z634" s="31">
        <f t="shared" si="39"/>
        <v>0.9639460024465818</v>
      </c>
    </row>
    <row r="635" spans="1:26" x14ac:dyDescent="0.2">
      <c r="A635" s="1">
        <v>44698</v>
      </c>
      <c r="B635" s="25">
        <v>0.45833333333333298</v>
      </c>
      <c r="C635" s="4">
        <v>15</v>
      </c>
      <c r="D635" s="4">
        <v>15</v>
      </c>
      <c r="E635" s="2">
        <v>1</v>
      </c>
      <c r="F635" s="21">
        <v>0</v>
      </c>
      <c r="G635" s="22">
        <v>22</v>
      </c>
      <c r="H635" s="3">
        <v>15.04</v>
      </c>
      <c r="I635" s="14">
        <v>7.0699999999999999E-2</v>
      </c>
      <c r="J635" s="29">
        <v>0.327099125172571</v>
      </c>
      <c r="K635" s="29">
        <v>2.0913139329805999</v>
      </c>
      <c r="L635" s="29">
        <v>434.08144001468298</v>
      </c>
      <c r="M635">
        <f t="shared" si="47"/>
        <v>1.3018405324039058E-2</v>
      </c>
      <c r="N635">
        <f t="shared" si="48"/>
        <v>8.3233400349169484E-2</v>
      </c>
      <c r="O635">
        <f t="shared" si="49"/>
        <v>17.276255712308341</v>
      </c>
      <c r="P635" s="10">
        <f>SLOPE(M635:M638,$F635:$F638)*($H635/$I635)*1000</f>
        <v>7.543993342691982E-2</v>
      </c>
      <c r="Q635" s="10">
        <f>SLOPE(N635:N638,$F635:$F638)*($H635/$I635)*1000</f>
        <v>-0.15109963305401641</v>
      </c>
      <c r="R635" s="10">
        <f>SLOPE(O635:O638,$F635:$F638)*($H635/$I635)</f>
        <v>3.4643524445593723</v>
      </c>
      <c r="S635" s="11">
        <f>RSQ(J635:J638,$F635:$F638)</f>
        <v>0.99673984658353965</v>
      </c>
      <c r="T635" s="11">
        <f>RSQ(K635:K638,$F635:$F638)</f>
        <v>0.60682414698168918</v>
      </c>
      <c r="U635" s="11">
        <f>RSQ(L635:L638,$F635:$F638)</f>
        <v>0.99878194410496601</v>
      </c>
      <c r="V635" t="s">
        <v>24</v>
      </c>
      <c r="W635" s="2" t="s">
        <v>36</v>
      </c>
      <c r="X635" s="4" t="s">
        <v>35</v>
      </c>
      <c r="Y635" s="2">
        <v>306</v>
      </c>
      <c r="Z635" s="31">
        <f t="shared" si="39"/>
        <v>0.9639460024465818</v>
      </c>
    </row>
    <row r="636" spans="1:26" x14ac:dyDescent="0.2">
      <c r="A636" s="1">
        <v>44698</v>
      </c>
      <c r="B636" s="25">
        <v>0.45833333333333298</v>
      </c>
      <c r="C636" s="4">
        <v>15</v>
      </c>
      <c r="D636" s="4">
        <v>15</v>
      </c>
      <c r="E636" s="2">
        <v>2</v>
      </c>
      <c r="F636" s="21">
        <v>1200</v>
      </c>
      <c r="G636" s="22">
        <v>22</v>
      </c>
      <c r="I636" s="14"/>
      <c r="J636" s="30">
        <v>0.33746312611495999</v>
      </c>
      <c r="K636" s="30">
        <v>2.0503716301335402</v>
      </c>
      <c r="L636" s="30">
        <v>931.64951427035703</v>
      </c>
      <c r="M636">
        <f t="shared" si="47"/>
        <v>1.3430888130208474E-2</v>
      </c>
      <c r="N636">
        <f t="shared" si="48"/>
        <v>8.1603914201563987E-2</v>
      </c>
      <c r="O636">
        <f t="shared" si="49"/>
        <v>37.079252322416991</v>
      </c>
      <c r="R636"/>
      <c r="U636" s="11"/>
      <c r="V636" t="s">
        <v>24</v>
      </c>
      <c r="W636" s="2" t="s">
        <v>36</v>
      </c>
      <c r="X636" s="4" t="s">
        <v>35</v>
      </c>
      <c r="Y636" s="2">
        <v>306</v>
      </c>
      <c r="Z636" s="31">
        <f t="shared" si="39"/>
        <v>0.9639460024465818</v>
      </c>
    </row>
    <row r="637" spans="1:26" x14ac:dyDescent="0.2">
      <c r="A637" s="1">
        <v>44698</v>
      </c>
      <c r="B637" s="25">
        <v>0.45833333333333298</v>
      </c>
      <c r="C637" s="4">
        <v>15</v>
      </c>
      <c r="D637" s="4">
        <v>15</v>
      </c>
      <c r="E637" s="2">
        <v>3</v>
      </c>
      <c r="F637" s="21">
        <v>2400</v>
      </c>
      <c r="G637" s="22">
        <v>22</v>
      </c>
      <c r="I637" s="14"/>
      <c r="J637" s="29">
        <v>0.349719770156112</v>
      </c>
      <c r="K637" s="29">
        <v>2.0062799193751601</v>
      </c>
      <c r="L637" s="29">
        <v>1456.32929978893</v>
      </c>
      <c r="M637">
        <f t="shared" si="47"/>
        <v>1.391869732247092E-2</v>
      </c>
      <c r="N637">
        <f t="shared" si="48"/>
        <v>7.9849082965680829E-2</v>
      </c>
      <c r="O637">
        <f t="shared" si="49"/>
        <v>57.961283448629963</v>
      </c>
      <c r="R637"/>
      <c r="U637" s="11"/>
      <c r="V637" t="s">
        <v>24</v>
      </c>
      <c r="W637" s="2" t="s">
        <v>36</v>
      </c>
      <c r="X637" s="4" t="s">
        <v>35</v>
      </c>
      <c r="Y637" s="2">
        <v>306</v>
      </c>
      <c r="Z637" s="31">
        <f t="shared" si="39"/>
        <v>0.9639460024465818</v>
      </c>
    </row>
    <row r="638" spans="1:26" x14ac:dyDescent="0.2">
      <c r="A638" s="1">
        <v>44698</v>
      </c>
      <c r="B638" s="25">
        <v>0.45833333333333298</v>
      </c>
      <c r="C638" s="4">
        <v>15</v>
      </c>
      <c r="D638" s="4">
        <v>15</v>
      </c>
      <c r="E638" s="2">
        <v>4</v>
      </c>
      <c r="F638" s="21">
        <v>3600</v>
      </c>
      <c r="G638" s="22">
        <v>22</v>
      </c>
      <c r="I638" s="14"/>
      <c r="J638" s="30">
        <v>0.35865495287142202</v>
      </c>
      <c r="K638" s="30">
        <v>2.03462459057697</v>
      </c>
      <c r="L638" s="30">
        <v>1895.91134942381</v>
      </c>
      <c r="M638">
        <f t="shared" si="47"/>
        <v>1.4274313774122648E-2</v>
      </c>
      <c r="N638">
        <f t="shared" si="48"/>
        <v>8.0977188760176913E-2</v>
      </c>
      <c r="O638">
        <f t="shared" si="49"/>
        <v>75.456461071925546</v>
      </c>
      <c r="R638"/>
      <c r="U638" s="11"/>
      <c r="V638" t="s">
        <v>24</v>
      </c>
      <c r="W638" s="2" t="s">
        <v>36</v>
      </c>
      <c r="X638" s="4" t="s">
        <v>35</v>
      </c>
      <c r="Y638" s="2">
        <v>306</v>
      </c>
      <c r="Z638" s="31">
        <f t="shared" si="39"/>
        <v>0.9639460024465818</v>
      </c>
    </row>
    <row r="639" spans="1:26" x14ac:dyDescent="0.2">
      <c r="A639" s="1">
        <v>44698</v>
      </c>
      <c r="B639" s="25">
        <v>0.45833333333333298</v>
      </c>
      <c r="C639" s="4">
        <v>16</v>
      </c>
      <c r="D639" s="4">
        <v>16</v>
      </c>
      <c r="E639" s="2">
        <v>1</v>
      </c>
      <c r="F639" s="21">
        <v>0</v>
      </c>
      <c r="G639" s="22">
        <v>25.4</v>
      </c>
      <c r="H639" s="3">
        <v>16.059999999999999</v>
      </c>
      <c r="I639" s="14">
        <v>7.0699999999999999E-2</v>
      </c>
      <c r="J639" s="29">
        <v>0.33352167961416201</v>
      </c>
      <c r="K639" s="29">
        <v>2.1291068279163499</v>
      </c>
      <c r="L639" s="29">
        <v>421.023768632746</v>
      </c>
      <c r="M639">
        <f t="shared" si="47"/>
        <v>1.3122850695795015E-2</v>
      </c>
      <c r="N639">
        <f t="shared" si="48"/>
        <v>8.3772518327643986E-2</v>
      </c>
      <c r="O639">
        <f t="shared" si="49"/>
        <v>16.56573588121816</v>
      </c>
      <c r="P639" s="10">
        <f>SLOPE(M639:M642,$F639:$F642)*($H639/$I639)*1000</f>
        <v>7.4245909460786651E-3</v>
      </c>
      <c r="Q639" s="10">
        <f>SLOPE(N639:N642,$F639:$F642)*($H639/$I639)*1000</f>
        <v>-0.4245770239401071</v>
      </c>
      <c r="R639" s="10">
        <f>SLOPE(O639:O642,$F639:$F642)*($H639/$I639)</f>
        <v>1.7601901284902268</v>
      </c>
      <c r="S639" s="11">
        <f>RSQ(J639:J642,$F639:$F642)</f>
        <v>0.28028603810518427</v>
      </c>
      <c r="T639" s="11">
        <f>RSQ(K639:K642,$F639:$F642)</f>
        <v>0.94973184519495923</v>
      </c>
      <c r="U639" s="11">
        <f>RSQ(L639:L642,$F639:$F642)</f>
        <v>0.99097132669282428</v>
      </c>
      <c r="V639" t="s">
        <v>24</v>
      </c>
      <c r="W639" s="2" t="s">
        <v>36</v>
      </c>
      <c r="X639" s="4" t="s">
        <v>33</v>
      </c>
      <c r="Y639" s="2">
        <v>306</v>
      </c>
      <c r="Z639" s="31">
        <f t="shared" si="39"/>
        <v>0.9639460024465818</v>
      </c>
    </row>
    <row r="640" spans="1:26" x14ac:dyDescent="0.2">
      <c r="A640" s="1">
        <v>44698</v>
      </c>
      <c r="B640" s="25">
        <v>0.45833333333333298</v>
      </c>
      <c r="C640" s="4">
        <v>16</v>
      </c>
      <c r="D640" s="4">
        <v>16</v>
      </c>
      <c r="E640" s="2">
        <v>2</v>
      </c>
      <c r="F640" s="21">
        <v>1200</v>
      </c>
      <c r="G640" s="22">
        <v>25.4</v>
      </c>
      <c r="I640" s="14"/>
      <c r="J640" s="30">
        <v>0.33024792780984702</v>
      </c>
      <c r="K640" s="30">
        <v>2.03462459057697</v>
      </c>
      <c r="L640" s="30">
        <v>715.41132975864298</v>
      </c>
      <c r="M640">
        <f t="shared" si="47"/>
        <v>1.2994040610067412E-2</v>
      </c>
      <c r="N640">
        <f t="shared" si="48"/>
        <v>8.0054989993522757E-2</v>
      </c>
      <c r="O640">
        <f t="shared" si="49"/>
        <v>28.148803032425729</v>
      </c>
      <c r="R640"/>
      <c r="U640" s="11"/>
      <c r="V640" t="s">
        <v>24</v>
      </c>
      <c r="W640" s="2" t="s">
        <v>36</v>
      </c>
      <c r="X640" s="4" t="s">
        <v>33</v>
      </c>
      <c r="Y640" s="2">
        <v>306</v>
      </c>
      <c r="Z640" s="31">
        <f t="shared" si="39"/>
        <v>0.9639460024465818</v>
      </c>
    </row>
    <row r="641" spans="1:26" x14ac:dyDescent="0.2">
      <c r="A641" s="1">
        <v>44698</v>
      </c>
      <c r="B641" s="25">
        <v>0.45833333333333298</v>
      </c>
      <c r="C641" s="4">
        <v>16</v>
      </c>
      <c r="D641" s="4">
        <v>16</v>
      </c>
      <c r="E641" s="2">
        <v>3</v>
      </c>
      <c r="F641" s="21">
        <v>2400</v>
      </c>
      <c r="G641" s="22">
        <v>25.4</v>
      </c>
      <c r="I641" s="14"/>
      <c r="J641" s="29">
        <v>0.33247144623027802</v>
      </c>
      <c r="K641" s="29">
        <v>1.9936822877299101</v>
      </c>
      <c r="L641" s="29">
        <v>938.938736447422</v>
      </c>
      <c r="M641">
        <f t="shared" si="47"/>
        <v>1.3081527877115305E-2</v>
      </c>
      <c r="N641">
        <f t="shared" si="48"/>
        <v>7.8444061048737065E-2</v>
      </c>
      <c r="O641">
        <f t="shared" si="49"/>
        <v>36.943783879813331</v>
      </c>
      <c r="R641"/>
      <c r="U641" s="11"/>
      <c r="V641" t="s">
        <v>24</v>
      </c>
      <c r="W641" s="2" t="s">
        <v>36</v>
      </c>
      <c r="X641" s="4" t="s">
        <v>33</v>
      </c>
      <c r="Y641" s="2">
        <v>306</v>
      </c>
      <c r="Z641" s="31">
        <f t="shared" si="39"/>
        <v>0.9639460024465818</v>
      </c>
    </row>
    <row r="642" spans="1:26" x14ac:dyDescent="0.2">
      <c r="A642" s="1">
        <v>44698</v>
      </c>
      <c r="B642" s="25">
        <v>0.45833333333333298</v>
      </c>
      <c r="C642" s="4">
        <v>16</v>
      </c>
      <c r="D642" s="4">
        <v>16</v>
      </c>
      <c r="E642" s="2">
        <v>4</v>
      </c>
      <c r="F642" s="21">
        <v>3600</v>
      </c>
      <c r="G642" s="22">
        <v>25.4</v>
      </c>
      <c r="I642" s="14"/>
      <c r="J642" s="30">
        <v>0.33610329208172401</v>
      </c>
      <c r="K642" s="30">
        <v>1.95273998488284</v>
      </c>
      <c r="L642" s="30">
        <v>1134.2662925914799</v>
      </c>
      <c r="M642">
        <f t="shared" si="47"/>
        <v>1.3224427645771437E-2</v>
      </c>
      <c r="N642">
        <f t="shared" si="48"/>
        <v>7.6833132103950985E-2</v>
      </c>
      <c r="O642">
        <f t="shared" si="49"/>
        <v>44.629204386864977</v>
      </c>
      <c r="R642"/>
      <c r="U642" s="11"/>
      <c r="V642" t="s">
        <v>24</v>
      </c>
      <c r="W642" s="2" t="s">
        <v>36</v>
      </c>
      <c r="X642" s="4" t="s">
        <v>33</v>
      </c>
      <c r="Y642" s="2">
        <v>306</v>
      </c>
      <c r="Z642" s="31">
        <f t="shared" si="39"/>
        <v>0.9639460024465818</v>
      </c>
    </row>
    <row r="643" spans="1:26" x14ac:dyDescent="0.2">
      <c r="A643" s="1">
        <v>44698</v>
      </c>
      <c r="B643" s="25">
        <v>0.45833333333333298</v>
      </c>
      <c r="C643" s="4">
        <v>17</v>
      </c>
      <c r="D643" s="4">
        <v>17</v>
      </c>
      <c r="E643" s="2">
        <v>1</v>
      </c>
      <c r="F643" s="21">
        <v>0</v>
      </c>
      <c r="G643" s="22">
        <v>22</v>
      </c>
      <c r="H643" s="3">
        <v>15.04</v>
      </c>
      <c r="I643" s="14">
        <v>7.0699999999999999E-2</v>
      </c>
      <c r="J643" s="29">
        <v>0.32875224471158299</v>
      </c>
      <c r="K643" s="29">
        <v>2.07871630133535</v>
      </c>
      <c r="L643" s="29">
        <v>422.19056858555001</v>
      </c>
      <c r="M643">
        <f t="shared" si="47"/>
        <v>1.3084198774867131E-2</v>
      </c>
      <c r="N643">
        <f t="shared" si="48"/>
        <v>8.2732019996060072E-2</v>
      </c>
      <c r="O643">
        <f t="shared" si="49"/>
        <v>16.803004113610793</v>
      </c>
      <c r="P643" s="10">
        <f>SLOPE(M643:M646,$F643:$F646)*($H643/$I643)*1000</f>
        <v>3.0764483497367021E-2</v>
      </c>
      <c r="Q643" s="10">
        <f>SLOPE(N643:N646,$F643:$F646)*($H643/$I643)*1000</f>
        <v>-0.10888061793597786</v>
      </c>
      <c r="R643" s="10">
        <f>SLOPE(O643:O646,$F643:$F646)*($H643/$I643)</f>
        <v>3.5834620194929374</v>
      </c>
      <c r="S643" s="11">
        <f>RSQ(J643:J646,$F643:$F646)</f>
        <v>0.97246852999606381</v>
      </c>
      <c r="T643" s="11">
        <f>RSQ(K643:K646,$F643:$F646)</f>
        <v>0.6428380187415752</v>
      </c>
      <c r="U643" s="11">
        <f>RSQ(L643:L646,$F643:$F646)</f>
        <v>0.99922538278106932</v>
      </c>
      <c r="V643" t="s">
        <v>24</v>
      </c>
      <c r="W643" s="2" t="s">
        <v>31</v>
      </c>
      <c r="X643" s="4" t="s">
        <v>35</v>
      </c>
      <c r="Y643" s="2">
        <v>306</v>
      </c>
      <c r="Z643" s="31">
        <f t="shared" ref="Z643:Z706" si="50">(101.325*EXP(-0.00012*Y643))*1000/101325</f>
        <v>0.9639460024465818</v>
      </c>
    </row>
    <row r="644" spans="1:26" x14ac:dyDescent="0.2">
      <c r="A644" s="1">
        <v>44698</v>
      </c>
      <c r="B644" s="25">
        <v>0.45833333333333298</v>
      </c>
      <c r="C644" s="4">
        <v>17</v>
      </c>
      <c r="D644" s="4">
        <v>17</v>
      </c>
      <c r="E644" s="2">
        <v>2</v>
      </c>
      <c r="F644" s="21">
        <v>1200</v>
      </c>
      <c r="G644" s="22">
        <v>22</v>
      </c>
      <c r="I644" s="14"/>
      <c r="J644" s="30">
        <v>0.33409147787360099</v>
      </c>
      <c r="K644" s="30">
        <v>2.06296926177879</v>
      </c>
      <c r="L644" s="30">
        <v>893.00090459771604</v>
      </c>
      <c r="M644">
        <f t="shared" si="47"/>
        <v>1.3296697971818603E-2</v>
      </c>
      <c r="N644">
        <f t="shared" si="48"/>
        <v>8.21052945546734E-2</v>
      </c>
      <c r="O644">
        <f t="shared" si="49"/>
        <v>35.541054182438572</v>
      </c>
      <c r="R644"/>
      <c r="U644" s="11"/>
      <c r="V644" t="s">
        <v>24</v>
      </c>
      <c r="W644" s="2" t="s">
        <v>31</v>
      </c>
      <c r="X644" s="4" t="s">
        <v>35</v>
      </c>
      <c r="Y644" s="2">
        <v>306</v>
      </c>
      <c r="Z644" s="31">
        <f t="shared" si="50"/>
        <v>0.9639460024465818</v>
      </c>
    </row>
    <row r="645" spans="1:26" x14ac:dyDescent="0.2">
      <c r="A645" s="1">
        <v>44698</v>
      </c>
      <c r="B645" s="25">
        <v>0.45833333333333298</v>
      </c>
      <c r="C645" s="4">
        <v>17</v>
      </c>
      <c r="D645" s="4">
        <v>17</v>
      </c>
      <c r="E645" s="2">
        <v>3</v>
      </c>
      <c r="F645" s="21">
        <v>2400</v>
      </c>
      <c r="G645" s="22">
        <v>22</v>
      </c>
      <c r="I645" s="14"/>
      <c r="J645" s="29">
        <v>0.33632991350629199</v>
      </c>
      <c r="K645" s="29">
        <v>2.0220269589317201</v>
      </c>
      <c r="L645" s="29">
        <v>1440.9773588368701</v>
      </c>
      <c r="M645">
        <f t="shared" si="47"/>
        <v>1.3385786752911397E-2</v>
      </c>
      <c r="N645">
        <f t="shared" si="48"/>
        <v>8.0475808407067487E-2</v>
      </c>
      <c r="O645">
        <f t="shared" si="49"/>
        <v>57.350282762770021</v>
      </c>
      <c r="R645"/>
      <c r="U645" s="11"/>
      <c r="V645" t="s">
        <v>24</v>
      </c>
      <c r="W645" s="2" t="s">
        <v>31</v>
      </c>
      <c r="X645" s="4" t="s">
        <v>35</v>
      </c>
      <c r="Y645" s="2">
        <v>306</v>
      </c>
      <c r="Z645" s="31">
        <f t="shared" si="50"/>
        <v>0.9639460024465818</v>
      </c>
    </row>
    <row r="646" spans="1:26" x14ac:dyDescent="0.2">
      <c r="A646" s="1">
        <v>44698</v>
      </c>
      <c r="B646" s="25">
        <v>0.45833333333333298</v>
      </c>
      <c r="C646" s="4">
        <v>17</v>
      </c>
      <c r="D646" s="4">
        <v>17</v>
      </c>
      <c r="E646" s="2">
        <v>4</v>
      </c>
      <c r="F646" s="21">
        <v>3600</v>
      </c>
      <c r="G646" s="22">
        <v>22</v>
      </c>
      <c r="I646" s="14"/>
      <c r="J646" s="30">
        <v>0.34254068967228202</v>
      </c>
      <c r="K646" s="30">
        <v>2.0409234063996</v>
      </c>
      <c r="L646" s="30">
        <v>1932.52789176292</v>
      </c>
      <c r="M646">
        <f t="shared" si="47"/>
        <v>1.3632972988775166E-2</v>
      </c>
      <c r="N646">
        <f t="shared" si="48"/>
        <v>8.122787893673182E-2</v>
      </c>
      <c r="O646">
        <f t="shared" si="49"/>
        <v>76.913783800880807</v>
      </c>
      <c r="R646"/>
      <c r="U646" s="11"/>
      <c r="V646" t="s">
        <v>24</v>
      </c>
      <c r="W646" s="2" t="s">
        <v>31</v>
      </c>
      <c r="X646" s="4" t="s">
        <v>35</v>
      </c>
      <c r="Y646" s="2">
        <v>306</v>
      </c>
      <c r="Z646" s="31">
        <f t="shared" si="50"/>
        <v>0.9639460024465818</v>
      </c>
    </row>
    <row r="647" spans="1:26" x14ac:dyDescent="0.2">
      <c r="A647" s="1">
        <v>44698</v>
      </c>
      <c r="B647" s="25">
        <v>0.45833333333333298</v>
      </c>
      <c r="C647" s="4">
        <v>18</v>
      </c>
      <c r="D647" s="4">
        <v>18</v>
      </c>
      <c r="E647" s="2">
        <v>1</v>
      </c>
      <c r="F647" s="21">
        <v>0</v>
      </c>
      <c r="G647" s="22">
        <v>25.4</v>
      </c>
      <c r="H647" s="3">
        <v>15.04</v>
      </c>
      <c r="I647" s="14">
        <v>7.0699999999999999E-2</v>
      </c>
      <c r="J647" s="29">
        <v>0.327476359277032</v>
      </c>
      <c r="K647" s="29">
        <v>2.0503716301335402</v>
      </c>
      <c r="L647" s="29">
        <v>453.10421227893102</v>
      </c>
      <c r="M647">
        <f t="shared" si="47"/>
        <v>1.2884989587982816E-2</v>
      </c>
      <c r="N647">
        <f t="shared" si="48"/>
        <v>8.0674578049209897E-2</v>
      </c>
      <c r="O647">
        <f t="shared" si="49"/>
        <v>17.827983279080797</v>
      </c>
      <c r="P647" s="10">
        <f>SLOPE(M647:M650,$F647:$F650)*($H647/$I647)*1000</f>
        <v>2.3195856441167017E-2</v>
      </c>
      <c r="Q647" s="10">
        <f>SLOPE(N647:N650,$F647:$F650)*($H647/$I647)*1000</f>
        <v>-0.26141299352808722</v>
      </c>
      <c r="R647" s="10">
        <f>SLOPE(O647:O650,$F647:$F650)*($H647/$I647)</f>
        <v>2.4634605390608071</v>
      </c>
      <c r="S647" s="11">
        <f>RSQ(J647:J650,$F647:$F650)</f>
        <v>0.98485081523873308</v>
      </c>
      <c r="T647" s="11">
        <f>RSQ(K647:K650,$F647:$F650)</f>
        <v>0.96104513064129737</v>
      </c>
      <c r="U647" s="11">
        <f>RSQ(L647:L650,$F647:$F650)</f>
        <v>0.98516459958682279</v>
      </c>
      <c r="V647" t="s">
        <v>24</v>
      </c>
      <c r="W647" s="2" t="s">
        <v>31</v>
      </c>
      <c r="X647" s="4" t="s">
        <v>33</v>
      </c>
      <c r="Y647" s="2">
        <v>306</v>
      </c>
      <c r="Z647" s="31">
        <f t="shared" si="50"/>
        <v>0.9639460024465818</v>
      </c>
    </row>
    <row r="648" spans="1:26" x14ac:dyDescent="0.2">
      <c r="A648" s="1">
        <v>44698</v>
      </c>
      <c r="B648" s="25">
        <v>0.45833333333333298</v>
      </c>
      <c r="C648" s="4">
        <v>18</v>
      </c>
      <c r="D648" s="4">
        <v>18</v>
      </c>
      <c r="E648" s="2">
        <v>2</v>
      </c>
      <c r="F648" s="21">
        <v>1200</v>
      </c>
      <c r="G648" s="22">
        <v>25.4</v>
      </c>
      <c r="I648" s="14"/>
      <c r="J648" s="30">
        <v>0.33156548535819602</v>
      </c>
      <c r="K648" s="30">
        <v>1.99053287981859</v>
      </c>
      <c r="L648" s="30">
        <v>918.86715523683404</v>
      </c>
      <c r="M648">
        <f t="shared" si="47"/>
        <v>1.3045881650836047E-2</v>
      </c>
      <c r="N648">
        <f t="shared" si="48"/>
        <v>7.832014343759941E-2</v>
      </c>
      <c r="O648">
        <f t="shared" si="49"/>
        <v>36.154041024836758</v>
      </c>
      <c r="R648"/>
      <c r="U648" s="11"/>
      <c r="V648" t="s">
        <v>24</v>
      </c>
      <c r="W648" s="2" t="s">
        <v>31</v>
      </c>
      <c r="X648" s="4" t="s">
        <v>33</v>
      </c>
      <c r="Y648" s="2">
        <v>306</v>
      </c>
      <c r="Z648" s="31">
        <f t="shared" si="50"/>
        <v>0.9639460024465818</v>
      </c>
    </row>
    <row r="649" spans="1:26" x14ac:dyDescent="0.2">
      <c r="A649" s="1">
        <v>44698</v>
      </c>
      <c r="B649" s="25">
        <v>0.45833333333333298</v>
      </c>
      <c r="C649" s="4">
        <v>18</v>
      </c>
      <c r="D649" s="4">
        <v>18</v>
      </c>
      <c r="E649" s="2">
        <v>3</v>
      </c>
      <c r="F649" s="21">
        <v>2400</v>
      </c>
      <c r="G649" s="22">
        <v>25.4</v>
      </c>
      <c r="I649" s="14"/>
      <c r="J649" s="29">
        <v>0.33510761478970902</v>
      </c>
      <c r="K649" s="29">
        <v>1.96533761652809</v>
      </c>
      <c r="L649" s="29">
        <v>1245.4662611272099</v>
      </c>
      <c r="M649">
        <f t="shared" si="47"/>
        <v>1.3185251408534259E-2</v>
      </c>
      <c r="N649">
        <f t="shared" si="48"/>
        <v>7.7328802548500469E-2</v>
      </c>
      <c r="O649">
        <f t="shared" si="49"/>
        <v>49.004513920445078</v>
      </c>
      <c r="R649"/>
      <c r="U649" s="11"/>
      <c r="V649" t="s">
        <v>24</v>
      </c>
      <c r="W649" s="2" t="s">
        <v>31</v>
      </c>
      <c r="X649" s="4" t="s">
        <v>33</v>
      </c>
      <c r="Y649" s="2">
        <v>306</v>
      </c>
      <c r="Z649" s="31">
        <f t="shared" si="50"/>
        <v>0.9639460024465818</v>
      </c>
    </row>
    <row r="650" spans="1:26" x14ac:dyDescent="0.2">
      <c r="A650" s="1">
        <v>44698</v>
      </c>
      <c r="B650" s="25">
        <v>0.45833333333333298</v>
      </c>
      <c r="C650" s="4">
        <v>18</v>
      </c>
      <c r="D650" s="4">
        <v>18</v>
      </c>
      <c r="E650" s="2">
        <v>4</v>
      </c>
      <c r="F650" s="21">
        <v>3600</v>
      </c>
      <c r="G650" s="22">
        <v>25.4</v>
      </c>
      <c r="I650" s="14"/>
      <c r="J650" s="30">
        <v>0.33738070473118198</v>
      </c>
      <c r="K650" s="30">
        <v>1.9338435374149701</v>
      </c>
      <c r="L650" s="30">
        <v>1521.4996656921501</v>
      </c>
      <c r="M650">
        <f t="shared" si="47"/>
        <v>1.327468913250642E-2</v>
      </c>
      <c r="N650">
        <f t="shared" si="48"/>
        <v>7.6089626437126981E-2</v>
      </c>
      <c r="O650">
        <f t="shared" si="49"/>
        <v>59.865412556324578</v>
      </c>
      <c r="R650"/>
      <c r="U650" s="11"/>
      <c r="V650" t="s">
        <v>24</v>
      </c>
      <c r="W650" s="2" t="s">
        <v>31</v>
      </c>
      <c r="X650" s="4" t="s">
        <v>33</v>
      </c>
      <c r="Y650" s="2">
        <v>306</v>
      </c>
      <c r="Z650" s="31">
        <f t="shared" si="50"/>
        <v>0.9639460024465818</v>
      </c>
    </row>
    <row r="651" spans="1:26" x14ac:dyDescent="0.2">
      <c r="A651" s="1">
        <v>44698</v>
      </c>
      <c r="B651" s="25">
        <v>0.45833333333333298</v>
      </c>
      <c r="C651" s="4">
        <v>19</v>
      </c>
      <c r="D651" s="4">
        <v>19</v>
      </c>
      <c r="E651" s="2">
        <v>1</v>
      </c>
      <c r="F651" s="21">
        <v>0</v>
      </c>
      <c r="G651" s="22">
        <v>22</v>
      </c>
      <c r="H651" s="3">
        <v>16.059999999999999</v>
      </c>
      <c r="I651" s="14">
        <v>7.0699999999999999E-2</v>
      </c>
      <c r="J651" s="29">
        <v>0.34357174361293402</v>
      </c>
      <c r="K651" s="29">
        <v>2.0377739984882801</v>
      </c>
      <c r="L651" s="29">
        <v>445.50034741796298</v>
      </c>
      <c r="M651">
        <f t="shared" si="47"/>
        <v>1.3674008494765204E-2</v>
      </c>
      <c r="N651">
        <f t="shared" si="48"/>
        <v>8.1102533848454172E-2</v>
      </c>
      <c r="O651">
        <f t="shared" si="49"/>
        <v>17.730723344574677</v>
      </c>
      <c r="P651" s="10">
        <f>SLOPE(M651:M654,$F651:$F654)*($H651/$I651)*1000</f>
        <v>1.3855452951149018E-2</v>
      </c>
      <c r="Q651" s="10">
        <f>SLOPE(N651:N654,$F651:$F654)*($H651/$I651)*1000</f>
        <v>-0.24676612475761694</v>
      </c>
      <c r="R651" s="10">
        <f>SLOPE(O651:O654,$F651:$F654)*($H651/$I651)</f>
        <v>4.1695804935673975</v>
      </c>
      <c r="S651" s="11">
        <f>RSQ(J651:J654,$F651:$F654)</f>
        <v>0.35209446773937664</v>
      </c>
      <c r="T651" s="11">
        <f>RSQ(K651:K654,$F651:$F654)</f>
        <v>0.96917562724013417</v>
      </c>
      <c r="U651" s="11">
        <f>RSQ(L651:L654,$F651:$F654)</f>
        <v>0.99937224834389726</v>
      </c>
      <c r="V651" t="s">
        <v>24</v>
      </c>
      <c r="W651" s="2" t="s">
        <v>31</v>
      </c>
      <c r="X651" s="4" t="s">
        <v>35</v>
      </c>
      <c r="Y651" s="2">
        <v>306</v>
      </c>
      <c r="Z651" s="31">
        <f t="shared" si="50"/>
        <v>0.9639460024465818</v>
      </c>
    </row>
    <row r="652" spans="1:26" x14ac:dyDescent="0.2">
      <c r="A652" s="1">
        <v>44698</v>
      </c>
      <c r="B652" s="25">
        <v>0.45833333333333298</v>
      </c>
      <c r="C652" s="4">
        <v>19</v>
      </c>
      <c r="D652" s="4">
        <v>19</v>
      </c>
      <c r="E652" s="2">
        <v>2</v>
      </c>
      <c r="F652" s="21">
        <v>1200</v>
      </c>
      <c r="G652" s="22">
        <v>22</v>
      </c>
      <c r="I652" s="14"/>
      <c r="J652" s="30">
        <v>0.33831486803908001</v>
      </c>
      <c r="K652" s="30">
        <v>1.99053287981859</v>
      </c>
      <c r="L652" s="30">
        <v>960.01979626886202</v>
      </c>
      <c r="M652">
        <f t="shared" si="47"/>
        <v>1.3464787094609009E-2</v>
      </c>
      <c r="N652">
        <f t="shared" si="48"/>
        <v>7.9222357524293741E-2</v>
      </c>
      <c r="O652">
        <f t="shared" si="49"/>
        <v>38.20837741567113</v>
      </c>
      <c r="R652"/>
      <c r="U652" s="11"/>
      <c r="V652" t="s">
        <v>24</v>
      </c>
      <c r="W652" s="2" t="s">
        <v>31</v>
      </c>
      <c r="X652" s="4" t="s">
        <v>35</v>
      </c>
      <c r="Y652" s="2">
        <v>306</v>
      </c>
      <c r="Z652" s="31">
        <f t="shared" si="50"/>
        <v>0.9639460024465818</v>
      </c>
    </row>
    <row r="653" spans="1:26" x14ac:dyDescent="0.2">
      <c r="A653" s="1">
        <v>44698</v>
      </c>
      <c r="B653" s="25">
        <v>0.45833333333333298</v>
      </c>
      <c r="C653" s="4">
        <v>19</v>
      </c>
      <c r="D653" s="4">
        <v>19</v>
      </c>
      <c r="E653" s="2">
        <v>3</v>
      </c>
      <c r="F653" s="21">
        <v>2400</v>
      </c>
      <c r="G653" s="22">
        <v>22</v>
      </c>
      <c r="I653" s="14"/>
      <c r="J653" s="29">
        <v>0.34311118853696398</v>
      </c>
      <c r="K653" s="29">
        <v>1.97478584026203</v>
      </c>
      <c r="L653" s="29">
        <v>1550.3812420519901</v>
      </c>
      <c r="M653">
        <f t="shared" si="47"/>
        <v>1.3655678599661211E-2</v>
      </c>
      <c r="N653">
        <f t="shared" si="48"/>
        <v>7.8595632082907069E-2</v>
      </c>
      <c r="O653">
        <f t="shared" si="49"/>
        <v>61.704510536894603</v>
      </c>
      <c r="R653"/>
      <c r="U653" s="11"/>
      <c r="V653" t="s">
        <v>24</v>
      </c>
      <c r="W653" s="2" t="s">
        <v>31</v>
      </c>
      <c r="X653" s="4" t="s">
        <v>35</v>
      </c>
      <c r="Y653" s="2">
        <v>306</v>
      </c>
      <c r="Z653" s="31">
        <f t="shared" si="50"/>
        <v>0.9639460024465818</v>
      </c>
    </row>
    <row r="654" spans="1:26" x14ac:dyDescent="0.2">
      <c r="A654" s="1">
        <v>44698</v>
      </c>
      <c r="B654" s="25">
        <v>0.45833333333333298</v>
      </c>
      <c r="C654" s="4">
        <v>19</v>
      </c>
      <c r="D654" s="4">
        <v>19</v>
      </c>
      <c r="E654" s="2">
        <v>4</v>
      </c>
      <c r="F654" s="21">
        <v>3600</v>
      </c>
      <c r="G654" s="22">
        <v>22</v>
      </c>
      <c r="I654" s="14"/>
      <c r="J654" s="30">
        <v>0.34810319187852001</v>
      </c>
      <c r="K654" s="30">
        <v>1.9338435374149701</v>
      </c>
      <c r="L654" s="30">
        <v>2093.50695491433</v>
      </c>
      <c r="M654">
        <f t="shared" si="47"/>
        <v>1.3854358198223412E-2</v>
      </c>
      <c r="N654">
        <f t="shared" si="48"/>
        <v>7.6966145935301572E-2</v>
      </c>
      <c r="O654">
        <f t="shared" si="49"/>
        <v>83.320681684461178</v>
      </c>
      <c r="R654"/>
      <c r="U654" s="11"/>
      <c r="V654" t="s">
        <v>24</v>
      </c>
      <c r="W654" s="2" t="s">
        <v>31</v>
      </c>
      <c r="X654" s="4" t="s">
        <v>35</v>
      </c>
      <c r="Y654" s="2">
        <v>306</v>
      </c>
      <c r="Z654" s="31">
        <f t="shared" si="50"/>
        <v>0.9639460024465818</v>
      </c>
    </row>
    <row r="655" spans="1:26" x14ac:dyDescent="0.2">
      <c r="A655" s="1">
        <v>44698</v>
      </c>
      <c r="B655" s="25">
        <v>0.45833333333333298</v>
      </c>
      <c r="C655" s="4">
        <v>20</v>
      </c>
      <c r="D655" s="4">
        <v>20</v>
      </c>
      <c r="E655" s="2">
        <v>1</v>
      </c>
      <c r="F655" s="21">
        <v>0</v>
      </c>
      <c r="G655" s="22">
        <v>25.4</v>
      </c>
      <c r="H655" s="3">
        <v>15.72</v>
      </c>
      <c r="I655" s="14">
        <v>7.0699999999999999E-2</v>
      </c>
      <c r="J655" s="29">
        <v>0.32759296296256102</v>
      </c>
      <c r="K655" s="29">
        <v>2.0755668934240399</v>
      </c>
      <c r="L655" s="29">
        <v>431.78717044456403</v>
      </c>
      <c r="M655">
        <f t="shared" si="47"/>
        <v>1.28895775138938E-2</v>
      </c>
      <c r="N655">
        <f t="shared" si="48"/>
        <v>8.1665918938308824E-2</v>
      </c>
      <c r="O655">
        <f t="shared" si="49"/>
        <v>16.98923613199268</v>
      </c>
      <c r="P655" s="10">
        <f>SLOPE(M655:M658,$F655:$F658)*($H655/$I655)*1000</f>
        <v>4.2463887041196149E-2</v>
      </c>
      <c r="Q655" s="10">
        <f>SLOPE(N655:N658,$F655:$F658)*($H655/$I655)*1000</f>
        <v>-0.28471254247744776</v>
      </c>
      <c r="R655" s="10">
        <f>SLOPE(O655:O658,$F655:$F658)*($H655/$I655)</f>
        <v>2.3526097148674623</v>
      </c>
      <c r="S655" s="11">
        <f>RSQ(J655:J658,$F655:$F658)</f>
        <v>0.98033527656335062</v>
      </c>
      <c r="T655" s="11">
        <f>RSQ(K655:K658,$F655:$F658)</f>
        <v>0.94100367197061652</v>
      </c>
      <c r="U655" s="11">
        <f>RSQ(L655:L658,$F655:$F658)</f>
        <v>0.99329929362048819</v>
      </c>
      <c r="V655" t="s">
        <v>24</v>
      </c>
      <c r="W655" s="2" t="s">
        <v>31</v>
      </c>
      <c r="X655" s="4" t="s">
        <v>33</v>
      </c>
      <c r="Y655" s="2">
        <v>306</v>
      </c>
      <c r="Z655" s="31">
        <f t="shared" si="50"/>
        <v>0.9639460024465818</v>
      </c>
    </row>
    <row r="656" spans="1:26" x14ac:dyDescent="0.2">
      <c r="A656" s="1">
        <v>44698</v>
      </c>
      <c r="B656" s="25">
        <v>0.45833333333333298</v>
      </c>
      <c r="C656" s="4">
        <v>20</v>
      </c>
      <c r="D656" s="4">
        <v>20</v>
      </c>
      <c r="E656" s="2">
        <v>2</v>
      </c>
      <c r="F656" s="21">
        <v>1200</v>
      </c>
      <c r="G656" s="22">
        <v>25.4</v>
      </c>
      <c r="I656" s="14"/>
      <c r="J656" s="30">
        <v>0.33557453615240801</v>
      </c>
      <c r="K656" s="30">
        <v>2.0094293272864698</v>
      </c>
      <c r="L656" s="30">
        <v>815.323492009387</v>
      </c>
      <c r="M656">
        <f t="shared" si="47"/>
        <v>1.3203623045833713E-2</v>
      </c>
      <c r="N656">
        <f t="shared" si="48"/>
        <v>7.9063649104423803E-2</v>
      </c>
      <c r="O656">
        <f t="shared" si="49"/>
        <v>32.079978929079161</v>
      </c>
      <c r="R656"/>
      <c r="U656" s="11"/>
      <c r="V656" t="s">
        <v>24</v>
      </c>
      <c r="W656" s="2" t="s">
        <v>31</v>
      </c>
      <c r="X656" s="4" t="s">
        <v>33</v>
      </c>
      <c r="Y656" s="2">
        <v>306</v>
      </c>
      <c r="Z656" s="31">
        <f t="shared" si="50"/>
        <v>0.9639460024465818</v>
      </c>
    </row>
    <row r="657" spans="1:26" x14ac:dyDescent="0.2">
      <c r="A657" s="1">
        <v>44698</v>
      </c>
      <c r="B657" s="25">
        <v>0.45833333333333298</v>
      </c>
      <c r="C657" s="4">
        <v>20</v>
      </c>
      <c r="D657" s="4">
        <v>20</v>
      </c>
      <c r="E657" s="2">
        <v>3</v>
      </c>
      <c r="F657" s="21">
        <v>2400</v>
      </c>
      <c r="G657" s="22">
        <v>25.4</v>
      </c>
      <c r="I657" s="14"/>
      <c r="J657" s="29">
        <v>0.339056788323503</v>
      </c>
      <c r="K657" s="29">
        <v>1.99683169564122</v>
      </c>
      <c r="L657" s="29">
        <v>1135.6166341098899</v>
      </c>
      <c r="M657">
        <f t="shared" si="47"/>
        <v>1.334063685368948E-2</v>
      </c>
      <c r="N657">
        <f t="shared" si="48"/>
        <v>7.8567978659874346E-2</v>
      </c>
      <c r="O657">
        <f t="shared" si="49"/>
        <v>44.682335356206849</v>
      </c>
      <c r="R657"/>
      <c r="U657" s="11"/>
      <c r="V657" t="s">
        <v>24</v>
      </c>
      <c r="W657" s="2" t="s">
        <v>31</v>
      </c>
      <c r="X657" s="4" t="s">
        <v>33</v>
      </c>
      <c r="Y657" s="2">
        <v>306</v>
      </c>
      <c r="Z657" s="31">
        <f t="shared" si="50"/>
        <v>0.9639460024465818</v>
      </c>
    </row>
    <row r="658" spans="1:26" x14ac:dyDescent="0.2">
      <c r="A658" s="1">
        <v>44698</v>
      </c>
      <c r="B658" s="25">
        <v>0.45833333333333298</v>
      </c>
      <c r="C658" s="4">
        <v>20</v>
      </c>
      <c r="D658" s="4">
        <v>20</v>
      </c>
      <c r="E658" s="2">
        <v>4</v>
      </c>
      <c r="F658" s="21">
        <v>3600</v>
      </c>
      <c r="G658" s="22">
        <v>25.4</v>
      </c>
      <c r="I658" s="14"/>
      <c r="J658" s="30">
        <v>0.34584744005424201</v>
      </c>
      <c r="K658" s="30">
        <v>1.94959057697153</v>
      </c>
      <c r="L658" s="30">
        <v>1400.6768750737399</v>
      </c>
      <c r="M658">
        <f t="shared" si="47"/>
        <v>1.3607824008937442E-2</v>
      </c>
      <c r="N658">
        <f t="shared" si="48"/>
        <v>7.6709214492813718E-2</v>
      </c>
      <c r="O658">
        <f t="shared" si="49"/>
        <v>55.111480386850772</v>
      </c>
      <c r="R658"/>
      <c r="U658" s="11"/>
      <c r="V658" t="s">
        <v>24</v>
      </c>
      <c r="W658" s="2" t="s">
        <v>31</v>
      </c>
      <c r="X658" s="4" t="s">
        <v>33</v>
      </c>
      <c r="Y658" s="2">
        <v>306</v>
      </c>
      <c r="Z658" s="31">
        <f t="shared" si="50"/>
        <v>0.9639460024465818</v>
      </c>
    </row>
    <row r="659" spans="1:26" x14ac:dyDescent="0.2">
      <c r="A659" s="1">
        <v>44698</v>
      </c>
      <c r="B659" s="25">
        <v>0.45833333333333298</v>
      </c>
      <c r="C659" s="4">
        <v>21</v>
      </c>
      <c r="D659" s="4">
        <v>21</v>
      </c>
      <c r="E659" s="2">
        <v>1</v>
      </c>
      <c r="F659" s="21">
        <v>0</v>
      </c>
      <c r="G659" s="22">
        <v>22</v>
      </c>
      <c r="H659" s="3">
        <v>15.72</v>
      </c>
      <c r="I659" s="14">
        <v>7.0699999999999999E-2</v>
      </c>
      <c r="J659" s="29">
        <v>0.32896491449819099</v>
      </c>
      <c r="K659" s="29">
        <v>2.0661186696901002</v>
      </c>
      <c r="L659" s="29">
        <v>419.43744510140698</v>
      </c>
      <c r="M659">
        <f t="shared" si="47"/>
        <v>1.3092662941442871E-2</v>
      </c>
      <c r="N659">
        <f t="shared" si="48"/>
        <v>8.2230639642950673E-2</v>
      </c>
      <c r="O659">
        <f t="shared" si="49"/>
        <v>16.693430976095382</v>
      </c>
      <c r="P659" s="10">
        <f>SLOPE(M659:M662,$F659:$F662)*($H659/$I659)*1000</f>
        <v>-2.0438247835652679E-3</v>
      </c>
      <c r="Q659" s="10">
        <f>SLOPE(N659:N662,$F659:$F662)*($H659/$I659)*1000</f>
        <v>-0.24618697253457328</v>
      </c>
      <c r="R659" s="10">
        <f>SLOPE(O659:O662,$F659:$F662)*($H659/$I659)</f>
        <v>2.9361138813388057</v>
      </c>
      <c r="S659" s="11">
        <f>RSQ(J659:J662,$F659:$F662)</f>
        <v>0.28515528843562815</v>
      </c>
      <c r="T659" s="11">
        <f>RSQ(K659:K662,$F659:$F662)</f>
        <v>0.6867970660146322</v>
      </c>
      <c r="U659" s="11">
        <f>RSQ(L659:L662,$F659:$F662)</f>
        <v>0.99937827601885354</v>
      </c>
      <c r="V659" t="s">
        <v>24</v>
      </c>
      <c r="W659" s="2" t="s">
        <v>32</v>
      </c>
      <c r="X659" s="4" t="s">
        <v>35</v>
      </c>
      <c r="Y659" s="2">
        <v>306</v>
      </c>
      <c r="Z659" s="31">
        <f t="shared" si="50"/>
        <v>0.9639460024465818</v>
      </c>
    </row>
    <row r="660" spans="1:26" x14ac:dyDescent="0.2">
      <c r="A660" s="1">
        <v>44698</v>
      </c>
      <c r="B660" s="25">
        <v>0.45833333333333298</v>
      </c>
      <c r="C660" s="4">
        <v>21</v>
      </c>
      <c r="D660" s="4">
        <v>21</v>
      </c>
      <c r="E660" s="2">
        <v>2</v>
      </c>
      <c r="F660" s="21">
        <v>1200</v>
      </c>
      <c r="G660" s="22">
        <v>22</v>
      </c>
      <c r="I660" s="14"/>
      <c r="J660" s="30">
        <v>0.32968529470658597</v>
      </c>
      <c r="K660" s="30">
        <v>2.03462459057697</v>
      </c>
      <c r="L660" s="30">
        <v>840.00983258387203</v>
      </c>
      <c r="M660">
        <f t="shared" si="47"/>
        <v>1.3121333765723902E-2</v>
      </c>
      <c r="N660">
        <f t="shared" si="48"/>
        <v>8.0977188760176913E-2</v>
      </c>
      <c r="O660">
        <f t="shared" si="49"/>
        <v>33.432032173689365</v>
      </c>
      <c r="R660"/>
      <c r="U660" s="11"/>
      <c r="V660" t="s">
        <v>24</v>
      </c>
      <c r="W660" s="2" t="s">
        <v>32</v>
      </c>
      <c r="X660" s="4" t="s">
        <v>35</v>
      </c>
      <c r="Y660" s="2">
        <v>306</v>
      </c>
      <c r="Z660" s="31">
        <f t="shared" si="50"/>
        <v>0.9639460024465818</v>
      </c>
    </row>
    <row r="661" spans="1:26" x14ac:dyDescent="0.2">
      <c r="A661" s="1">
        <v>44698</v>
      </c>
      <c r="B661" s="25">
        <v>0.45833333333333298</v>
      </c>
      <c r="C661" s="4">
        <v>21</v>
      </c>
      <c r="D661" s="4">
        <v>21</v>
      </c>
      <c r="E661" s="2">
        <v>3</v>
      </c>
      <c r="F661" s="21">
        <v>2400</v>
      </c>
      <c r="G661" s="22">
        <v>22</v>
      </c>
      <c r="I661" s="14"/>
      <c r="J661" s="29">
        <v>0.32938341225536899</v>
      </c>
      <c r="K661" s="29">
        <v>2.0503716301335402</v>
      </c>
      <c r="L661" s="29">
        <v>1208.5875165515199</v>
      </c>
      <c r="M661">
        <f t="shared" si="47"/>
        <v>1.3109318973241399E-2</v>
      </c>
      <c r="N661">
        <f t="shared" si="48"/>
        <v>8.1603914201563987E-2</v>
      </c>
      <c r="O661">
        <f t="shared" si="49"/>
        <v>48.101266402777959</v>
      </c>
      <c r="R661"/>
      <c r="U661" s="11"/>
      <c r="V661" t="s">
        <v>24</v>
      </c>
      <c r="W661" s="2" t="s">
        <v>32</v>
      </c>
      <c r="X661" s="4" t="s">
        <v>35</v>
      </c>
      <c r="Y661" s="2">
        <v>306</v>
      </c>
      <c r="Z661" s="31">
        <f t="shared" si="50"/>
        <v>0.9639460024465818</v>
      </c>
    </row>
    <row r="662" spans="1:26" x14ac:dyDescent="0.2">
      <c r="A662" s="1">
        <v>44698</v>
      </c>
      <c r="B662" s="25">
        <v>0.45833333333333298</v>
      </c>
      <c r="C662" s="4">
        <v>21</v>
      </c>
      <c r="D662" s="4">
        <v>21</v>
      </c>
      <c r="E662" s="2">
        <v>4</v>
      </c>
      <c r="F662" s="21">
        <v>3600</v>
      </c>
      <c r="G662" s="22">
        <v>22</v>
      </c>
      <c r="I662" s="14"/>
      <c r="J662" s="30">
        <v>0.328141711860862</v>
      </c>
      <c r="K662" s="30">
        <v>1.94959057697153</v>
      </c>
      <c r="L662" s="30">
        <v>1623.73231773667</v>
      </c>
      <c r="M662">
        <f t="shared" si="47"/>
        <v>1.3059899828454071E-2</v>
      </c>
      <c r="N662">
        <f t="shared" si="48"/>
        <v>7.759287137668823E-2</v>
      </c>
      <c r="O662">
        <f t="shared" si="49"/>
        <v>64.623851986412816</v>
      </c>
      <c r="R662"/>
      <c r="U662" s="11"/>
      <c r="V662" t="s">
        <v>24</v>
      </c>
      <c r="W662" s="2" t="s">
        <v>32</v>
      </c>
      <c r="X662" s="4" t="s">
        <v>35</v>
      </c>
      <c r="Y662" s="2">
        <v>306</v>
      </c>
      <c r="Z662" s="31">
        <f t="shared" si="50"/>
        <v>0.9639460024465818</v>
      </c>
    </row>
    <row r="663" spans="1:26" x14ac:dyDescent="0.2">
      <c r="A663" s="1">
        <v>44698</v>
      </c>
      <c r="B663" s="25">
        <v>0.45833333333333298</v>
      </c>
      <c r="C663" s="4">
        <v>22</v>
      </c>
      <c r="D663" s="4">
        <v>22</v>
      </c>
      <c r="E663" s="2">
        <v>1</v>
      </c>
      <c r="F663" s="21">
        <v>0</v>
      </c>
      <c r="G663" s="22">
        <v>25.4</v>
      </c>
      <c r="H663" s="3">
        <v>16.75</v>
      </c>
      <c r="I663" s="14">
        <v>7.0699999999999999E-2</v>
      </c>
      <c r="J663" s="29">
        <v>0.32746950029629301</v>
      </c>
      <c r="K663" s="29">
        <v>2.05667044595616</v>
      </c>
      <c r="L663" s="29">
        <v>462.54349279599398</v>
      </c>
      <c r="M663">
        <f t="shared" si="47"/>
        <v>1.2884719712332553E-2</v>
      </c>
      <c r="N663">
        <f t="shared" si="48"/>
        <v>8.0922413271484431E-2</v>
      </c>
      <c r="O663">
        <f t="shared" si="49"/>
        <v>18.199384229820925</v>
      </c>
      <c r="P663" s="10">
        <f>SLOPE(M663:M666,$F663:$F666)*($H663/$I663)*1000</f>
        <v>3.2532781835357155E-2</v>
      </c>
      <c r="Q663" s="10">
        <f>SLOPE(N663:N666,$F663:$F666)*($H663/$I663)*1000</f>
        <v>-0.32538597148903414</v>
      </c>
      <c r="R663" s="10">
        <f>SLOPE(O663:O666,$F663:$F666)*($H663/$I663)</f>
        <v>2.6773206312570439</v>
      </c>
      <c r="S663" s="11">
        <f>RSQ(J663:J666,$F663:$F666)</f>
        <v>0.85455677565445531</v>
      </c>
      <c r="T663" s="11">
        <f>RSQ(K663:K666,$F663:$F666)</f>
        <v>0.65672916279936433</v>
      </c>
      <c r="U663" s="11">
        <f>RSQ(L663:L666,$F663:$F666)</f>
        <v>0.86466623272981502</v>
      </c>
      <c r="V663" t="s">
        <v>24</v>
      </c>
      <c r="W663" s="2" t="s">
        <v>32</v>
      </c>
      <c r="X663" s="4" t="s">
        <v>33</v>
      </c>
      <c r="Y663" s="2">
        <v>306</v>
      </c>
      <c r="Z663" s="31">
        <f t="shared" si="50"/>
        <v>0.9639460024465818</v>
      </c>
    </row>
    <row r="664" spans="1:26" x14ac:dyDescent="0.2">
      <c r="A664" s="1">
        <v>44698</v>
      </c>
      <c r="B664" s="25">
        <v>0.45833333333333298</v>
      </c>
      <c r="C664" s="4">
        <v>22</v>
      </c>
      <c r="D664" s="4">
        <v>22</v>
      </c>
      <c r="E664" s="2">
        <v>2</v>
      </c>
      <c r="F664" s="21">
        <v>1200</v>
      </c>
      <c r="G664" s="22">
        <v>25.4</v>
      </c>
      <c r="I664" s="14"/>
      <c r="J664" s="30">
        <v>0.33679004531756102</v>
      </c>
      <c r="K664" s="30">
        <v>1.9464411690602199</v>
      </c>
      <c r="L664" s="30">
        <v>1096.0634267210301</v>
      </c>
      <c r="M664">
        <f t="shared" si="47"/>
        <v>1.325144885827303E-2</v>
      </c>
      <c r="N664">
        <f t="shared" si="48"/>
        <v>7.6585296881676451E-2</v>
      </c>
      <c r="O664">
        <f t="shared" si="49"/>
        <v>43.126062205674948</v>
      </c>
      <c r="R664"/>
      <c r="U664" s="11"/>
      <c r="V664" t="s">
        <v>24</v>
      </c>
      <c r="W664" s="2" t="s">
        <v>32</v>
      </c>
      <c r="X664" s="4" t="s">
        <v>33</v>
      </c>
      <c r="Y664" s="2">
        <v>306</v>
      </c>
      <c r="Z664" s="31">
        <f t="shared" si="50"/>
        <v>0.9639460024465818</v>
      </c>
    </row>
    <row r="665" spans="1:26" x14ac:dyDescent="0.2">
      <c r="A665" s="1">
        <v>44698</v>
      </c>
      <c r="B665" s="25">
        <v>0.45833333333333298</v>
      </c>
      <c r="C665" s="4">
        <v>22</v>
      </c>
      <c r="D665" s="4">
        <v>22</v>
      </c>
      <c r="E665" s="2">
        <v>3</v>
      </c>
      <c r="F665" s="21">
        <v>2400</v>
      </c>
      <c r="G665" s="22">
        <v>25.4</v>
      </c>
      <c r="I665" s="14"/>
      <c r="J665" s="29">
        <v>0.338095054199751</v>
      </c>
      <c r="K665" s="29">
        <v>1.90549886621315</v>
      </c>
      <c r="L665" s="29">
        <v>1464.01182532087</v>
      </c>
      <c r="M665">
        <f t="shared" si="47"/>
        <v>1.3302796155208803E-2</v>
      </c>
      <c r="N665">
        <f t="shared" si="48"/>
        <v>7.4974367936890371E-2</v>
      </c>
      <c r="O665">
        <f t="shared" si="49"/>
        <v>57.603477599386409</v>
      </c>
      <c r="R665"/>
      <c r="U665" s="11"/>
      <c r="V665" t="s">
        <v>24</v>
      </c>
      <c r="W665" s="2" t="s">
        <v>32</v>
      </c>
      <c r="X665" s="4" t="s">
        <v>33</v>
      </c>
      <c r="Y665" s="2">
        <v>306</v>
      </c>
      <c r="Z665" s="31">
        <f t="shared" si="50"/>
        <v>0.9639460024465818</v>
      </c>
    </row>
    <row r="666" spans="1:26" x14ac:dyDescent="0.2">
      <c r="A666" s="1">
        <v>44698</v>
      </c>
      <c r="B666" s="25">
        <v>0.45833333333333298</v>
      </c>
      <c r="C666" s="4">
        <v>22</v>
      </c>
      <c r="D666" s="4">
        <v>22</v>
      </c>
      <c r="E666" s="2">
        <v>4</v>
      </c>
      <c r="F666" s="21">
        <v>3600</v>
      </c>
      <c r="G666" s="22">
        <v>25.4</v>
      </c>
      <c r="I666" s="14"/>
      <c r="J666" s="30">
        <v>0.34099437704674102</v>
      </c>
      <c r="K666" s="30">
        <v>1.9306941295036499</v>
      </c>
      <c r="L666" s="30">
        <v>1488.73749623084</v>
      </c>
      <c r="M666">
        <f t="shared" si="47"/>
        <v>1.3416873839406042E-2</v>
      </c>
      <c r="N666">
        <f t="shared" si="48"/>
        <v>7.5965708825989312E-2</v>
      </c>
      <c r="O666">
        <f t="shared" si="49"/>
        <v>58.57634175646389</v>
      </c>
      <c r="R666"/>
      <c r="U666" s="11"/>
      <c r="V666" t="s">
        <v>24</v>
      </c>
      <c r="W666" s="2" t="s">
        <v>32</v>
      </c>
      <c r="X666" s="4" t="s">
        <v>33</v>
      </c>
      <c r="Y666" s="2">
        <v>306</v>
      </c>
      <c r="Z666" s="31">
        <f t="shared" si="50"/>
        <v>0.9639460024465818</v>
      </c>
    </row>
    <row r="667" spans="1:26" x14ac:dyDescent="0.2">
      <c r="A667" s="1">
        <v>44698</v>
      </c>
      <c r="B667" s="25">
        <v>0.45833333333333298</v>
      </c>
      <c r="C667" s="4">
        <v>23</v>
      </c>
      <c r="D667" s="4">
        <v>23</v>
      </c>
      <c r="E667" s="2">
        <v>1</v>
      </c>
      <c r="F667" s="21">
        <v>0</v>
      </c>
      <c r="G667" s="22">
        <v>22</v>
      </c>
      <c r="H667" s="3">
        <v>15.04</v>
      </c>
      <c r="I667" s="14">
        <v>7.0699999999999999E-2</v>
      </c>
      <c r="J667" s="29">
        <v>0.32952062997124598</v>
      </c>
      <c r="K667" s="29">
        <v>2.0692680776014098</v>
      </c>
      <c r="L667" s="29">
        <v>438.05380389894702</v>
      </c>
      <c r="M667">
        <f t="shared" si="47"/>
        <v>1.31147801796631E-2</v>
      </c>
      <c r="N667">
        <f t="shared" si="48"/>
        <v>8.2355984731227905E-2</v>
      </c>
      <c r="O667">
        <f t="shared" si="49"/>
        <v>17.434354096437737</v>
      </c>
      <c r="P667" s="10">
        <f>SLOPE(M667:M670,$F667:$F670)*($H667/$I667)*1000</f>
        <v>6.4648359251105333E-2</v>
      </c>
      <c r="Q667" s="10">
        <f>SLOPE(N667:N670,$F667:$F670)*($H667/$I667)*1000</f>
        <v>-0.23775971671734372</v>
      </c>
      <c r="R667" s="10">
        <f>SLOPE(O667:O670,$F667:$F670)*($H667/$I667)</f>
        <v>3.7453241342527734</v>
      </c>
      <c r="S667" s="11">
        <f>RSQ(J667:J670,$F667:$F670)</f>
        <v>0.9754412832433107</v>
      </c>
      <c r="T667" s="11">
        <f>RSQ(K667:K670,$F667:$F670)</f>
        <v>0.91922922521077643</v>
      </c>
      <c r="U667" s="11">
        <f>RSQ(L667:L670,$F667:$F670)</f>
        <v>0.99908450401624771</v>
      </c>
      <c r="V667" t="s">
        <v>24</v>
      </c>
      <c r="W667" s="2" t="s">
        <v>36</v>
      </c>
      <c r="X667" s="4" t="s">
        <v>35</v>
      </c>
      <c r="Y667" s="2">
        <v>306</v>
      </c>
      <c r="Z667" s="31">
        <f t="shared" si="50"/>
        <v>0.9639460024465818</v>
      </c>
    </row>
    <row r="668" spans="1:26" x14ac:dyDescent="0.2">
      <c r="A668" s="1">
        <v>44698</v>
      </c>
      <c r="B668" s="25">
        <v>0.45833333333333298</v>
      </c>
      <c r="C668" s="4">
        <v>23</v>
      </c>
      <c r="D668" s="4">
        <v>23</v>
      </c>
      <c r="E668" s="2">
        <v>2</v>
      </c>
      <c r="F668" s="21">
        <v>1200</v>
      </c>
      <c r="G668" s="22">
        <v>22</v>
      </c>
      <c r="I668" s="14"/>
      <c r="J668" s="30">
        <v>0.33702355612800999</v>
      </c>
      <c r="K668" s="30">
        <v>2.0598198538674701</v>
      </c>
      <c r="L668" s="30">
        <v>994.19785780772702</v>
      </c>
      <c r="M668">
        <f t="shared" si="47"/>
        <v>1.3413393432674879E-2</v>
      </c>
      <c r="N668">
        <f t="shared" si="48"/>
        <v>8.1979949466395752E-2</v>
      </c>
      <c r="O668">
        <f t="shared" si="49"/>
        <v>39.568649651398303</v>
      </c>
      <c r="R668"/>
      <c r="U668" s="11"/>
      <c r="V668" t="s">
        <v>24</v>
      </c>
      <c r="W668" s="2" t="s">
        <v>36</v>
      </c>
      <c r="X668" s="4" t="s">
        <v>35</v>
      </c>
      <c r="Y668" s="2">
        <v>306</v>
      </c>
      <c r="Z668" s="31">
        <f t="shared" si="50"/>
        <v>0.9639460024465818</v>
      </c>
    </row>
    <row r="669" spans="1:26" x14ac:dyDescent="0.2">
      <c r="A669" s="1">
        <v>44698</v>
      </c>
      <c r="B669" s="25">
        <v>0.45833333333333298</v>
      </c>
      <c r="C669" s="4">
        <v>23</v>
      </c>
      <c r="D669" s="4">
        <v>23</v>
      </c>
      <c r="E669" s="2">
        <v>3</v>
      </c>
      <c r="F669" s="21">
        <v>2400</v>
      </c>
      <c r="G669" s="22">
        <v>22</v>
      </c>
      <c r="I669" s="14"/>
      <c r="J669" s="29">
        <v>0.34428669142908302</v>
      </c>
      <c r="K669" s="29">
        <v>1.99683169564122</v>
      </c>
      <c r="L669" s="29">
        <v>1538.7525728594501</v>
      </c>
      <c r="M669">
        <f t="shared" si="47"/>
        <v>1.3702463112157575E-2</v>
      </c>
      <c r="N669">
        <f t="shared" si="48"/>
        <v>7.9473047700848662E-2</v>
      </c>
      <c r="O669">
        <f t="shared" si="49"/>
        <v>61.2416944751036</v>
      </c>
      <c r="R669"/>
      <c r="U669" s="11"/>
      <c r="V669" t="s">
        <v>24</v>
      </c>
      <c r="W669" s="2" t="s">
        <v>36</v>
      </c>
      <c r="X669" s="4" t="s">
        <v>35</v>
      </c>
      <c r="Y669" s="2">
        <v>306</v>
      </c>
      <c r="Z669" s="31">
        <f t="shared" si="50"/>
        <v>0.9639460024465818</v>
      </c>
    </row>
    <row r="670" spans="1:26" x14ac:dyDescent="0.2">
      <c r="A670" s="1">
        <v>44698</v>
      </c>
      <c r="B670" s="25">
        <v>0.45833333333333298</v>
      </c>
      <c r="C670" s="4">
        <v>23</v>
      </c>
      <c r="D670" s="4">
        <v>23</v>
      </c>
      <c r="E670" s="2">
        <v>4</v>
      </c>
      <c r="F670" s="21">
        <v>3600</v>
      </c>
      <c r="G670" s="22">
        <v>22</v>
      </c>
      <c r="I670" s="14"/>
      <c r="J670" s="30">
        <v>0.35764251295422</v>
      </c>
      <c r="K670" s="30">
        <v>1.9779352481733401</v>
      </c>
      <c r="L670" s="30">
        <v>2026.0029891055001</v>
      </c>
      <c r="M670">
        <f t="shared" si="47"/>
        <v>1.4234019098307116E-2</v>
      </c>
      <c r="N670">
        <f t="shared" si="48"/>
        <v>7.8720977171184328E-2</v>
      </c>
      <c r="O670">
        <f t="shared" si="49"/>
        <v>80.634052707952037</v>
      </c>
      <c r="R670"/>
      <c r="U670" s="11"/>
      <c r="V670" t="s">
        <v>24</v>
      </c>
      <c r="W670" s="2" t="s">
        <v>36</v>
      </c>
      <c r="X670" s="4" t="s">
        <v>35</v>
      </c>
      <c r="Y670" s="2">
        <v>306</v>
      </c>
      <c r="Z670" s="31">
        <f t="shared" si="50"/>
        <v>0.9639460024465818</v>
      </c>
    </row>
    <row r="671" spans="1:26" x14ac:dyDescent="0.2">
      <c r="A671" s="1">
        <v>44698</v>
      </c>
      <c r="B671" s="25">
        <v>0.45833333333333298</v>
      </c>
      <c r="C671" s="4">
        <v>24</v>
      </c>
      <c r="D671" s="4">
        <v>24</v>
      </c>
      <c r="E671" s="2">
        <v>1</v>
      </c>
      <c r="F671" s="21">
        <v>0</v>
      </c>
      <c r="G671" s="22">
        <v>25.4</v>
      </c>
      <c r="H671" s="3">
        <v>16.399999999999999</v>
      </c>
      <c r="I671" s="14">
        <v>7.0699999999999999E-2</v>
      </c>
      <c r="J671" s="29">
        <v>0.327997661178067</v>
      </c>
      <c r="K671" s="29">
        <v>2.0818657092466601</v>
      </c>
      <c r="L671" s="29">
        <v>541.74167835651599</v>
      </c>
      <c r="M671">
        <f t="shared" si="47"/>
        <v>1.2905500899339339E-2</v>
      </c>
      <c r="N671">
        <f t="shared" si="48"/>
        <v>8.1913754160583385E-2</v>
      </c>
      <c r="O671">
        <f t="shared" si="49"/>
        <v>21.315541373461276</v>
      </c>
      <c r="P671" s="10">
        <f>SLOPE(M671:M674,$F671:$F674)*($H671/$I671)*1000</f>
        <v>2.4177416608376832E-2</v>
      </c>
      <c r="Q671" s="10">
        <f>SLOPE(N671:N674,$F671:$F674)*($H671/$I671)*1000</f>
        <v>-0.18923580503249657</v>
      </c>
      <c r="R671" s="10">
        <f>SLOPE(O671:O674,$F671:$F674)*($H671/$I671)</f>
        <v>2.0748572200666375</v>
      </c>
      <c r="S671" s="11">
        <f>RSQ(J671:J674,$F671:$F674)</f>
        <v>0.9102653009981968</v>
      </c>
      <c r="T671" s="11">
        <f>RSQ(K671:K674,$F671:$F674)</f>
        <v>0.71122507122504608</v>
      </c>
      <c r="U671" s="11">
        <f>RSQ(L671:L674,$F671:$F674)</f>
        <v>0.96345720413471736</v>
      </c>
      <c r="V671" t="s">
        <v>24</v>
      </c>
      <c r="W671" s="2" t="s">
        <v>36</v>
      </c>
      <c r="X671" s="4" t="s">
        <v>33</v>
      </c>
      <c r="Y671" s="2">
        <v>306</v>
      </c>
      <c r="Z671" s="31">
        <f t="shared" si="50"/>
        <v>0.9639460024465818</v>
      </c>
    </row>
    <row r="672" spans="1:26" x14ac:dyDescent="0.2">
      <c r="A672" s="1">
        <v>44698</v>
      </c>
      <c r="B672" s="25">
        <v>0.45833333333333298</v>
      </c>
      <c r="C672" s="4">
        <v>24</v>
      </c>
      <c r="D672" s="4">
        <v>24</v>
      </c>
      <c r="E672" s="2">
        <v>2</v>
      </c>
      <c r="F672" s="21">
        <v>1200</v>
      </c>
      <c r="G672" s="22">
        <v>25.4</v>
      </c>
      <c r="I672" s="14"/>
      <c r="J672" s="30">
        <v>0.332766594434172</v>
      </c>
      <c r="K672" s="30">
        <v>2.0440728143109101</v>
      </c>
      <c r="L672" s="30">
        <v>945.88709571692698</v>
      </c>
      <c r="M672">
        <f t="shared" si="47"/>
        <v>1.3093140872760185E-2</v>
      </c>
      <c r="N672">
        <f t="shared" si="48"/>
        <v>8.042674282693496E-2</v>
      </c>
      <c r="O672">
        <f t="shared" si="49"/>
        <v>37.217176246330382</v>
      </c>
      <c r="R672"/>
      <c r="U672" s="11"/>
      <c r="V672" t="s">
        <v>24</v>
      </c>
      <c r="W672" s="2" t="s">
        <v>36</v>
      </c>
      <c r="X672" s="4" t="s">
        <v>33</v>
      </c>
      <c r="Y672" s="2">
        <v>306</v>
      </c>
      <c r="Z672" s="31">
        <f t="shared" si="50"/>
        <v>0.9639460024465818</v>
      </c>
    </row>
    <row r="673" spans="1:26" x14ac:dyDescent="0.2">
      <c r="A673" s="1">
        <v>44698</v>
      </c>
      <c r="B673" s="25">
        <v>0.45833333333333298</v>
      </c>
      <c r="C673" s="4">
        <v>24</v>
      </c>
      <c r="D673" s="4">
        <v>24</v>
      </c>
      <c r="E673" s="2">
        <v>3</v>
      </c>
      <c r="F673" s="21">
        <v>2400</v>
      </c>
      <c r="G673" s="22">
        <v>25.4</v>
      </c>
      <c r="I673" s="14"/>
      <c r="J673" s="29">
        <v>0.33677630961986399</v>
      </c>
      <c r="K673" s="29">
        <v>1.9936822877299101</v>
      </c>
      <c r="L673" s="29">
        <v>1198.41406977202</v>
      </c>
      <c r="M673">
        <f t="shared" si="47"/>
        <v>1.3250908409117553E-2</v>
      </c>
      <c r="N673">
        <f t="shared" si="48"/>
        <v>7.8444061048737065E-2</v>
      </c>
      <c r="O673">
        <f t="shared" si="49"/>
        <v>47.15318334793642</v>
      </c>
      <c r="R673"/>
      <c r="U673" s="11"/>
      <c r="V673" t="s">
        <v>24</v>
      </c>
      <c r="W673" s="2" t="s">
        <v>36</v>
      </c>
      <c r="X673" s="4" t="s">
        <v>33</v>
      </c>
      <c r="Y673" s="2">
        <v>306</v>
      </c>
      <c r="Z673" s="31">
        <f t="shared" si="50"/>
        <v>0.9639460024465818</v>
      </c>
    </row>
    <row r="674" spans="1:26" x14ac:dyDescent="0.2">
      <c r="A674" s="1">
        <v>44698</v>
      </c>
      <c r="B674" s="25">
        <v>0.45833333333333298</v>
      </c>
      <c r="C674" s="4">
        <v>24</v>
      </c>
      <c r="D674" s="4">
        <v>24</v>
      </c>
      <c r="E674" s="2">
        <v>4</v>
      </c>
      <c r="F674" s="21">
        <v>3600</v>
      </c>
      <c r="G674" s="22">
        <v>25.4</v>
      </c>
      <c r="I674" s="14"/>
      <c r="J674" s="30">
        <v>0.33725707439563402</v>
      </c>
      <c r="K674" s="30">
        <v>2.0157281431090999</v>
      </c>
      <c r="L674" s="30">
        <v>1366.89211688976</v>
      </c>
      <c r="M674">
        <f t="shared" si="47"/>
        <v>1.3269824733776048E-2</v>
      </c>
      <c r="N674">
        <f t="shared" si="48"/>
        <v>7.9311484326698739E-2</v>
      </c>
      <c r="O674">
        <f t="shared" si="49"/>
        <v>53.782174483993714</v>
      </c>
      <c r="R674"/>
      <c r="U674" s="11"/>
      <c r="V674" t="s">
        <v>24</v>
      </c>
      <c r="W674" s="2" t="s">
        <v>36</v>
      </c>
      <c r="X674" s="4" t="s">
        <v>33</v>
      </c>
      <c r="Y674" s="2">
        <v>306</v>
      </c>
      <c r="Z674" s="31">
        <f t="shared" si="50"/>
        <v>0.9639460024465818</v>
      </c>
    </row>
    <row r="675" spans="1:26" x14ac:dyDescent="0.2">
      <c r="A675" s="1">
        <v>44705</v>
      </c>
      <c r="B675" s="25">
        <v>0.45833333333333331</v>
      </c>
      <c r="C675" s="4">
        <v>1</v>
      </c>
      <c r="D675" s="2">
        <v>1</v>
      </c>
      <c r="E675" s="2">
        <v>1</v>
      </c>
      <c r="F675" s="21">
        <v>0</v>
      </c>
      <c r="G675" s="22">
        <v>14.5</v>
      </c>
      <c r="H675" s="3">
        <v>16.399999999999999</v>
      </c>
      <c r="I675" s="14">
        <v>7.0699999999999999E-2</v>
      </c>
      <c r="J675" s="29">
        <v>0.35979263173251103</v>
      </c>
      <c r="K675" s="29">
        <v>2.0442075736325398</v>
      </c>
      <c r="L675" s="29">
        <v>453.21363518084797</v>
      </c>
      <c r="M675">
        <f t="shared" si="47"/>
        <v>1.4692952707495583E-2</v>
      </c>
      <c r="N675">
        <f t="shared" si="48"/>
        <v>8.3479878559650861E-2</v>
      </c>
      <c r="O675">
        <f t="shared" si="49"/>
        <v>18.508012451614199</v>
      </c>
      <c r="P675" s="10">
        <f>SLOPE(M675:M678,$F675:$F678)*($H675/$I675)*1000</f>
        <v>0.13215934136643021</v>
      </c>
      <c r="Q675" s="10">
        <f>SLOPE(N675:N678,$F675:$F678)*($H675/$I675)*1000</f>
        <v>-0.46008658103839628</v>
      </c>
      <c r="R675" s="10">
        <f>SLOPE(O675:O678,$F675:$F678)*($H675/$I675)</f>
        <v>7.6397809072323488</v>
      </c>
      <c r="S675" s="11">
        <f>RSQ(J675:J678,$F675:$F678)</f>
        <v>0.94603825297550526</v>
      </c>
      <c r="T675" s="11">
        <f>RSQ(K675:K678,$F675:$F678)</f>
        <v>0.98740646618664873</v>
      </c>
      <c r="U675" s="11">
        <f>RSQ(L675:L678,$F675:$F678)</f>
        <v>0.99919355689021505</v>
      </c>
      <c r="V675" t="s">
        <v>24</v>
      </c>
      <c r="W675" s="4" t="s">
        <v>36</v>
      </c>
      <c r="X675" s="4" t="s">
        <v>35</v>
      </c>
      <c r="Y675" s="2">
        <v>306</v>
      </c>
      <c r="Z675">
        <f t="shared" si="50"/>
        <v>0.9639460024465818</v>
      </c>
    </row>
    <row r="676" spans="1:26" x14ac:dyDescent="0.2">
      <c r="A676" s="1">
        <v>44705</v>
      </c>
      <c r="B676" s="25">
        <v>0.45833333333333331</v>
      </c>
      <c r="C676" s="4">
        <v>1</v>
      </c>
      <c r="D676" s="2">
        <v>1</v>
      </c>
      <c r="E676" s="2">
        <v>2</v>
      </c>
      <c r="F676" s="21">
        <v>1200</v>
      </c>
      <c r="G676" s="22">
        <v>14.5</v>
      </c>
      <c r="I676" s="14"/>
      <c r="J676" s="30">
        <v>0.36593208155286899</v>
      </c>
      <c r="K676" s="30">
        <v>1.9974567554932201</v>
      </c>
      <c r="L676" s="30">
        <v>1343.93702836326</v>
      </c>
      <c r="M676">
        <f t="shared" si="47"/>
        <v>1.4943671143351787E-2</v>
      </c>
      <c r="N676">
        <f t="shared" si="48"/>
        <v>8.1570702274827905E-2</v>
      </c>
      <c r="O676">
        <f t="shared" si="49"/>
        <v>54.882733713885663</v>
      </c>
      <c r="R676"/>
      <c r="U676" s="11"/>
      <c r="V676" t="s">
        <v>24</v>
      </c>
      <c r="W676" s="4" t="s">
        <v>36</v>
      </c>
      <c r="X676" s="4" t="s">
        <v>35</v>
      </c>
      <c r="Y676" s="2">
        <v>306</v>
      </c>
      <c r="Z676">
        <f t="shared" si="50"/>
        <v>0.9639460024465818</v>
      </c>
    </row>
    <row r="677" spans="1:26" x14ac:dyDescent="0.2">
      <c r="A677" s="1">
        <v>44705</v>
      </c>
      <c r="B677" s="25">
        <v>0.45833333333333331</v>
      </c>
      <c r="C677" s="4">
        <v>1</v>
      </c>
      <c r="D677" s="2">
        <v>1</v>
      </c>
      <c r="E677" s="2">
        <v>3</v>
      </c>
      <c r="F677" s="21">
        <v>2400</v>
      </c>
      <c r="G677" s="22">
        <v>14.5</v>
      </c>
      <c r="J677" s="29">
        <v>0.38555995526041498</v>
      </c>
      <c r="K677" s="29">
        <v>1.9195387252610301</v>
      </c>
      <c r="L677" s="29">
        <v>2341.1917772573502</v>
      </c>
      <c r="M677">
        <f t="shared" si="47"/>
        <v>1.5745220132126172E-2</v>
      </c>
      <c r="N677">
        <f t="shared" si="48"/>
        <v>7.838874180012334E-2</v>
      </c>
      <c r="O677">
        <f t="shared" si="49"/>
        <v>95.607905856153948</v>
      </c>
      <c r="R677"/>
      <c r="U677" s="11"/>
      <c r="V677" t="s">
        <v>24</v>
      </c>
      <c r="W677" s="4" t="s">
        <v>36</v>
      </c>
      <c r="X677" s="4" t="s">
        <v>35</v>
      </c>
      <c r="Y677" s="2">
        <v>306</v>
      </c>
      <c r="Z677">
        <f t="shared" si="50"/>
        <v>0.9639460024465818</v>
      </c>
    </row>
    <row r="678" spans="1:26" x14ac:dyDescent="0.2">
      <c r="A678" s="1">
        <v>44705</v>
      </c>
      <c r="B678" s="25">
        <v>0.45833333333333331</v>
      </c>
      <c r="C678" s="4">
        <v>1</v>
      </c>
      <c r="D678" s="2">
        <v>1</v>
      </c>
      <c r="E678" s="2">
        <v>4</v>
      </c>
      <c r="F678" s="21">
        <v>3600</v>
      </c>
      <c r="G678" s="22">
        <v>14.5</v>
      </c>
      <c r="I678" s="14"/>
      <c r="J678" s="30">
        <v>0.40905545620544698</v>
      </c>
      <c r="K678" s="30">
        <v>1.8759046283309999</v>
      </c>
      <c r="L678" s="30">
        <v>3346.7603434816601</v>
      </c>
      <c r="M678">
        <f t="shared" si="47"/>
        <v>1.6704712500165898E-2</v>
      </c>
      <c r="N678">
        <f t="shared" si="48"/>
        <v>7.6606843934288654E-2</v>
      </c>
      <c r="O678">
        <f t="shared" si="49"/>
        <v>136.67259169069399</v>
      </c>
      <c r="R678"/>
      <c r="U678" s="11"/>
      <c r="V678" t="s">
        <v>24</v>
      </c>
      <c r="W678" s="4" t="s">
        <v>36</v>
      </c>
      <c r="X678" s="4" t="s">
        <v>35</v>
      </c>
      <c r="Y678" s="2">
        <v>306</v>
      </c>
      <c r="Z678">
        <f t="shared" si="50"/>
        <v>0.9639460024465818</v>
      </c>
    </row>
    <row r="679" spans="1:26" x14ac:dyDescent="0.2">
      <c r="A679" s="1">
        <v>44705</v>
      </c>
      <c r="B679" s="25">
        <v>0.45833333333333331</v>
      </c>
      <c r="C679" s="4">
        <v>2</v>
      </c>
      <c r="D679" s="2">
        <v>2</v>
      </c>
      <c r="E679" s="2">
        <v>1</v>
      </c>
      <c r="F679" s="21">
        <v>0</v>
      </c>
      <c r="G679" s="22">
        <v>16.2</v>
      </c>
      <c r="H679" s="3">
        <v>16.75</v>
      </c>
      <c r="I679" s="14">
        <v>7.0699999999999999E-2</v>
      </c>
      <c r="J679" s="29">
        <v>0.36072396843906601</v>
      </c>
      <c r="K679" s="29">
        <v>1.9974567554932201</v>
      </c>
      <c r="L679" s="29">
        <v>615.75591985428002</v>
      </c>
      <c r="M679">
        <f t="shared" si="47"/>
        <v>1.4644437923382386E-2</v>
      </c>
      <c r="N679">
        <f t="shared" si="48"/>
        <v>8.1091455017640382E-2</v>
      </c>
      <c r="O679">
        <f t="shared" si="49"/>
        <v>24.998059827522813</v>
      </c>
      <c r="P679" s="32"/>
      <c r="Q679" s="32"/>
      <c r="R679" s="32"/>
      <c r="S679" s="33">
        <f>RSQ(J679:J682,$F679:$F682)</f>
        <v>0.90880009858880439</v>
      </c>
      <c r="T679" s="33">
        <f>RSQ(K679:K682,$F679:$F682)</f>
        <v>0.9273316608573986</v>
      </c>
      <c r="U679" s="33">
        <f>RSQ(L679:L682,$F679:$F682)</f>
        <v>0.9358053314323046</v>
      </c>
      <c r="V679" t="s">
        <v>24</v>
      </c>
      <c r="W679" s="4" t="s">
        <v>36</v>
      </c>
      <c r="X679" s="4" t="s">
        <v>33</v>
      </c>
      <c r="Y679" s="2">
        <v>306</v>
      </c>
      <c r="Z679">
        <f t="shared" si="50"/>
        <v>0.9639460024465818</v>
      </c>
    </row>
    <row r="680" spans="1:26" x14ac:dyDescent="0.2">
      <c r="A680" s="1">
        <v>44705</v>
      </c>
      <c r="B680" s="25">
        <v>0.45833333333333331</v>
      </c>
      <c r="C680" s="4">
        <v>2</v>
      </c>
      <c r="D680" s="2">
        <v>2</v>
      </c>
      <c r="E680" s="2">
        <v>2</v>
      </c>
      <c r="F680" s="21">
        <v>1200</v>
      </c>
      <c r="G680" s="22">
        <v>16.2</v>
      </c>
      <c r="I680" s="14"/>
      <c r="J680" s="30">
        <v>1.00994043126755</v>
      </c>
      <c r="K680" s="30">
        <v>1.7730528284245</v>
      </c>
      <c r="L680" s="30">
        <v>6917.9937548790003</v>
      </c>
      <c r="M680">
        <f t="shared" si="47"/>
        <v>4.1000907192309338E-2</v>
      </c>
      <c r="N680">
        <f t="shared" si="48"/>
        <v>7.1981249799114078E-2</v>
      </c>
      <c r="O680">
        <f t="shared" si="49"/>
        <v>280.85222763561939</v>
      </c>
      <c r="V680" t="s">
        <v>24</v>
      </c>
      <c r="W680" s="4" t="s">
        <v>36</v>
      </c>
      <c r="X680" s="4" t="s">
        <v>33</v>
      </c>
      <c r="Y680" s="2">
        <v>306</v>
      </c>
      <c r="Z680">
        <f t="shared" si="50"/>
        <v>0.9639460024465818</v>
      </c>
    </row>
    <row r="681" spans="1:26" x14ac:dyDescent="0.2">
      <c r="A681" s="1">
        <v>44705</v>
      </c>
      <c r="B681" s="25">
        <v>0.45833333333333331</v>
      </c>
      <c r="C681" s="4">
        <v>2</v>
      </c>
      <c r="D681" s="2">
        <v>2</v>
      </c>
      <c r="E681" s="2">
        <v>3</v>
      </c>
      <c r="F681" s="21">
        <v>2400</v>
      </c>
      <c r="G681" s="22">
        <v>16.2</v>
      </c>
      <c r="I681" s="14"/>
      <c r="J681" s="29">
        <v>1.51361204571935</v>
      </c>
      <c r="K681" s="29">
        <v>1.6203334891693899</v>
      </c>
      <c r="L681" s="29">
        <v>11848.022378350201</v>
      </c>
      <c r="M681">
        <f t="shared" si="47"/>
        <v>6.1448641019165195E-2</v>
      </c>
      <c r="N681">
        <f t="shared" si="48"/>
        <v>6.5781249025394409E-2</v>
      </c>
      <c r="O681">
        <f t="shared" si="49"/>
        <v>480.99833505769385</v>
      </c>
      <c r="V681" t="s">
        <v>24</v>
      </c>
      <c r="W681" s="4" t="s">
        <v>36</v>
      </c>
      <c r="X681" s="4" t="s">
        <v>33</v>
      </c>
      <c r="Y681" s="2">
        <v>306</v>
      </c>
      <c r="Z681">
        <f t="shared" si="50"/>
        <v>0.9639460024465818</v>
      </c>
    </row>
    <row r="682" spans="1:26" x14ac:dyDescent="0.2">
      <c r="A682" s="1">
        <v>44705</v>
      </c>
      <c r="B682" s="25">
        <v>0.45833333333333331</v>
      </c>
      <c r="C682" s="4">
        <v>2</v>
      </c>
      <c r="D682" s="2">
        <v>2</v>
      </c>
      <c r="E682" s="2">
        <v>4</v>
      </c>
      <c r="F682" s="21">
        <v>3600</v>
      </c>
      <c r="G682" s="22">
        <v>16.2</v>
      </c>
      <c r="I682" s="14"/>
      <c r="J682" s="30">
        <v>1.5851345867253399</v>
      </c>
      <c r="K682" s="30">
        <v>1.57358267103008</v>
      </c>
      <c r="L682" s="30">
        <v>13233.9058027583</v>
      </c>
      <c r="M682">
        <f t="shared" si="47"/>
        <v>6.4352266792681606E-2</v>
      </c>
      <c r="N682">
        <f t="shared" si="48"/>
        <v>6.3883289604868373E-2</v>
      </c>
      <c r="O682">
        <f t="shared" si="49"/>
        <v>537.26153227636541</v>
      </c>
      <c r="V682" t="s">
        <v>24</v>
      </c>
      <c r="W682" s="4" t="s">
        <v>36</v>
      </c>
      <c r="X682" s="4" t="s">
        <v>33</v>
      </c>
      <c r="Y682" s="2">
        <v>306</v>
      </c>
      <c r="Z682">
        <f t="shared" si="50"/>
        <v>0.9639460024465818</v>
      </c>
    </row>
    <row r="683" spans="1:26" x14ac:dyDescent="0.2">
      <c r="A683" s="1">
        <v>44705</v>
      </c>
      <c r="B683" s="25">
        <v>0.45833333333333331</v>
      </c>
      <c r="C683" s="4">
        <v>3</v>
      </c>
      <c r="D683" s="2">
        <v>3</v>
      </c>
      <c r="E683" s="2">
        <v>1</v>
      </c>
      <c r="F683" s="21">
        <v>0</v>
      </c>
      <c r="G683" s="22">
        <v>14.5</v>
      </c>
      <c r="H683" s="3">
        <v>16.399999999999999</v>
      </c>
      <c r="I683" s="14">
        <v>7.0699999999999999E-2</v>
      </c>
      <c r="J683" s="29">
        <v>0.34991852560436798</v>
      </c>
      <c r="K683" s="29">
        <v>1.9818731494467801</v>
      </c>
      <c r="L683" s="29">
        <v>531.17356232110296</v>
      </c>
      <c r="M683">
        <f t="shared" si="47"/>
        <v>1.4289721063559479E-2</v>
      </c>
      <c r="N683">
        <f t="shared" si="48"/>
        <v>8.0934310179886906E-2</v>
      </c>
      <c r="O683">
        <f t="shared" si="49"/>
        <v>21.691683882115214</v>
      </c>
      <c r="P683" s="10">
        <f>SLOPE(M683:M686,$F683:$F686)*($H683/$I683)*1000</f>
        <v>7.6757131974891186E-3</v>
      </c>
      <c r="Q683" s="10">
        <f>SLOPE(N683:N686,$F683:$F686)*($H683/$I683)*1000</f>
        <v>-0.25341667297836112</v>
      </c>
      <c r="R683" s="10">
        <f>SLOPE(O683:O686,$F683:$F686)*($H683/$I683)</f>
        <v>3.940494031660434</v>
      </c>
      <c r="S683" s="11">
        <f>RSQ(J683:J686,$F683:$F686)</f>
        <v>0.55960736629261809</v>
      </c>
      <c r="T683" s="11">
        <f>RSQ(K683:K686,$F683:$F686)</f>
        <v>0.96314117113027309</v>
      </c>
      <c r="U683" s="11">
        <f>RSQ(L683:L686,$F683:$F686)</f>
        <v>0.99876544112858434</v>
      </c>
      <c r="V683" t="s">
        <v>24</v>
      </c>
      <c r="W683" s="4" t="s">
        <v>32</v>
      </c>
      <c r="X683" s="4" t="s">
        <v>35</v>
      </c>
      <c r="Y683" s="2">
        <v>306</v>
      </c>
      <c r="Z683">
        <f t="shared" si="50"/>
        <v>0.9639460024465818</v>
      </c>
    </row>
    <row r="684" spans="1:26" x14ac:dyDescent="0.2">
      <c r="A684" s="1">
        <v>44705</v>
      </c>
      <c r="B684" s="25">
        <v>0.45833333333333331</v>
      </c>
      <c r="C684" s="4">
        <v>3</v>
      </c>
      <c r="D684" s="2">
        <v>3</v>
      </c>
      <c r="E684" s="2">
        <v>2</v>
      </c>
      <c r="F684" s="21">
        <v>1200</v>
      </c>
      <c r="G684" s="22">
        <v>14.5</v>
      </c>
      <c r="I684" s="14"/>
      <c r="J684" s="30">
        <v>0.34950255285453902</v>
      </c>
      <c r="K684" s="30">
        <v>1.96317282219105</v>
      </c>
      <c r="L684" s="30">
        <v>1057.3380171740801</v>
      </c>
      <c r="M684">
        <f t="shared" si="47"/>
        <v>1.4272733867597701E-2</v>
      </c>
      <c r="N684">
        <f t="shared" si="48"/>
        <v>8.0170639665957624E-2</v>
      </c>
      <c r="O684">
        <f t="shared" si="49"/>
        <v>43.178809436336003</v>
      </c>
      <c r="V684" t="s">
        <v>24</v>
      </c>
      <c r="W684" s="4" t="s">
        <v>32</v>
      </c>
      <c r="X684" s="4" t="s">
        <v>35</v>
      </c>
      <c r="Y684" s="2">
        <v>306</v>
      </c>
      <c r="Z684">
        <f t="shared" si="50"/>
        <v>0.9639460024465818</v>
      </c>
    </row>
    <row r="685" spans="1:26" x14ac:dyDescent="0.2">
      <c r="A685" s="1">
        <v>44705</v>
      </c>
      <c r="B685" s="25">
        <v>0.45833333333333331</v>
      </c>
      <c r="C685" s="4">
        <v>3</v>
      </c>
      <c r="D685" s="2">
        <v>3</v>
      </c>
      <c r="E685" s="2">
        <v>3</v>
      </c>
      <c r="F685" s="21">
        <v>2400</v>
      </c>
      <c r="G685" s="22">
        <v>14.5</v>
      </c>
      <c r="I685" s="14"/>
      <c r="J685" s="29">
        <v>0.35302813297071001</v>
      </c>
      <c r="K685" s="29">
        <v>1.9320056100981799</v>
      </c>
      <c r="L685" s="29">
        <v>1572.2092115534699</v>
      </c>
      <c r="M685">
        <f t="shared" si="47"/>
        <v>1.4416708972546207E-2</v>
      </c>
      <c r="N685">
        <f t="shared" si="48"/>
        <v>7.8897855476076056E-2</v>
      </c>
      <c r="O685">
        <f t="shared" si="49"/>
        <v>64.204748942213243</v>
      </c>
      <c r="V685" t="s">
        <v>24</v>
      </c>
      <c r="W685" s="4" t="s">
        <v>32</v>
      </c>
      <c r="X685" s="4" t="s">
        <v>35</v>
      </c>
      <c r="Y685" s="2">
        <v>306</v>
      </c>
      <c r="Z685">
        <f t="shared" si="50"/>
        <v>0.9639460024465818</v>
      </c>
    </row>
    <row r="686" spans="1:26" x14ac:dyDescent="0.2">
      <c r="A686" s="1">
        <v>44705</v>
      </c>
      <c r="B686" s="25">
        <v>0.45833333333333331</v>
      </c>
      <c r="C686" s="4">
        <v>3</v>
      </c>
      <c r="D686" s="2">
        <v>3</v>
      </c>
      <c r="E686" s="2">
        <v>4</v>
      </c>
      <c r="F686" s="21">
        <v>3600</v>
      </c>
      <c r="G686" s="22">
        <v>14.5</v>
      </c>
      <c r="I686" s="14"/>
      <c r="J686" s="30">
        <v>0.351984469917136</v>
      </c>
      <c r="K686" s="30">
        <v>1.88525479195886</v>
      </c>
      <c r="L686" s="30">
        <v>2023.45823575332</v>
      </c>
      <c r="M686">
        <f t="shared" si="47"/>
        <v>1.4374088611437411E-2</v>
      </c>
      <c r="N686">
        <f t="shared" si="48"/>
        <v>7.6988679191253087E-2</v>
      </c>
      <c r="O686">
        <f t="shared" si="49"/>
        <v>82.632532023666542</v>
      </c>
      <c r="V686" t="s">
        <v>24</v>
      </c>
      <c r="W686" s="4" t="s">
        <v>32</v>
      </c>
      <c r="X686" s="4" t="s">
        <v>35</v>
      </c>
      <c r="Y686" s="2">
        <v>306</v>
      </c>
      <c r="Z686">
        <f t="shared" si="50"/>
        <v>0.9639460024465818</v>
      </c>
    </row>
    <row r="687" spans="1:26" x14ac:dyDescent="0.2">
      <c r="A687" s="1">
        <v>44705</v>
      </c>
      <c r="B687" s="25">
        <v>0.45833333333333331</v>
      </c>
      <c r="C687" s="4">
        <v>4</v>
      </c>
      <c r="D687" s="2">
        <v>4</v>
      </c>
      <c r="E687" s="2">
        <v>1</v>
      </c>
      <c r="F687" s="21">
        <v>0</v>
      </c>
      <c r="G687" s="22">
        <v>16.2</v>
      </c>
      <c r="H687" s="3">
        <v>16.399999999999999</v>
      </c>
      <c r="I687" s="14">
        <v>7.0699999999999999E-2</v>
      </c>
      <c r="J687" s="29">
        <v>0.34172825217459002</v>
      </c>
      <c r="K687" s="29">
        <v>2.0192738039582401</v>
      </c>
      <c r="L687" s="29">
        <v>427.95992714025499</v>
      </c>
      <c r="M687">
        <f t="shared" si="47"/>
        <v>1.3873262143605238E-2</v>
      </c>
      <c r="N687">
        <f t="shared" si="48"/>
        <v>8.1977169413886219E-2</v>
      </c>
      <c r="O687">
        <f t="shared" si="49"/>
        <v>17.374039806172132</v>
      </c>
      <c r="P687" s="10">
        <f>SLOPE(M687:M690,$F687:$F690)*($H687/$I687)*1000</f>
        <v>1.7074268536950009E-2</v>
      </c>
      <c r="Q687" s="10">
        <f>SLOPE(N687:N690,$F687:$F690)*($H687/$I687)*1000</f>
        <v>-0.29595400550782686</v>
      </c>
      <c r="R687" s="10">
        <f>SLOPE(O687:O690,$F687:$F690)*($H687/$I687)</f>
        <v>1.4644088535663295</v>
      </c>
      <c r="S687" s="11">
        <f>RSQ(J687:J690,$F687:$F690)</f>
        <v>0.73048326447884759</v>
      </c>
      <c r="T687" s="11">
        <f>RSQ(K687:K690,$F687:$F690)</f>
        <v>0.89629629629628949</v>
      </c>
      <c r="U687" s="11">
        <f>RSQ(L687:L690,$F687:$F690)</f>
        <v>0.99322081862037415</v>
      </c>
      <c r="V687" t="s">
        <v>24</v>
      </c>
      <c r="W687" s="4" t="s">
        <v>32</v>
      </c>
      <c r="X687" s="4" t="s">
        <v>33</v>
      </c>
      <c r="Y687" s="2">
        <v>306</v>
      </c>
      <c r="Z687">
        <f t="shared" si="50"/>
        <v>0.9639460024465818</v>
      </c>
    </row>
    <row r="688" spans="1:26" x14ac:dyDescent="0.2">
      <c r="A688" s="1">
        <v>44705</v>
      </c>
      <c r="B688" s="25">
        <v>0.45833333333333331</v>
      </c>
      <c r="C688" s="4">
        <v>4</v>
      </c>
      <c r="D688" s="2">
        <v>4</v>
      </c>
      <c r="E688" s="2">
        <v>2</v>
      </c>
      <c r="F688" s="21">
        <v>1200</v>
      </c>
      <c r="G688" s="22">
        <v>16.2</v>
      </c>
      <c r="I688" s="14"/>
      <c r="J688" s="30">
        <v>0.34372956087799</v>
      </c>
      <c r="K688" s="30">
        <v>2.0192738039582401</v>
      </c>
      <c r="L688" s="30">
        <v>648.39968774395004</v>
      </c>
      <c r="M688">
        <f t="shared" si="47"/>
        <v>1.3954509977507955E-2</v>
      </c>
      <c r="N688">
        <f t="shared" si="48"/>
        <v>8.1977169413886219E-2</v>
      </c>
      <c r="O688">
        <f t="shared" si="49"/>
        <v>26.323310363311176</v>
      </c>
      <c r="V688" t="s">
        <v>24</v>
      </c>
      <c r="W688" s="4" t="s">
        <v>32</v>
      </c>
      <c r="X688" s="4" t="s">
        <v>33</v>
      </c>
      <c r="Y688" s="2">
        <v>306</v>
      </c>
      <c r="Z688">
        <f t="shared" si="50"/>
        <v>0.9639460024465818</v>
      </c>
    </row>
    <row r="689" spans="1:26" x14ac:dyDescent="0.2">
      <c r="A689" s="1">
        <v>44705</v>
      </c>
      <c r="B689" s="25">
        <v>0.45833333333333331</v>
      </c>
      <c r="C689" s="4">
        <v>4</v>
      </c>
      <c r="D689" s="2">
        <v>4</v>
      </c>
      <c r="E689" s="2">
        <v>3</v>
      </c>
      <c r="F689" s="21">
        <v>2400</v>
      </c>
      <c r="G689" s="22">
        <v>16.2</v>
      </c>
      <c r="I689" s="14"/>
      <c r="J689" s="29">
        <v>0.34897379165346798</v>
      </c>
      <c r="K689" s="29">
        <v>1.9507059373539</v>
      </c>
      <c r="L689" s="29">
        <v>835.94847775175697</v>
      </c>
      <c r="M689">
        <f t="shared" si="47"/>
        <v>1.4167411860295794E-2</v>
      </c>
      <c r="N689">
        <f t="shared" si="48"/>
        <v>7.919349559711393E-2</v>
      </c>
      <c r="O689">
        <f t="shared" si="49"/>
        <v>33.937294609380913</v>
      </c>
      <c r="V689" t="s">
        <v>24</v>
      </c>
      <c r="W689" s="4" t="s">
        <v>32</v>
      </c>
      <c r="X689" s="4" t="s">
        <v>33</v>
      </c>
      <c r="Y689" s="2">
        <v>306</v>
      </c>
      <c r="Z689">
        <f t="shared" si="50"/>
        <v>0.9639460024465818</v>
      </c>
    </row>
    <row r="690" spans="1:26" x14ac:dyDescent="0.2">
      <c r="A690" s="1">
        <v>44705</v>
      </c>
      <c r="B690" s="25">
        <v>0.45833333333333331</v>
      </c>
      <c r="C690" s="4">
        <v>4</v>
      </c>
      <c r="D690" s="2">
        <v>4</v>
      </c>
      <c r="E690" s="2">
        <v>4</v>
      </c>
      <c r="F690" s="21">
        <v>3600</v>
      </c>
      <c r="G690" s="22">
        <v>16.2</v>
      </c>
      <c r="I690" s="14"/>
      <c r="J690" s="30">
        <v>0.34723254532598602</v>
      </c>
      <c r="K690" s="30">
        <v>1.9164220040517399</v>
      </c>
      <c r="L690" s="30">
        <v>987.45771532656795</v>
      </c>
      <c r="M690">
        <f t="shared" si="47"/>
        <v>1.4096721870211494E-2</v>
      </c>
      <c r="N690">
        <f t="shared" si="48"/>
        <v>7.7801658688728195E-2</v>
      </c>
      <c r="O690">
        <f t="shared" si="49"/>
        <v>40.08816845922356</v>
      </c>
      <c r="V690" t="s">
        <v>24</v>
      </c>
      <c r="W690" s="4" t="s">
        <v>32</v>
      </c>
      <c r="X690" s="4" t="s">
        <v>33</v>
      </c>
      <c r="Y690" s="2">
        <v>306</v>
      </c>
      <c r="Z690">
        <f t="shared" si="50"/>
        <v>0.9639460024465818</v>
      </c>
    </row>
    <row r="691" spans="1:26" x14ac:dyDescent="0.2">
      <c r="A691" s="1">
        <v>44705</v>
      </c>
      <c r="B691" s="25">
        <v>0.45833333333333298</v>
      </c>
      <c r="C691" s="4">
        <v>5</v>
      </c>
      <c r="D691" s="4">
        <v>5</v>
      </c>
      <c r="E691" s="2">
        <v>1</v>
      </c>
      <c r="F691" s="21">
        <v>0</v>
      </c>
      <c r="G691" s="22">
        <v>14.5</v>
      </c>
      <c r="H691" s="3">
        <v>15.04</v>
      </c>
      <c r="I691" s="14">
        <v>7.0699999999999999E-2</v>
      </c>
      <c r="J691" s="29">
        <v>0.34268658920673101</v>
      </c>
      <c r="K691" s="29">
        <v>1.9912233130746499</v>
      </c>
      <c r="L691" s="29">
        <v>435.23289097059597</v>
      </c>
      <c r="M691">
        <f t="shared" ref="M691:M754" si="51">$Z691*J691/(0.08206*(273.15+$G691))</f>
        <v>1.3994388446650597E-2</v>
      </c>
      <c r="N691">
        <f t="shared" ref="N691:N754" si="52">$Z691*K691/(0.08206*(273.15+$G691))</f>
        <v>8.1316145436851742E-2</v>
      </c>
      <c r="O691">
        <f t="shared" si="49"/>
        <v>17.77372775252336</v>
      </c>
      <c r="P691" s="10">
        <f>SLOPE(M691:M694,$F691:$F694)*($H691/$I691)*1000</f>
        <v>0.10607579085657896</v>
      </c>
      <c r="Q691" s="10">
        <f>SLOPE(N691:N694,$F691:$F694)*($H691/$I691)*1000</f>
        <v>-0.11732897916347518</v>
      </c>
      <c r="R691" s="10">
        <f>SLOPE(O691:O694,$F691:$F694)*($H691/$I691)</f>
        <v>3.9047299858393285</v>
      </c>
      <c r="S691" s="11">
        <f>RSQ(J691:J694,$F691:$F694)</f>
        <v>0.99877906290589935</v>
      </c>
      <c r="T691" s="11">
        <f>RSQ(K691:K694,$F691:$F694)</f>
        <v>0.92602739726031102</v>
      </c>
      <c r="U691" s="11">
        <f>RSQ(L691:L694,$F691:$F694)</f>
        <v>0.9989906224184103</v>
      </c>
      <c r="V691" t="s">
        <v>24</v>
      </c>
      <c r="W691" s="2" t="s">
        <v>31</v>
      </c>
      <c r="X691" s="4" t="s">
        <v>35</v>
      </c>
      <c r="Y691" s="2">
        <v>306</v>
      </c>
      <c r="Z691">
        <f t="shared" si="50"/>
        <v>0.9639460024465818</v>
      </c>
    </row>
    <row r="692" spans="1:26" x14ac:dyDescent="0.2">
      <c r="A692" s="1">
        <v>44705</v>
      </c>
      <c r="B692" s="25">
        <v>0.45833333333333298</v>
      </c>
      <c r="C692" s="4">
        <v>5</v>
      </c>
      <c r="D692" s="4">
        <v>5</v>
      </c>
      <c r="E692" s="2">
        <v>2</v>
      </c>
      <c r="F692" s="21">
        <v>1200</v>
      </c>
      <c r="G692" s="22">
        <v>14.5</v>
      </c>
      <c r="I692" s="14"/>
      <c r="J692" s="30">
        <v>0.35884019009644502</v>
      </c>
      <c r="K692" s="30">
        <v>1.98810659186536</v>
      </c>
      <c r="L692" s="30">
        <v>1007.07780379912</v>
      </c>
      <c r="M692">
        <f t="shared" si="51"/>
        <v>1.4654057581022367E-2</v>
      </c>
      <c r="N692">
        <f t="shared" si="52"/>
        <v>8.1188867017863459E-2</v>
      </c>
      <c r="O692">
        <f t="shared" si="49"/>
        <v>41.126318993074392</v>
      </c>
      <c r="V692" t="s">
        <v>24</v>
      </c>
      <c r="W692" s="2" t="s">
        <v>31</v>
      </c>
      <c r="X692" s="4" t="s">
        <v>35</v>
      </c>
      <c r="Y692" s="2">
        <v>306</v>
      </c>
      <c r="Z692">
        <f t="shared" si="50"/>
        <v>0.9639460024465818</v>
      </c>
    </row>
    <row r="693" spans="1:26" x14ac:dyDescent="0.2">
      <c r="A693" s="1">
        <v>44705</v>
      </c>
      <c r="B693" s="25">
        <v>0.45833333333333298</v>
      </c>
      <c r="C693" s="4">
        <v>5</v>
      </c>
      <c r="D693" s="4">
        <v>5</v>
      </c>
      <c r="E693" s="2">
        <v>3</v>
      </c>
      <c r="F693" s="21">
        <v>2400</v>
      </c>
      <c r="G693" s="22">
        <v>14.5</v>
      </c>
      <c r="I693" s="14"/>
      <c r="J693" s="29">
        <v>0.37273785614601401</v>
      </c>
      <c r="K693" s="29">
        <v>1.96628954340034</v>
      </c>
      <c r="L693" s="29">
        <v>1554.5277127244301</v>
      </c>
      <c r="M693">
        <f t="shared" si="51"/>
        <v>1.5221600471013222E-2</v>
      </c>
      <c r="N693">
        <f t="shared" si="52"/>
        <v>8.0297918084945907E-2</v>
      </c>
      <c r="O693">
        <f t="shared" si="49"/>
        <v>63.482684610762817</v>
      </c>
      <c r="V693" t="s">
        <v>24</v>
      </c>
      <c r="W693" s="2" t="s">
        <v>31</v>
      </c>
      <c r="X693" s="4" t="s">
        <v>35</v>
      </c>
      <c r="Y693" s="2">
        <v>306</v>
      </c>
      <c r="Z693">
        <f t="shared" si="50"/>
        <v>0.9639460024465818</v>
      </c>
    </row>
    <row r="694" spans="1:26" x14ac:dyDescent="0.2">
      <c r="A694" s="1">
        <v>44705</v>
      </c>
      <c r="B694" s="25">
        <v>0.45833333333333298</v>
      </c>
      <c r="C694" s="4">
        <v>5</v>
      </c>
      <c r="D694" s="4">
        <v>5</v>
      </c>
      <c r="E694" s="2">
        <v>4</v>
      </c>
      <c r="F694" s="21">
        <v>3600</v>
      </c>
      <c r="G694" s="22">
        <v>14.5</v>
      </c>
      <c r="I694" s="14"/>
      <c r="J694" s="30">
        <v>0.38689576308301199</v>
      </c>
      <c r="K694" s="30">
        <v>1.94447249493533</v>
      </c>
      <c r="L694" s="30">
        <v>2050.6505334374201</v>
      </c>
      <c r="M694">
        <f t="shared" si="51"/>
        <v>1.5799770891182049E-2</v>
      </c>
      <c r="N694">
        <f t="shared" si="52"/>
        <v>7.9406969152028772E-2</v>
      </c>
      <c r="O694">
        <f t="shared" si="49"/>
        <v>83.742991517950074</v>
      </c>
      <c r="V694" t="s">
        <v>24</v>
      </c>
      <c r="W694" s="2" t="s">
        <v>31</v>
      </c>
      <c r="X694" s="4" t="s">
        <v>35</v>
      </c>
      <c r="Y694" s="2">
        <v>306</v>
      </c>
      <c r="Z694">
        <f t="shared" si="50"/>
        <v>0.9639460024465818</v>
      </c>
    </row>
    <row r="695" spans="1:26" x14ac:dyDescent="0.2">
      <c r="A695" s="1">
        <v>44705</v>
      </c>
      <c r="B695" s="25">
        <v>0.45833333333333298</v>
      </c>
      <c r="C695" s="4">
        <v>6</v>
      </c>
      <c r="D695" s="4">
        <v>6</v>
      </c>
      <c r="E695" s="2">
        <v>1</v>
      </c>
      <c r="F695" s="21">
        <v>0</v>
      </c>
      <c r="G695" s="22">
        <v>16.2</v>
      </c>
      <c r="H695" s="3">
        <v>16.399999999999999</v>
      </c>
      <c r="I695" s="14">
        <v>7.0699999999999999E-2</v>
      </c>
      <c r="J695" s="29">
        <v>0.34314464141266898</v>
      </c>
      <c r="K695" s="29">
        <v>1.9974567554932201</v>
      </c>
      <c r="L695" s="29">
        <v>426.684881602914</v>
      </c>
      <c r="M695">
        <f t="shared" si="51"/>
        <v>1.3930763796079706E-2</v>
      </c>
      <c r="N695">
        <f t="shared" si="52"/>
        <v>8.1091455017640382E-2</v>
      </c>
      <c r="O695">
        <f t="shared" ref="O695:O758" si="53">$Z695*L695/(0.08206*(273.15+$G695))</f>
        <v>17.322276333670221</v>
      </c>
      <c r="P695" s="10">
        <f>SLOPE(M695:M698,$F695:$F698)*($H695/$I695)*1000</f>
        <v>3.7264450792083521E-2</v>
      </c>
      <c r="Q695" s="10">
        <f>SLOPE(N695:N698,$F695:$F698)*($H695/$I695)*1000</f>
        <v>-0.18833436714133628</v>
      </c>
      <c r="R695" s="10">
        <f>SLOPE(O695:O698,$F695:$F698)*($H695/$I695)</f>
        <v>1.8327675537149326</v>
      </c>
      <c r="S695" s="11">
        <f>RSQ(J695:J698,$F695:$F698)</f>
        <v>0.97641237813519854</v>
      </c>
      <c r="T695" s="11">
        <f>RSQ(K695:K698,$F695:$F698)</f>
        <v>0.99898904802022415</v>
      </c>
      <c r="U695" s="11">
        <f>RSQ(L695:L698,$F695:$F698)</f>
        <v>0.99517370710647512</v>
      </c>
      <c r="V695" t="s">
        <v>24</v>
      </c>
      <c r="W695" s="2" t="s">
        <v>31</v>
      </c>
      <c r="X695" s="4" t="s">
        <v>33</v>
      </c>
      <c r="Y695" s="2">
        <v>306</v>
      </c>
      <c r="Z695">
        <f t="shared" si="50"/>
        <v>0.9639460024465818</v>
      </c>
    </row>
    <row r="696" spans="1:26" x14ac:dyDescent="0.2">
      <c r="A696" s="1">
        <v>44705</v>
      </c>
      <c r="B696" s="25">
        <v>0.45833333333333298</v>
      </c>
      <c r="C696" s="4">
        <v>6</v>
      </c>
      <c r="D696" s="4">
        <v>6</v>
      </c>
      <c r="E696" s="2">
        <v>2</v>
      </c>
      <c r="F696" s="21">
        <v>1200</v>
      </c>
      <c r="G696" s="22">
        <v>16.2</v>
      </c>
      <c r="I696" s="14"/>
      <c r="J696" s="30">
        <v>0.345702964970791</v>
      </c>
      <c r="K696" s="30">
        <v>1.9725229858189199</v>
      </c>
      <c r="L696" s="30">
        <v>688.86286755139201</v>
      </c>
      <c r="M696">
        <f t="shared" si="51"/>
        <v>1.403462495811162E-2</v>
      </c>
      <c r="N696">
        <f t="shared" si="52"/>
        <v>8.0079209993359768E-2</v>
      </c>
      <c r="O696">
        <f t="shared" si="53"/>
        <v>27.966008317197868</v>
      </c>
      <c r="V696" t="s">
        <v>24</v>
      </c>
      <c r="W696" s="2" t="s">
        <v>31</v>
      </c>
      <c r="X696" s="4" t="s">
        <v>33</v>
      </c>
      <c r="Y696" s="2">
        <v>306</v>
      </c>
      <c r="Z696">
        <f t="shared" si="50"/>
        <v>0.9639460024465818</v>
      </c>
    </row>
    <row r="697" spans="1:26" x14ac:dyDescent="0.2">
      <c r="A697" s="1">
        <v>44705</v>
      </c>
      <c r="B697" s="25">
        <v>0.45833333333333298</v>
      </c>
      <c r="C697" s="4">
        <v>6</v>
      </c>
      <c r="D697" s="4">
        <v>6</v>
      </c>
      <c r="E697" s="2">
        <v>3</v>
      </c>
      <c r="F697" s="21">
        <v>2400</v>
      </c>
      <c r="G697" s="22">
        <v>16.2</v>
      </c>
      <c r="I697" s="14"/>
      <c r="J697" s="29">
        <v>0.35215370736915103</v>
      </c>
      <c r="K697" s="29">
        <v>1.94758921614462</v>
      </c>
      <c r="L697" s="29">
        <v>932.76086390840499</v>
      </c>
      <c r="M697">
        <f t="shared" si="51"/>
        <v>1.4296508017951797E-2</v>
      </c>
      <c r="N697">
        <f t="shared" si="52"/>
        <v>7.9066964969079154E-2</v>
      </c>
      <c r="O697">
        <f t="shared" si="53"/>
        <v>37.86762112863201</v>
      </c>
      <c r="V697" t="s">
        <v>24</v>
      </c>
      <c r="W697" s="2" t="s">
        <v>31</v>
      </c>
      <c r="X697" s="4" t="s">
        <v>33</v>
      </c>
      <c r="Y697" s="2">
        <v>306</v>
      </c>
      <c r="Z697">
        <f t="shared" si="50"/>
        <v>0.9639460024465818</v>
      </c>
    </row>
    <row r="698" spans="1:26" x14ac:dyDescent="0.2">
      <c r="A698" s="1">
        <v>44705</v>
      </c>
      <c r="B698" s="25">
        <v>0.45833333333333298</v>
      </c>
      <c r="C698" s="4">
        <v>6</v>
      </c>
      <c r="D698" s="4">
        <v>6</v>
      </c>
      <c r="E698" s="2">
        <v>4</v>
      </c>
      <c r="F698" s="21">
        <v>3600</v>
      </c>
      <c r="G698" s="22">
        <v>16.2</v>
      </c>
      <c r="I698" s="14"/>
      <c r="J698" s="30">
        <v>0.35682263204992198</v>
      </c>
      <c r="K698" s="30">
        <v>1.9257721676796</v>
      </c>
      <c r="L698" s="30">
        <v>1123.8615664845199</v>
      </c>
      <c r="M698">
        <f t="shared" si="51"/>
        <v>1.4486053996702161E-2</v>
      </c>
      <c r="N698">
        <f t="shared" si="52"/>
        <v>7.8181250572833316E-2</v>
      </c>
      <c r="O698">
        <f t="shared" si="53"/>
        <v>45.62580361952854</v>
      </c>
      <c r="V698" t="s">
        <v>24</v>
      </c>
      <c r="W698" s="2" t="s">
        <v>31</v>
      </c>
      <c r="X698" s="4" t="s">
        <v>33</v>
      </c>
      <c r="Y698" s="2">
        <v>306</v>
      </c>
      <c r="Z698">
        <f t="shared" si="50"/>
        <v>0.9639460024465818</v>
      </c>
    </row>
    <row r="699" spans="1:26" x14ac:dyDescent="0.2">
      <c r="A699" s="1">
        <v>44705</v>
      </c>
      <c r="B699" s="25">
        <v>0.45833333333333298</v>
      </c>
      <c r="C699" s="4">
        <v>7</v>
      </c>
      <c r="D699" s="4">
        <v>7</v>
      </c>
      <c r="E699" s="2">
        <v>1</v>
      </c>
      <c r="F699" s="21">
        <v>0</v>
      </c>
      <c r="G699" s="22">
        <v>14.5</v>
      </c>
      <c r="H699" s="3">
        <v>17.09</v>
      </c>
      <c r="I699" s="14">
        <v>7.0699999999999999E-2</v>
      </c>
      <c r="J699" s="29">
        <v>0.347740092801817</v>
      </c>
      <c r="K699" s="29">
        <v>2.0473242948418302</v>
      </c>
      <c r="L699" s="29">
        <v>433.65860005204303</v>
      </c>
      <c r="M699">
        <f t="shared" si="51"/>
        <v>1.420075979164512E-2</v>
      </c>
      <c r="N699">
        <f t="shared" si="52"/>
        <v>8.3607156978639144E-2</v>
      </c>
      <c r="O699">
        <f t="shared" si="53"/>
        <v>17.709437992328009</v>
      </c>
      <c r="P699" s="10">
        <f>SLOPE(M699:M702,$F699:$F702)*($H699/$I699)*1000</f>
        <v>0.27039358090364796</v>
      </c>
      <c r="Q699" s="10">
        <f>SLOPE(N699:N702,$F699:$F702)*($H699/$I699)*1000</f>
        <v>-0.51021033465480703</v>
      </c>
      <c r="R699" s="10">
        <f>SLOPE(O699:O702,$F699:$F702)*($H699/$I699)</f>
        <v>8.8439571228757998</v>
      </c>
      <c r="S699" s="11">
        <f>RSQ(J699:J702,$F699:$F702)</f>
        <v>0.99853898443625499</v>
      </c>
      <c r="T699" s="11">
        <f>RSQ(K699:K702,$F699:$F702)</f>
        <v>0.90630506922989196</v>
      </c>
      <c r="U699" s="11">
        <f>RSQ(L699:L702,$F699:$F702)</f>
        <v>0.99649746480233858</v>
      </c>
      <c r="V699" t="s">
        <v>24</v>
      </c>
      <c r="W699" s="2" t="s">
        <v>31</v>
      </c>
      <c r="X699" s="4" t="s">
        <v>35</v>
      </c>
      <c r="Y699" s="2">
        <v>306</v>
      </c>
      <c r="Z699">
        <f t="shared" si="50"/>
        <v>0.9639460024465818</v>
      </c>
    </row>
    <row r="700" spans="1:26" x14ac:dyDescent="0.2">
      <c r="A700" s="1">
        <v>44705</v>
      </c>
      <c r="B700" s="25">
        <v>0.45833333333333298</v>
      </c>
      <c r="C700" s="4">
        <v>7</v>
      </c>
      <c r="D700" s="4">
        <v>7</v>
      </c>
      <c r="E700" s="2">
        <v>2</v>
      </c>
      <c r="F700" s="21">
        <v>1200</v>
      </c>
      <c r="G700" s="22">
        <v>14.5</v>
      </c>
      <c r="I700" s="14"/>
      <c r="J700" s="30">
        <v>0.384379733749315</v>
      </c>
      <c r="K700" s="30">
        <v>1.9382390525167501</v>
      </c>
      <c r="L700" s="30">
        <v>1696.7863648191501</v>
      </c>
      <c r="M700">
        <f t="shared" si="51"/>
        <v>1.569702309495101E-2</v>
      </c>
      <c r="N700">
        <f t="shared" si="52"/>
        <v>7.915241231405222E-2</v>
      </c>
      <c r="O700">
        <f t="shared" si="53"/>
        <v>69.292141122962207</v>
      </c>
      <c r="V700" t="s">
        <v>24</v>
      </c>
      <c r="W700" s="2" t="s">
        <v>31</v>
      </c>
      <c r="X700" s="4" t="s">
        <v>35</v>
      </c>
      <c r="Y700" s="2">
        <v>306</v>
      </c>
      <c r="Z700">
        <f t="shared" si="50"/>
        <v>0.9639460024465818</v>
      </c>
    </row>
    <row r="701" spans="1:26" x14ac:dyDescent="0.2">
      <c r="A701" s="1">
        <v>44705</v>
      </c>
      <c r="B701" s="25">
        <v>0.45833333333333298</v>
      </c>
      <c r="C701" s="4">
        <v>7</v>
      </c>
      <c r="D701" s="4">
        <v>7</v>
      </c>
      <c r="E701" s="2">
        <v>3</v>
      </c>
      <c r="F701" s="21">
        <v>2400</v>
      </c>
      <c r="G701" s="22">
        <v>14.5</v>
      </c>
      <c r="I701" s="14"/>
      <c r="J701" s="29">
        <v>0.41483197552816498</v>
      </c>
      <c r="K701" s="29">
        <v>1.9351223313074599</v>
      </c>
      <c r="L701" s="29">
        <v>2672.4434035909399</v>
      </c>
      <c r="M701">
        <f t="shared" si="51"/>
        <v>1.6940609841403644E-2</v>
      </c>
      <c r="N701">
        <f t="shared" si="52"/>
        <v>7.9025133895063923E-2</v>
      </c>
      <c r="O701">
        <f t="shared" si="53"/>
        <v>109.13532151378993</v>
      </c>
      <c r="V701" t="s">
        <v>24</v>
      </c>
      <c r="W701" s="2" t="s">
        <v>31</v>
      </c>
      <c r="X701" s="4" t="s">
        <v>35</v>
      </c>
      <c r="Y701" s="2">
        <v>306</v>
      </c>
      <c r="Z701">
        <f t="shared" si="50"/>
        <v>0.9639460024465818</v>
      </c>
    </row>
    <row r="702" spans="1:26" x14ac:dyDescent="0.2">
      <c r="A702" s="1">
        <v>44705</v>
      </c>
      <c r="B702" s="25">
        <v>0.45833333333333298</v>
      </c>
      <c r="C702" s="4">
        <v>7</v>
      </c>
      <c r="D702" s="4">
        <v>7</v>
      </c>
      <c r="E702" s="2">
        <v>4</v>
      </c>
      <c r="F702" s="21">
        <v>3600</v>
      </c>
      <c r="G702" s="22">
        <v>14.5</v>
      </c>
      <c r="I702" s="14"/>
      <c r="J702" s="30">
        <v>0.447155622357916</v>
      </c>
      <c r="K702" s="30">
        <v>1.8416206950288301</v>
      </c>
      <c r="L702" s="30">
        <v>3692.10252406974</v>
      </c>
      <c r="M702">
        <f t="shared" si="51"/>
        <v>1.8260619681283882E-2</v>
      </c>
      <c r="N702">
        <f t="shared" si="52"/>
        <v>7.5206781325418387E-2</v>
      </c>
      <c r="O702">
        <f t="shared" si="53"/>
        <v>150.77542726809517</v>
      </c>
      <c r="V702" t="s">
        <v>24</v>
      </c>
      <c r="W702" s="2" t="s">
        <v>31</v>
      </c>
      <c r="X702" s="4" t="s">
        <v>35</v>
      </c>
      <c r="Y702" s="2">
        <v>306</v>
      </c>
      <c r="Z702">
        <f t="shared" si="50"/>
        <v>0.9639460024465818</v>
      </c>
    </row>
    <row r="703" spans="1:26" x14ac:dyDescent="0.2">
      <c r="A703" s="1">
        <v>44705</v>
      </c>
      <c r="B703" s="25">
        <v>0.45833333333333298</v>
      </c>
      <c r="C703" s="4">
        <v>8</v>
      </c>
      <c r="D703" s="4">
        <v>8</v>
      </c>
      <c r="E703" s="2">
        <v>1</v>
      </c>
      <c r="F703" s="21">
        <v>0</v>
      </c>
      <c r="G703" s="22">
        <v>16.2</v>
      </c>
      <c r="H703" s="3">
        <v>15.04</v>
      </c>
      <c r="I703" s="14">
        <v>7.0699999999999999E-2</v>
      </c>
      <c r="J703" s="29">
        <v>0.34334900805727903</v>
      </c>
      <c r="K703" s="29">
        <v>2.0223905251675198</v>
      </c>
      <c r="L703" s="29">
        <v>462.55529534218101</v>
      </c>
      <c r="M703">
        <f t="shared" si="51"/>
        <v>1.3939060540689033E-2</v>
      </c>
      <c r="N703">
        <f t="shared" si="52"/>
        <v>8.2103700041920982E-2</v>
      </c>
      <c r="O703">
        <f t="shared" si="53"/>
        <v>18.778520146810333</v>
      </c>
      <c r="P703" s="10">
        <f>SLOPE(M703:M706,$F703:$F706)*($H703/$I703)*1000</f>
        <v>0.5706608486118282</v>
      </c>
      <c r="Q703" s="10">
        <f>SLOPE(N703:N706,$F703:$F706)*($H703/$I703)*1000</f>
        <v>-0.47553085440513471</v>
      </c>
      <c r="R703" s="10">
        <f>SLOPE(O703:O706,$F703:$F706)*($H703/$I703)</f>
        <v>9.2772935043421612</v>
      </c>
      <c r="S703" s="11">
        <f>RSQ(J703:J706,$F703:$F706)</f>
        <v>0.97309348679069907</v>
      </c>
      <c r="T703" s="11">
        <f>RSQ(K703:K706,$F703:$F706)</f>
        <v>0.98345733041575756</v>
      </c>
      <c r="U703" s="11">
        <f>RSQ(L703:L706,$F703:$F706)</f>
        <v>0.97611875966324768</v>
      </c>
      <c r="V703" t="s">
        <v>24</v>
      </c>
      <c r="W703" s="2" t="s">
        <v>31</v>
      </c>
      <c r="X703" s="4" t="s">
        <v>33</v>
      </c>
      <c r="Y703" s="2">
        <v>306</v>
      </c>
      <c r="Z703">
        <f t="shared" si="50"/>
        <v>0.9639460024465818</v>
      </c>
    </row>
    <row r="704" spans="1:26" x14ac:dyDescent="0.2">
      <c r="A704" s="1">
        <v>44705</v>
      </c>
      <c r="B704" s="25">
        <v>0.45833333333333298</v>
      </c>
      <c r="C704" s="4">
        <v>8</v>
      </c>
      <c r="D704" s="4">
        <v>8</v>
      </c>
      <c r="E704" s="2">
        <v>2</v>
      </c>
      <c r="F704" s="21">
        <v>1200</v>
      </c>
      <c r="G704" s="22">
        <v>16.2</v>
      </c>
      <c r="I704" s="14"/>
      <c r="J704" s="30">
        <v>0.45047567465233901</v>
      </c>
      <c r="K704" s="30">
        <v>1.9413557737260401</v>
      </c>
      <c r="L704" s="30">
        <v>2173.991673172</v>
      </c>
      <c r="M704">
        <f t="shared" si="51"/>
        <v>1.828811953357723E-2</v>
      </c>
      <c r="N704">
        <f t="shared" si="52"/>
        <v>7.8813903713008795E-2</v>
      </c>
      <c r="O704">
        <f t="shared" si="53"/>
        <v>88.258305211829835</v>
      </c>
      <c r="V704" t="s">
        <v>24</v>
      </c>
      <c r="W704" s="2" t="s">
        <v>31</v>
      </c>
      <c r="X704" s="4" t="s">
        <v>33</v>
      </c>
      <c r="Y704" s="2">
        <v>306</v>
      </c>
      <c r="Z704">
        <f t="shared" si="50"/>
        <v>0.9639460024465818</v>
      </c>
    </row>
    <row r="705" spans="1:26" x14ac:dyDescent="0.2">
      <c r="A705" s="1">
        <v>44705</v>
      </c>
      <c r="B705" s="25">
        <v>0.45833333333333298</v>
      </c>
      <c r="C705" s="4">
        <v>8</v>
      </c>
      <c r="D705" s="4">
        <v>8</v>
      </c>
      <c r="E705" s="2">
        <v>3</v>
      </c>
      <c r="F705" s="21">
        <v>2400</v>
      </c>
      <c r="G705" s="22">
        <v>16.2</v>
      </c>
      <c r="I705" s="14"/>
      <c r="J705" s="29">
        <v>0.532160749615609</v>
      </c>
      <c r="K705" s="29">
        <v>1.86967118591242</v>
      </c>
      <c r="L705" s="29">
        <v>3504.22846734322</v>
      </c>
      <c r="M705">
        <f t="shared" si="51"/>
        <v>2.1604317275420695E-2</v>
      </c>
      <c r="N705">
        <f t="shared" si="52"/>
        <v>7.5903699268201744E-2</v>
      </c>
      <c r="O705">
        <f t="shared" si="53"/>
        <v>142.26239659487945</v>
      </c>
      <c r="V705" t="s">
        <v>24</v>
      </c>
      <c r="W705" s="2" t="s">
        <v>31</v>
      </c>
      <c r="X705" s="4" t="s">
        <v>33</v>
      </c>
      <c r="Y705" s="2">
        <v>306</v>
      </c>
      <c r="Z705">
        <f t="shared" si="50"/>
        <v>0.9639460024465818</v>
      </c>
    </row>
    <row r="706" spans="1:26" x14ac:dyDescent="0.2">
      <c r="A706" s="1">
        <v>44705</v>
      </c>
      <c r="B706" s="25">
        <v>0.45833333333333298</v>
      </c>
      <c r="C706" s="4">
        <v>8</v>
      </c>
      <c r="D706" s="4">
        <v>8</v>
      </c>
      <c r="E706" s="2">
        <v>4</v>
      </c>
      <c r="F706" s="21">
        <v>3600</v>
      </c>
      <c r="G706" s="22">
        <v>16.2</v>
      </c>
      <c r="I706" s="14"/>
      <c r="J706" s="30">
        <v>0.58042964236686201</v>
      </c>
      <c r="K706" s="30">
        <v>1.82603708898239</v>
      </c>
      <c r="L706" s="30">
        <v>4316.0421545667496</v>
      </c>
      <c r="M706">
        <f t="shared" si="51"/>
        <v>2.3563906505337733E-2</v>
      </c>
      <c r="N706">
        <f t="shared" si="52"/>
        <v>7.4132270475710471E-2</v>
      </c>
      <c r="O706">
        <f t="shared" si="53"/>
        <v>175.21988261761757</v>
      </c>
      <c r="V706" t="s">
        <v>24</v>
      </c>
      <c r="W706" s="2" t="s">
        <v>31</v>
      </c>
      <c r="X706" s="4" t="s">
        <v>33</v>
      </c>
      <c r="Y706" s="2">
        <v>306</v>
      </c>
      <c r="Z706">
        <f t="shared" si="50"/>
        <v>0.9639460024465818</v>
      </c>
    </row>
    <row r="707" spans="1:26" x14ac:dyDescent="0.2">
      <c r="A707" s="1">
        <v>44705</v>
      </c>
      <c r="B707" s="25">
        <v>0.45833333333333298</v>
      </c>
      <c r="C707" s="4">
        <v>9</v>
      </c>
      <c r="D707" s="4">
        <v>9</v>
      </c>
      <c r="E707" s="2">
        <v>1</v>
      </c>
      <c r="F707" s="21">
        <v>0</v>
      </c>
      <c r="G707" s="22">
        <v>14.5</v>
      </c>
      <c r="H707" s="3">
        <v>16.399999999999999</v>
      </c>
      <c r="I707" s="14">
        <v>7.0699999999999999E-2</v>
      </c>
      <c r="J707" s="29">
        <v>0.34556904655710502</v>
      </c>
      <c r="K707" s="29">
        <v>2.0161570827489501</v>
      </c>
      <c r="L707" s="29">
        <v>458.54800936768203</v>
      </c>
      <c r="M707">
        <f t="shared" si="51"/>
        <v>1.4112100166666879E-2</v>
      </c>
      <c r="N707">
        <f t="shared" si="52"/>
        <v>8.233437278875716E-2</v>
      </c>
      <c r="O707">
        <f t="shared" si="53"/>
        <v>18.725853787813403</v>
      </c>
      <c r="P707" s="10">
        <f>SLOPE(M707:M710,$F707:$F710)*($H707/$I707)*1000</f>
        <v>0.23324675127834668</v>
      </c>
      <c r="Q707" s="10">
        <f>SLOPE(N707:N710,$F707:$F710)*($H707/$I707)*1000</f>
        <v>-0.11563673427169469</v>
      </c>
      <c r="R707" s="10">
        <f>SLOPE(O707:O710,$F707:$F710)*($H707/$I707)</f>
        <v>4.1214122370893955</v>
      </c>
      <c r="S707" s="11">
        <f>RSQ(J707:J710,$F707:$F710)</f>
        <v>0.99671144732557626</v>
      </c>
      <c r="T707" s="11">
        <f>RSQ(K707:K710,$F707:$F710)</f>
        <v>0.76303972366159289</v>
      </c>
      <c r="U707" s="11">
        <f>RSQ(L707:L710,$F707:$F710)</f>
        <v>0.99936395135484546</v>
      </c>
      <c r="V707" t="s">
        <v>24</v>
      </c>
      <c r="W707" s="2" t="s">
        <v>36</v>
      </c>
      <c r="X707" s="4" t="s">
        <v>35</v>
      </c>
      <c r="Y707" s="2">
        <v>306</v>
      </c>
      <c r="Z707" s="31">
        <f t="shared" ref="Z707:Z770" si="54">(101.325*EXP(-0.00012*Y707))*1000/101325</f>
        <v>0.9639460024465818</v>
      </c>
    </row>
    <row r="708" spans="1:26" x14ac:dyDescent="0.2">
      <c r="A708" s="1">
        <v>44705</v>
      </c>
      <c r="B708" s="25">
        <v>0.45833333333333298</v>
      </c>
      <c r="C708" s="4">
        <v>9</v>
      </c>
      <c r="D708" s="4">
        <v>9</v>
      </c>
      <c r="E708" s="2">
        <v>2</v>
      </c>
      <c r="F708" s="21">
        <v>1200</v>
      </c>
      <c r="G708" s="22">
        <v>14.5</v>
      </c>
      <c r="I708" s="14"/>
      <c r="J708" s="30">
        <v>0.37165041834801998</v>
      </c>
      <c r="K708" s="30">
        <v>2.0130403615396602</v>
      </c>
      <c r="L708" s="30">
        <v>946.291959406714</v>
      </c>
      <c r="M708">
        <f t="shared" si="51"/>
        <v>1.5177192468377558E-2</v>
      </c>
      <c r="N708">
        <f t="shared" si="52"/>
        <v>8.2207094369768891E-2</v>
      </c>
      <c r="O708">
        <f t="shared" si="53"/>
        <v>38.643990401068081</v>
      </c>
      <c r="V708" t="s">
        <v>24</v>
      </c>
      <c r="W708" s="2" t="s">
        <v>36</v>
      </c>
      <c r="X708" s="4" t="s">
        <v>35</v>
      </c>
      <c r="Y708" s="2">
        <v>306</v>
      </c>
      <c r="Z708" s="31">
        <f t="shared" si="54"/>
        <v>0.9639460024465818</v>
      </c>
    </row>
    <row r="709" spans="1:26" x14ac:dyDescent="0.2">
      <c r="A709" s="1">
        <v>44705</v>
      </c>
      <c r="B709" s="25">
        <v>0.45833333333333298</v>
      </c>
      <c r="C709" s="4">
        <v>9</v>
      </c>
      <c r="D709" s="4">
        <v>9</v>
      </c>
      <c r="E709" s="2">
        <v>3</v>
      </c>
      <c r="F709" s="21">
        <v>2400</v>
      </c>
      <c r="G709" s="22">
        <v>14.5</v>
      </c>
      <c r="I709" s="14"/>
      <c r="J709" s="29">
        <v>0.406288255433366</v>
      </c>
      <c r="K709" s="29">
        <v>2.0068069191210798</v>
      </c>
      <c r="L709" s="29">
        <v>1505.8417902680201</v>
      </c>
      <c r="M709">
        <f t="shared" si="51"/>
        <v>1.6591707545393623E-2</v>
      </c>
      <c r="N709">
        <f t="shared" si="52"/>
        <v>8.1952537531792324E-2</v>
      </c>
      <c r="O709">
        <f t="shared" si="53"/>
        <v>61.494483927696436</v>
      </c>
      <c r="V709" t="s">
        <v>24</v>
      </c>
      <c r="W709" s="2" t="s">
        <v>36</v>
      </c>
      <c r="X709" s="4" t="s">
        <v>35</v>
      </c>
      <c r="Y709" s="2">
        <v>306</v>
      </c>
      <c r="Z709" s="31">
        <f t="shared" si="54"/>
        <v>0.9639460024465818</v>
      </c>
    </row>
    <row r="710" spans="1:26" x14ac:dyDescent="0.2">
      <c r="A710" s="1">
        <v>44705</v>
      </c>
      <c r="B710" s="25">
        <v>0.45833333333333298</v>
      </c>
      <c r="C710" s="4">
        <v>9</v>
      </c>
      <c r="D710" s="4">
        <v>9</v>
      </c>
      <c r="E710" s="2">
        <v>4</v>
      </c>
      <c r="F710" s="21">
        <v>3600</v>
      </c>
      <c r="G710" s="22">
        <v>14.5</v>
      </c>
      <c r="I710" s="14"/>
      <c r="J710" s="30">
        <v>0.43251360148133999</v>
      </c>
      <c r="K710" s="30">
        <v>1.96940626460963</v>
      </c>
      <c r="L710" s="30">
        <v>2012.33411397346</v>
      </c>
      <c r="M710">
        <f t="shared" si="51"/>
        <v>1.7662679364258055E-2</v>
      </c>
      <c r="N710">
        <f t="shared" si="52"/>
        <v>8.042519650393419E-2</v>
      </c>
      <c r="O710">
        <f t="shared" si="53"/>
        <v>82.178253139641427</v>
      </c>
      <c r="V710" t="s">
        <v>24</v>
      </c>
      <c r="W710" s="2" t="s">
        <v>36</v>
      </c>
      <c r="X710" s="4" t="s">
        <v>35</v>
      </c>
      <c r="Y710" s="2">
        <v>306</v>
      </c>
      <c r="Z710" s="31">
        <f t="shared" si="54"/>
        <v>0.9639460024465818</v>
      </c>
    </row>
    <row r="711" spans="1:26" x14ac:dyDescent="0.2">
      <c r="A711" s="1">
        <v>44705</v>
      </c>
      <c r="B711" s="25">
        <v>0.45833333333333298</v>
      </c>
      <c r="C711" s="4">
        <v>10</v>
      </c>
      <c r="D711" s="4">
        <v>10</v>
      </c>
      <c r="E711" s="2">
        <v>1</v>
      </c>
      <c r="F711" s="21">
        <v>0</v>
      </c>
      <c r="G711" s="22">
        <v>16.2</v>
      </c>
      <c r="H711" s="3">
        <v>15.72</v>
      </c>
      <c r="I711" s="14">
        <v>7.0699999999999999E-2</v>
      </c>
      <c r="J711" s="29">
        <v>0.35853683294876798</v>
      </c>
      <c r="K711" s="29">
        <v>2.0223905251675198</v>
      </c>
      <c r="L711" s="29">
        <v>443.89799635701303</v>
      </c>
      <c r="M711">
        <f t="shared" si="51"/>
        <v>1.4555646014000001E-2</v>
      </c>
      <c r="N711">
        <f t="shared" si="52"/>
        <v>8.2103700041920982E-2</v>
      </c>
      <c r="O711">
        <f t="shared" si="53"/>
        <v>18.021083212445845</v>
      </c>
      <c r="P711" s="10">
        <f>SLOPE(M711:M714,$F711:$F714)*($H711/$I711)*1000</f>
        <v>-2.4163385861063112E-2</v>
      </c>
      <c r="Q711" s="10">
        <f>SLOPE(N711:N714,$F711:$F714)*($H711/$I711)*1000</f>
        <v>-0.18990332306652954</v>
      </c>
      <c r="R711" s="10">
        <f>SLOPE(O711:O714,$F711:$F714)*($H711/$I711)</f>
        <v>1.6617137047295381</v>
      </c>
      <c r="S711" s="11">
        <f>RSQ(J711:J714,$F711:$F714)</f>
        <v>0.77192204343732396</v>
      </c>
      <c r="T711" s="11">
        <f>RSQ(K711:K714,$F711:$F714)</f>
        <v>0.91955150665734542</v>
      </c>
      <c r="U711" s="11">
        <f>RSQ(L711:L714,$F711:$F714)</f>
        <v>0.99647688180708927</v>
      </c>
      <c r="V711" t="s">
        <v>24</v>
      </c>
      <c r="W711" s="2" t="s">
        <v>36</v>
      </c>
      <c r="X711" s="4" t="s">
        <v>33</v>
      </c>
      <c r="Y711" s="2">
        <v>306</v>
      </c>
      <c r="Z711" s="31">
        <f t="shared" si="54"/>
        <v>0.9639460024465818</v>
      </c>
    </row>
    <row r="712" spans="1:26" x14ac:dyDescent="0.2">
      <c r="A712" s="1">
        <v>44705</v>
      </c>
      <c r="B712" s="25">
        <v>0.45833333333333298</v>
      </c>
      <c r="C712" s="4">
        <v>10</v>
      </c>
      <c r="D712" s="4">
        <v>10</v>
      </c>
      <c r="E712" s="2">
        <v>2</v>
      </c>
      <c r="F712" s="21">
        <v>1200</v>
      </c>
      <c r="G712" s="22">
        <v>16.2</v>
      </c>
      <c r="I712" s="14"/>
      <c r="J712" s="30">
        <v>0.35017939612656801</v>
      </c>
      <c r="K712" s="30">
        <v>1.9912233130746499</v>
      </c>
      <c r="L712" s="30">
        <v>688.40749414519905</v>
      </c>
      <c r="M712">
        <f t="shared" si="51"/>
        <v>1.421635620946911E-2</v>
      </c>
      <c r="N712">
        <f t="shared" si="52"/>
        <v>8.0838393761570426E-2</v>
      </c>
      <c r="O712">
        <f t="shared" si="53"/>
        <v>27.947521362732914</v>
      </c>
      <c r="V712" t="s">
        <v>24</v>
      </c>
      <c r="W712" s="2" t="s">
        <v>36</v>
      </c>
      <c r="X712" s="4" t="s">
        <v>33</v>
      </c>
      <c r="Y712" s="2">
        <v>306</v>
      </c>
      <c r="Z712" s="31">
        <f t="shared" si="54"/>
        <v>0.9639460024465818</v>
      </c>
    </row>
    <row r="713" spans="1:26" x14ac:dyDescent="0.2">
      <c r="A713" s="1">
        <v>44705</v>
      </c>
      <c r="B713" s="25">
        <v>0.45833333333333298</v>
      </c>
      <c r="C713" s="4">
        <v>10</v>
      </c>
      <c r="D713" s="4">
        <v>10</v>
      </c>
      <c r="E713" s="2">
        <v>3</v>
      </c>
      <c r="F713" s="21">
        <v>2400</v>
      </c>
      <c r="G713" s="22">
        <v>16.2</v>
      </c>
      <c r="I713" s="14"/>
      <c r="J713" s="29">
        <v>0.34966471026426199</v>
      </c>
      <c r="K713" s="29">
        <v>1.9538226585631899</v>
      </c>
      <c r="L713" s="29">
        <v>917.09601873536303</v>
      </c>
      <c r="M713">
        <f t="shared" si="51"/>
        <v>1.4195461326345046E-2</v>
      </c>
      <c r="N713">
        <f t="shared" si="52"/>
        <v>7.932002622514911E-2</v>
      </c>
      <c r="O713">
        <f t="shared" si="53"/>
        <v>37.231669895037285</v>
      </c>
      <c r="V713" t="s">
        <v>24</v>
      </c>
      <c r="W713" s="2" t="s">
        <v>36</v>
      </c>
      <c r="X713" s="4" t="s">
        <v>33</v>
      </c>
      <c r="Y713" s="2">
        <v>306</v>
      </c>
      <c r="Z713" s="31">
        <f t="shared" si="54"/>
        <v>0.9639460024465818</v>
      </c>
    </row>
    <row r="714" spans="1:26" x14ac:dyDescent="0.2">
      <c r="A714" s="1">
        <v>44705</v>
      </c>
      <c r="B714" s="25">
        <v>0.45833333333333298</v>
      </c>
      <c r="C714" s="4">
        <v>10</v>
      </c>
      <c r="D714" s="4">
        <v>10</v>
      </c>
      <c r="E714" s="2">
        <v>4</v>
      </c>
      <c r="F714" s="21">
        <v>3600</v>
      </c>
      <c r="G714" s="22">
        <v>16.2</v>
      </c>
      <c r="I714" s="14"/>
      <c r="J714" s="30">
        <v>0.34800092295555202</v>
      </c>
      <c r="K714" s="30">
        <v>1.9507059373539</v>
      </c>
      <c r="L714" s="30">
        <v>1104.02029664325</v>
      </c>
      <c r="M714">
        <f t="shared" si="51"/>
        <v>1.4127915967311798E-2</v>
      </c>
      <c r="N714">
        <f t="shared" si="52"/>
        <v>7.919349559711393E-2</v>
      </c>
      <c r="O714">
        <f t="shared" si="53"/>
        <v>44.820300603555161</v>
      </c>
      <c r="V714" t="s">
        <v>24</v>
      </c>
      <c r="W714" s="2" t="s">
        <v>36</v>
      </c>
      <c r="X714" s="4" t="s">
        <v>33</v>
      </c>
      <c r="Y714" s="2">
        <v>306</v>
      </c>
      <c r="Z714" s="31">
        <f t="shared" si="54"/>
        <v>0.9639460024465818</v>
      </c>
    </row>
    <row r="715" spans="1:26" x14ac:dyDescent="0.2">
      <c r="A715" s="1">
        <v>44705</v>
      </c>
      <c r="B715" s="25">
        <v>0.45833333333333298</v>
      </c>
      <c r="C715" s="4">
        <v>11</v>
      </c>
      <c r="D715" s="4">
        <v>11</v>
      </c>
      <c r="E715" s="2">
        <v>1</v>
      </c>
      <c r="F715" s="21">
        <v>0</v>
      </c>
      <c r="G715" s="22">
        <v>14.5</v>
      </c>
      <c r="H715" s="3">
        <v>16.399999999999999</v>
      </c>
      <c r="I715" s="14">
        <v>7.0699999999999999E-2</v>
      </c>
      <c r="J715" s="29">
        <v>0.34163664991445197</v>
      </c>
      <c r="K715" s="29">
        <v>2.0161570827489501</v>
      </c>
      <c r="L715" s="29">
        <v>448.95914650012998</v>
      </c>
      <c r="M715">
        <f t="shared" si="51"/>
        <v>1.3951511781019861E-2</v>
      </c>
      <c r="N715">
        <f t="shared" si="52"/>
        <v>8.233437278875716E-2</v>
      </c>
      <c r="O715">
        <f t="shared" si="53"/>
        <v>18.334270702987066</v>
      </c>
      <c r="P715" s="10">
        <f>SLOPE(M715:M718,$F715:$F718)*($H715/$I715)*1000</f>
        <v>3.4814678981650374E-2</v>
      </c>
      <c r="Q715" s="10">
        <f>SLOPE(N715:N718,$F715:$F718)*($H715/$I715)*1000</f>
        <v>-0.24111489273670722</v>
      </c>
      <c r="R715" s="10">
        <f>SLOPE(O715:O718,$F715:$F718)*($H715/$I715)</f>
        <v>4.0845404597695003</v>
      </c>
      <c r="S715" s="11">
        <f>RSQ(J715:J718,$F715:$F718)</f>
        <v>0.86429730950854888</v>
      </c>
      <c r="T715" s="11">
        <f>RSQ(K715:K718,$F715:$F718)</f>
        <v>0.87948717948716937</v>
      </c>
      <c r="U715" s="11">
        <f>RSQ(L715:L718,$F715:$F718)</f>
        <v>0.9960085792693808</v>
      </c>
      <c r="V715" t="s">
        <v>24</v>
      </c>
      <c r="W715" s="2" t="s">
        <v>32</v>
      </c>
      <c r="X715" s="4" t="s">
        <v>35</v>
      </c>
      <c r="Y715" s="2">
        <v>306</v>
      </c>
      <c r="Z715" s="31">
        <f t="shared" si="54"/>
        <v>0.9639460024465818</v>
      </c>
    </row>
    <row r="716" spans="1:26" x14ac:dyDescent="0.2">
      <c r="A716" s="1">
        <v>44705</v>
      </c>
      <c r="B716" s="25">
        <v>0.45833333333333298</v>
      </c>
      <c r="C716" s="4">
        <v>11</v>
      </c>
      <c r="D716" s="4">
        <v>11</v>
      </c>
      <c r="E716" s="2">
        <v>2</v>
      </c>
      <c r="F716" s="21">
        <v>1200</v>
      </c>
      <c r="G716" s="22">
        <v>14.5</v>
      </c>
      <c r="I716" s="14"/>
      <c r="J716" s="30">
        <v>0.34666862525640502</v>
      </c>
      <c r="K716" s="30">
        <v>1.96628954340034</v>
      </c>
      <c r="L716" s="30">
        <v>1023.22404371585</v>
      </c>
      <c r="M716">
        <f t="shared" si="51"/>
        <v>1.4157003970697517E-2</v>
      </c>
      <c r="N716">
        <f t="shared" si="52"/>
        <v>8.0297918084945907E-2</v>
      </c>
      <c r="O716">
        <f t="shared" si="53"/>
        <v>41.785687525325947</v>
      </c>
      <c r="V716" t="s">
        <v>24</v>
      </c>
      <c r="W716" s="2" t="s">
        <v>32</v>
      </c>
      <c r="X716" s="4" t="s">
        <v>35</v>
      </c>
      <c r="Y716" s="2">
        <v>306</v>
      </c>
      <c r="Z716" s="31">
        <f t="shared" si="54"/>
        <v>0.9639460024465818</v>
      </c>
    </row>
    <row r="717" spans="1:26" x14ac:dyDescent="0.2">
      <c r="A717" s="1">
        <v>44705</v>
      </c>
      <c r="B717" s="25">
        <v>0.45833333333333298</v>
      </c>
      <c r="C717" s="4">
        <v>11</v>
      </c>
      <c r="D717" s="4">
        <v>11</v>
      </c>
      <c r="E717" s="2">
        <v>3</v>
      </c>
      <c r="F717" s="21">
        <v>2400</v>
      </c>
      <c r="G717" s="22">
        <v>14.5</v>
      </c>
      <c r="I717" s="14"/>
      <c r="J717" s="29">
        <v>0.35454440132534498</v>
      </c>
      <c r="K717" s="29">
        <v>1.96940626460963</v>
      </c>
      <c r="L717" s="29">
        <v>1562.4902419984401</v>
      </c>
      <c r="M717">
        <f t="shared" si="51"/>
        <v>1.4478629249010029E-2</v>
      </c>
      <c r="N717">
        <f t="shared" si="52"/>
        <v>8.042519650393419E-2</v>
      </c>
      <c r="O717">
        <f t="shared" si="53"/>
        <v>63.807852654065208</v>
      </c>
      <c r="V717" t="s">
        <v>24</v>
      </c>
      <c r="W717" s="2" t="s">
        <v>32</v>
      </c>
      <c r="X717" s="4" t="s">
        <v>35</v>
      </c>
      <c r="Y717" s="2">
        <v>306</v>
      </c>
      <c r="Z717" s="31">
        <f t="shared" si="54"/>
        <v>0.9639460024465818</v>
      </c>
    </row>
    <row r="718" spans="1:26" x14ac:dyDescent="0.2">
      <c r="A718" s="1">
        <v>44705</v>
      </c>
      <c r="B718" s="25">
        <v>0.45833333333333298</v>
      </c>
      <c r="C718" s="4">
        <v>11</v>
      </c>
      <c r="D718" s="4">
        <v>11</v>
      </c>
      <c r="E718" s="2">
        <v>4</v>
      </c>
      <c r="F718" s="21">
        <v>3600</v>
      </c>
      <c r="G718" s="22">
        <v>14.5</v>
      </c>
      <c r="I718" s="14"/>
      <c r="J718" s="30">
        <v>0.35371219688667199</v>
      </c>
      <c r="K718" s="30">
        <v>1.9133052828424499</v>
      </c>
      <c r="L718" s="30">
        <v>1993.93702836326</v>
      </c>
      <c r="M718">
        <f t="shared" si="51"/>
        <v>1.4444644282721223E-2</v>
      </c>
      <c r="N718">
        <f t="shared" si="52"/>
        <v>7.8134184962146788E-2</v>
      </c>
      <c r="O718">
        <f t="shared" si="53"/>
        <v>81.426966189920407</v>
      </c>
      <c r="V718" t="s">
        <v>24</v>
      </c>
      <c r="W718" s="2" t="s">
        <v>32</v>
      </c>
      <c r="X718" s="4" t="s">
        <v>35</v>
      </c>
      <c r="Y718" s="2">
        <v>306</v>
      </c>
      <c r="Z718" s="31">
        <f t="shared" si="54"/>
        <v>0.9639460024465818</v>
      </c>
    </row>
    <row r="719" spans="1:26" x14ac:dyDescent="0.2">
      <c r="A719" s="1">
        <v>44705</v>
      </c>
      <c r="B719" s="25">
        <v>0.45833333333333298</v>
      </c>
      <c r="C719" s="4">
        <v>12</v>
      </c>
      <c r="D719" s="4">
        <v>12</v>
      </c>
      <c r="E719" s="2">
        <v>1</v>
      </c>
      <c r="F719" s="21">
        <v>0</v>
      </c>
      <c r="G719" s="22">
        <v>16.2</v>
      </c>
      <c r="H719" s="3">
        <v>15.72</v>
      </c>
      <c r="I719" s="14">
        <v>7.0699999999999999E-2</v>
      </c>
      <c r="J719" s="29">
        <v>0.34429336203036798</v>
      </c>
      <c r="K719" s="29">
        <v>2.0161570827489501</v>
      </c>
      <c r="L719" s="29">
        <v>515.74290918553197</v>
      </c>
      <c r="M719">
        <f t="shared" si="51"/>
        <v>1.3977398811351901E-2</v>
      </c>
      <c r="N719">
        <f t="shared" si="52"/>
        <v>8.185063878585104E-2</v>
      </c>
      <c r="O719">
        <f t="shared" si="53"/>
        <v>20.937796428317974</v>
      </c>
      <c r="P719" s="10">
        <f>SLOPE(M719:M722,$F719:$F722)*($H719/$I719)*1000</f>
        <v>2.7838006298143217E-3</v>
      </c>
      <c r="Q719" s="10">
        <f>SLOPE(N719:N722,$F719:$F722)*($H719/$I719)*1000</f>
        <v>-0.28837171280472923</v>
      </c>
      <c r="R719" s="10">
        <f>SLOPE(O719:O722,$F719:$F722)*($H719/$I719)</f>
        <v>0.97727024449350219</v>
      </c>
      <c r="S719" s="11">
        <f>RSQ(J719:J722,$F719:$F722)</f>
        <v>4.3153641563472768E-2</v>
      </c>
      <c r="T719" s="11">
        <f>RSQ(K719:K722,$F719:$F722)</f>
        <v>0.85113924050634704</v>
      </c>
      <c r="U719" s="11">
        <f>RSQ(L719:L722,$F719:$F722)</f>
        <v>0.96807664059226051</v>
      </c>
      <c r="V719" t="s">
        <v>24</v>
      </c>
      <c r="W719" s="2" t="s">
        <v>32</v>
      </c>
      <c r="X719" s="4" t="s">
        <v>33</v>
      </c>
      <c r="Y719" s="2">
        <v>306</v>
      </c>
      <c r="Z719" s="31">
        <f t="shared" si="54"/>
        <v>0.9639460024465818</v>
      </c>
    </row>
    <row r="720" spans="1:26" x14ac:dyDescent="0.2">
      <c r="A720" s="1">
        <v>44705</v>
      </c>
      <c r="B720" s="25">
        <v>0.45833333333333298</v>
      </c>
      <c r="C720" s="4">
        <v>12</v>
      </c>
      <c r="D720" s="4">
        <v>12</v>
      </c>
      <c r="E720" s="2">
        <v>2</v>
      </c>
      <c r="F720" s="21">
        <v>1200</v>
      </c>
      <c r="G720" s="22">
        <v>16.2</v>
      </c>
      <c r="I720" s="14"/>
      <c r="J720" s="30">
        <v>0.34659108802434202</v>
      </c>
      <c r="K720" s="30">
        <v>2.0255072463768098</v>
      </c>
      <c r="L720" s="30">
        <v>706.98672911787696</v>
      </c>
      <c r="M720">
        <f t="shared" si="51"/>
        <v>1.4070680402340437E-2</v>
      </c>
      <c r="N720">
        <f t="shared" si="52"/>
        <v>8.2230230669956161E-2</v>
      </c>
      <c r="O720">
        <f t="shared" si="53"/>
        <v>28.701789104903412</v>
      </c>
      <c r="V720" t="s">
        <v>24</v>
      </c>
      <c r="W720" s="2" t="s">
        <v>32</v>
      </c>
      <c r="X720" s="4" t="s">
        <v>33</v>
      </c>
      <c r="Y720" s="2">
        <v>306</v>
      </c>
      <c r="Z720" s="31">
        <f t="shared" si="54"/>
        <v>0.9639460024465818</v>
      </c>
    </row>
    <row r="721" spans="1:26" x14ac:dyDescent="0.2">
      <c r="A721" s="1">
        <v>44705</v>
      </c>
      <c r="B721" s="25">
        <v>0.45833333333333298</v>
      </c>
      <c r="C721" s="4">
        <v>12</v>
      </c>
      <c r="D721" s="4">
        <v>12</v>
      </c>
      <c r="E721" s="2">
        <v>3</v>
      </c>
      <c r="F721" s="21">
        <v>2400</v>
      </c>
      <c r="G721" s="22">
        <v>16.2</v>
      </c>
      <c r="I721" s="14"/>
      <c r="J721" s="29">
        <v>0.34929809617028601</v>
      </c>
      <c r="K721" s="29">
        <v>1.9507059373539</v>
      </c>
      <c r="L721" s="29">
        <v>822.35232890970599</v>
      </c>
      <c r="M721">
        <f t="shared" si="51"/>
        <v>1.4180577764921886E-2</v>
      </c>
      <c r="N721">
        <f t="shared" si="52"/>
        <v>7.919349559711393E-2</v>
      </c>
      <c r="O721">
        <f t="shared" si="53"/>
        <v>33.385326968927004</v>
      </c>
      <c r="V721" t="s">
        <v>24</v>
      </c>
      <c r="W721" s="2" t="s">
        <v>32</v>
      </c>
      <c r="X721" s="4" t="s">
        <v>33</v>
      </c>
      <c r="Y721" s="2">
        <v>306</v>
      </c>
      <c r="Z721" s="31">
        <f t="shared" si="54"/>
        <v>0.9639460024465818</v>
      </c>
    </row>
    <row r="722" spans="1:26" x14ac:dyDescent="0.2">
      <c r="A722" s="1">
        <v>44705</v>
      </c>
      <c r="B722" s="25">
        <v>0.45833333333333298</v>
      </c>
      <c r="C722" s="4">
        <v>12</v>
      </c>
      <c r="D722" s="4">
        <v>12</v>
      </c>
      <c r="E722" s="2">
        <v>4</v>
      </c>
      <c r="F722" s="21">
        <v>3600</v>
      </c>
      <c r="G722" s="22">
        <v>16.2</v>
      </c>
      <c r="I722" s="14"/>
      <c r="J722" s="30">
        <v>0.34462460588323102</v>
      </c>
      <c r="K722" s="30">
        <v>1.9133052828424499</v>
      </c>
      <c r="L722" s="30">
        <v>910.34348165495703</v>
      </c>
      <c r="M722">
        <f t="shared" si="51"/>
        <v>1.3990846434646093E-2</v>
      </c>
      <c r="N722">
        <f t="shared" si="52"/>
        <v>7.7675128060693016E-2</v>
      </c>
      <c r="O722">
        <f t="shared" si="53"/>
        <v>36.957534770256828</v>
      </c>
      <c r="V722" t="s">
        <v>24</v>
      </c>
      <c r="W722" s="2" t="s">
        <v>32</v>
      </c>
      <c r="X722" s="4" t="s">
        <v>33</v>
      </c>
      <c r="Y722" s="2">
        <v>306</v>
      </c>
      <c r="Z722" s="31">
        <f t="shared" si="54"/>
        <v>0.9639460024465818</v>
      </c>
    </row>
    <row r="723" spans="1:26" x14ac:dyDescent="0.2">
      <c r="A723" s="1">
        <v>44705</v>
      </c>
      <c r="B723" s="25">
        <v>0.45833333333333298</v>
      </c>
      <c r="C723" s="4">
        <v>13</v>
      </c>
      <c r="D723" s="4">
        <v>13</v>
      </c>
      <c r="E723" s="2">
        <v>1</v>
      </c>
      <c r="F723" s="21">
        <v>0</v>
      </c>
      <c r="G723" s="22">
        <v>14.5</v>
      </c>
      <c r="H723" s="3">
        <v>15.72</v>
      </c>
      <c r="I723" s="14">
        <v>7.0699999999999999E-2</v>
      </c>
      <c r="J723" s="29">
        <v>0.34456117559806299</v>
      </c>
      <c r="K723" s="29">
        <v>2.0535577372603999</v>
      </c>
      <c r="L723" s="29">
        <v>474.59016393442602</v>
      </c>
      <c r="M723">
        <f t="shared" si="51"/>
        <v>1.4070941457370484E-2</v>
      </c>
      <c r="N723">
        <f t="shared" si="52"/>
        <v>8.3861713816615294E-2</v>
      </c>
      <c r="O723">
        <f t="shared" si="53"/>
        <v>19.380971757407455</v>
      </c>
      <c r="P723" s="10">
        <f>SLOPE(M723:M726,$F723:$F726)*($H723/$I723)*1000</f>
        <v>0.82414606691377557</v>
      </c>
      <c r="Q723" s="10">
        <f>SLOPE(N723:N726,$F723:$F726)*($H723/$I723)*1000</f>
        <v>-0.6650522424698323</v>
      </c>
      <c r="R723" s="10">
        <f>SLOPE(O723:O726,$F723:$F726)*($H723/$I723)</f>
        <v>10.101132541655518</v>
      </c>
      <c r="S723" s="11">
        <f>RSQ(J723:J726,$F723:$F726)</f>
        <v>0.99722142748304377</v>
      </c>
      <c r="T723" s="11">
        <f>RSQ(K723:K726,$F723:$F726)</f>
        <v>0.95261140392908539</v>
      </c>
      <c r="U723" s="11">
        <f>RSQ(L723:L726,$F723:$F726)</f>
        <v>0.99595613454078968</v>
      </c>
      <c r="V723" t="s">
        <v>24</v>
      </c>
      <c r="W723" s="2" t="s">
        <v>32</v>
      </c>
      <c r="X723" s="4" t="s">
        <v>35</v>
      </c>
      <c r="Y723" s="2">
        <v>306</v>
      </c>
      <c r="Z723" s="31">
        <f t="shared" si="54"/>
        <v>0.9639460024465818</v>
      </c>
    </row>
    <row r="724" spans="1:26" x14ac:dyDescent="0.2">
      <c r="A724" s="1">
        <v>44705</v>
      </c>
      <c r="B724" s="25">
        <v>0.45833333333333298</v>
      </c>
      <c r="C724" s="4">
        <v>13</v>
      </c>
      <c r="D724" s="4">
        <v>13</v>
      </c>
      <c r="E724" s="2">
        <v>2</v>
      </c>
      <c r="F724" s="21">
        <v>1200</v>
      </c>
      <c r="G724" s="22">
        <v>14.5</v>
      </c>
      <c r="I724" s="14"/>
      <c r="J724" s="30">
        <v>0.46897395350820897</v>
      </c>
      <c r="K724" s="30">
        <v>1.91018856163316</v>
      </c>
      <c r="L724" s="30">
        <v>2031.39474368983</v>
      </c>
      <c r="M724">
        <f t="shared" si="51"/>
        <v>1.9151620995580015E-2</v>
      </c>
      <c r="N724">
        <f t="shared" si="52"/>
        <v>7.8006906543158505E-2</v>
      </c>
      <c r="O724">
        <f t="shared" si="53"/>
        <v>82.956637426304411</v>
      </c>
      <c r="V724" t="s">
        <v>24</v>
      </c>
      <c r="W724" s="2" t="s">
        <v>32</v>
      </c>
      <c r="X724" s="4" t="s">
        <v>35</v>
      </c>
      <c r="Y724" s="2">
        <v>306</v>
      </c>
      <c r="Z724" s="31">
        <f t="shared" si="54"/>
        <v>0.9639460024465818</v>
      </c>
    </row>
    <row r="725" spans="1:26" x14ac:dyDescent="0.2">
      <c r="A725" s="1">
        <v>44705</v>
      </c>
      <c r="B725" s="25">
        <v>0.45833333333333298</v>
      </c>
      <c r="C725" s="4">
        <v>13</v>
      </c>
      <c r="D725" s="4">
        <v>13</v>
      </c>
      <c r="E725" s="2">
        <v>3</v>
      </c>
      <c r="F725" s="21">
        <v>2400</v>
      </c>
      <c r="G725" s="22">
        <v>14.5</v>
      </c>
      <c r="I725" s="14"/>
      <c r="J725" s="29">
        <v>0.57320558949020195</v>
      </c>
      <c r="K725" s="29">
        <v>1.84473741623812</v>
      </c>
      <c r="L725" s="29">
        <v>3312.3991673172</v>
      </c>
      <c r="M725">
        <f t="shared" si="51"/>
        <v>2.3408157575369938E-2</v>
      </c>
      <c r="N725">
        <f t="shared" si="52"/>
        <v>7.533405974440667E-2</v>
      </c>
      <c r="O725">
        <f t="shared" si="53"/>
        <v>135.26937469337182</v>
      </c>
      <c r="V725" t="s">
        <v>24</v>
      </c>
      <c r="W725" s="2" t="s">
        <v>32</v>
      </c>
      <c r="X725" s="4" t="s">
        <v>35</v>
      </c>
      <c r="Y725" s="2">
        <v>306</v>
      </c>
      <c r="Z725" s="31">
        <f t="shared" si="54"/>
        <v>0.9639460024465818</v>
      </c>
    </row>
    <row r="726" spans="1:26" x14ac:dyDescent="0.2">
      <c r="A726" s="1">
        <v>44705</v>
      </c>
      <c r="B726" s="25">
        <v>0.45833333333333298</v>
      </c>
      <c r="C726" s="4">
        <v>13</v>
      </c>
      <c r="D726" s="4">
        <v>13</v>
      </c>
      <c r="E726" s="2">
        <v>4</v>
      </c>
      <c r="F726" s="21">
        <v>3600</v>
      </c>
      <c r="G726" s="22">
        <v>14.5</v>
      </c>
      <c r="I726" s="14"/>
      <c r="J726" s="30">
        <v>0.67287381498721699</v>
      </c>
      <c r="K726" s="30">
        <v>1.7824029920523601</v>
      </c>
      <c r="L726" s="30">
        <v>4497.3848555815803</v>
      </c>
      <c r="M726">
        <f t="shared" si="51"/>
        <v>2.7478336880087818E-2</v>
      </c>
      <c r="N726">
        <f t="shared" si="52"/>
        <v>7.2788491364642716E-2</v>
      </c>
      <c r="O726">
        <f t="shared" si="53"/>
        <v>183.6609679088545</v>
      </c>
      <c r="V726" t="s">
        <v>24</v>
      </c>
      <c r="W726" s="2" t="s">
        <v>32</v>
      </c>
      <c r="X726" s="4" t="s">
        <v>35</v>
      </c>
      <c r="Y726" s="2">
        <v>306</v>
      </c>
      <c r="Z726" s="31">
        <f t="shared" si="54"/>
        <v>0.9639460024465818</v>
      </c>
    </row>
    <row r="727" spans="1:26" x14ac:dyDescent="0.2">
      <c r="A727" s="1">
        <v>44705</v>
      </c>
      <c r="B727" s="25">
        <v>0.45833333333333298</v>
      </c>
      <c r="C727" s="4">
        <v>14</v>
      </c>
      <c r="D727" s="4">
        <v>14</v>
      </c>
      <c r="E727" s="2">
        <v>1</v>
      </c>
      <c r="F727" s="21">
        <v>0</v>
      </c>
      <c r="G727" s="22">
        <v>16.2</v>
      </c>
      <c r="H727" s="3">
        <v>16.399999999999999</v>
      </c>
      <c r="I727" s="14">
        <v>7.0699999999999999E-2</v>
      </c>
      <c r="J727" s="29">
        <v>0.34506862598027699</v>
      </c>
      <c r="K727" s="29">
        <v>2.0130403615396602</v>
      </c>
      <c r="L727" s="29">
        <v>465.261514441842</v>
      </c>
      <c r="M727">
        <f t="shared" si="51"/>
        <v>1.400887247482319E-2</v>
      </c>
      <c r="N727">
        <f t="shared" si="52"/>
        <v>8.1724108157815875E-2</v>
      </c>
      <c r="O727">
        <f t="shared" si="53"/>
        <v>18.888385476202082</v>
      </c>
      <c r="P727" s="10">
        <f>SLOPE(M727:M730,$F727:$F730)*($H727/$I727)*1000</f>
        <v>0.22710995185536462</v>
      </c>
      <c r="Q727" s="10">
        <f>SLOPE(N727:N730,$F727:$F730)*($H727/$I727)*1000</f>
        <v>-0.39379004038643461</v>
      </c>
      <c r="R727" s="10">
        <f>SLOPE(O727:O730,$F727:$F730)*($H727/$I727)</f>
        <v>4.5333533672748869</v>
      </c>
      <c r="S727" s="11">
        <f>RSQ(J727:J730,$F727:$F730)</f>
        <v>0.97392163395390441</v>
      </c>
      <c r="T727" s="11">
        <f>RSQ(K727:K730,$F727:$F730)</f>
        <v>0.91739515130067151</v>
      </c>
      <c r="U727" s="11">
        <f>RSQ(L727:L730,$F727:$F730)</f>
        <v>0.9717002740329217</v>
      </c>
      <c r="V727" t="s">
        <v>24</v>
      </c>
      <c r="W727" s="2" t="s">
        <v>32</v>
      </c>
      <c r="X727" s="4" t="s">
        <v>33</v>
      </c>
      <c r="Y727" s="2">
        <v>306</v>
      </c>
      <c r="Z727" s="31">
        <f t="shared" si="54"/>
        <v>0.9639460024465818</v>
      </c>
    </row>
    <row r="728" spans="1:26" x14ac:dyDescent="0.2">
      <c r="A728" s="1">
        <v>44705</v>
      </c>
      <c r="B728" s="25">
        <v>0.45833333333333298</v>
      </c>
      <c r="C728" s="4">
        <v>14</v>
      </c>
      <c r="D728" s="4">
        <v>14</v>
      </c>
      <c r="E728" s="2">
        <v>2</v>
      </c>
      <c r="F728" s="21">
        <v>1200</v>
      </c>
      <c r="G728" s="22">
        <v>16.2</v>
      </c>
      <c r="I728" s="14"/>
      <c r="J728" s="30">
        <v>0.38560942758079703</v>
      </c>
      <c r="K728" s="30">
        <v>1.94758921614462</v>
      </c>
      <c r="L728" s="30">
        <v>1273.9396304970101</v>
      </c>
      <c r="M728">
        <f t="shared" si="51"/>
        <v>1.5654721667966741E-2</v>
      </c>
      <c r="N728">
        <f t="shared" si="52"/>
        <v>7.9066964969079154E-2</v>
      </c>
      <c r="O728">
        <f t="shared" si="53"/>
        <v>51.71857561248131</v>
      </c>
      <c r="V728" t="s">
        <v>24</v>
      </c>
      <c r="W728" s="2" t="s">
        <v>32</v>
      </c>
      <c r="X728" s="4" t="s">
        <v>33</v>
      </c>
      <c r="Y728" s="2">
        <v>306</v>
      </c>
      <c r="Z728" s="31">
        <f t="shared" si="54"/>
        <v>0.9639460024465818</v>
      </c>
    </row>
    <row r="729" spans="1:26" x14ac:dyDescent="0.2">
      <c r="A729" s="1">
        <v>44705</v>
      </c>
      <c r="B729" s="25">
        <v>0.45833333333333298</v>
      </c>
      <c r="C729" s="4">
        <v>14</v>
      </c>
      <c r="D729" s="4">
        <v>14</v>
      </c>
      <c r="E729" s="2">
        <v>3</v>
      </c>
      <c r="F729" s="21">
        <v>2400</v>
      </c>
      <c r="G729" s="22">
        <v>16.2</v>
      </c>
      <c r="I729" s="14"/>
      <c r="J729" s="29">
        <v>0.41292748458554801</v>
      </c>
      <c r="K729" s="29">
        <v>1.8759046283309999</v>
      </c>
      <c r="L729" s="29">
        <v>1835.24590163934</v>
      </c>
      <c r="M729">
        <f t="shared" si="51"/>
        <v>1.6763762444282872E-2</v>
      </c>
      <c r="N729">
        <f t="shared" si="52"/>
        <v>7.6156760524272088E-2</v>
      </c>
      <c r="O729">
        <f t="shared" si="53"/>
        <v>74.506123884693309</v>
      </c>
      <c r="V729" t="s">
        <v>24</v>
      </c>
      <c r="W729" s="2" t="s">
        <v>32</v>
      </c>
      <c r="X729" s="4" t="s">
        <v>33</v>
      </c>
      <c r="Y729" s="2">
        <v>306</v>
      </c>
      <c r="Z729" s="31">
        <f t="shared" si="54"/>
        <v>0.9639460024465818</v>
      </c>
    </row>
    <row r="730" spans="1:26" x14ac:dyDescent="0.2">
      <c r="A730" s="1">
        <v>44705</v>
      </c>
      <c r="B730" s="25">
        <v>0.45833333333333298</v>
      </c>
      <c r="C730" s="4">
        <v>14</v>
      </c>
      <c r="D730" s="4">
        <v>14</v>
      </c>
      <c r="E730" s="2">
        <v>4</v>
      </c>
      <c r="F730" s="21">
        <v>3600</v>
      </c>
      <c r="G730" s="22">
        <v>16.2</v>
      </c>
      <c r="I730" s="14"/>
      <c r="J730" s="30">
        <v>0.43242855018201998</v>
      </c>
      <c r="K730" s="30">
        <v>1.86967118591242</v>
      </c>
      <c r="L730" s="30">
        <v>2203.72105126203</v>
      </c>
      <c r="M730">
        <f t="shared" si="51"/>
        <v>1.755545406877658E-2</v>
      </c>
      <c r="N730">
        <f t="shared" si="52"/>
        <v>7.5903699268201744E-2</v>
      </c>
      <c r="O730">
        <f t="shared" si="53"/>
        <v>89.465239239042262</v>
      </c>
      <c r="V730" t="s">
        <v>24</v>
      </c>
      <c r="W730" s="2" t="s">
        <v>32</v>
      </c>
      <c r="X730" s="4" t="s">
        <v>33</v>
      </c>
      <c r="Y730" s="2">
        <v>306</v>
      </c>
      <c r="Z730" s="31">
        <f t="shared" si="54"/>
        <v>0.9639460024465818</v>
      </c>
    </row>
    <row r="731" spans="1:26" x14ac:dyDescent="0.2">
      <c r="A731" s="1">
        <v>44705</v>
      </c>
      <c r="B731" s="25">
        <v>0.45833333333333298</v>
      </c>
      <c r="C731" s="4">
        <v>15</v>
      </c>
      <c r="D731" s="4">
        <v>15</v>
      </c>
      <c r="E731" s="2">
        <v>1</v>
      </c>
      <c r="F731" s="21">
        <v>0</v>
      </c>
      <c r="G731" s="22">
        <v>14.5</v>
      </c>
      <c r="H731" s="3">
        <v>15.04</v>
      </c>
      <c r="I731" s="14">
        <v>7.0699999999999999E-2</v>
      </c>
      <c r="J731" s="29">
        <v>0.34269363604884201</v>
      </c>
      <c r="K731" s="29">
        <v>2.0442075736325398</v>
      </c>
      <c r="L731" s="29">
        <v>446.55217278168101</v>
      </c>
      <c r="M731">
        <f t="shared" si="51"/>
        <v>1.399467622052016E-2</v>
      </c>
      <c r="N731">
        <f t="shared" si="52"/>
        <v>8.3479878559650861E-2</v>
      </c>
      <c r="O731">
        <f t="shared" si="53"/>
        <v>18.235976441531349</v>
      </c>
      <c r="P731" s="10">
        <f>SLOPE(M731:M734,$F731:$F734)*($H731/$I731)*1000</f>
        <v>0.25117771754731366</v>
      </c>
      <c r="Q731" s="10">
        <f>SLOPE(N731:N734,$F731:$F734)*($H731/$I731)*1000</f>
        <v>-9.7022040462098516E-2</v>
      </c>
      <c r="R731" s="10">
        <f>SLOPE(O731:O734,$F731:$F734)*($H731/$I731)</f>
        <v>3.0755023264092829</v>
      </c>
      <c r="S731" s="11">
        <f>RSQ(J731:J734,$F731:$F734)</f>
        <v>0.99287387497839341</v>
      </c>
      <c r="T731" s="11">
        <f>RSQ(K731:K734,$F731:$F734)</f>
        <v>0.76563146997923592</v>
      </c>
      <c r="U731" s="11">
        <f>RSQ(L731:L734,$F731:$F734)</f>
        <v>0.99304374442736132</v>
      </c>
      <c r="V731" t="s">
        <v>24</v>
      </c>
      <c r="W731" s="2" t="s">
        <v>36</v>
      </c>
      <c r="X731" s="4" t="s">
        <v>35</v>
      </c>
      <c r="Y731" s="2">
        <v>306</v>
      </c>
      <c r="Z731" s="31">
        <f t="shared" si="54"/>
        <v>0.9639460024465818</v>
      </c>
    </row>
    <row r="732" spans="1:26" x14ac:dyDescent="0.2">
      <c r="A732" s="1">
        <v>44705</v>
      </c>
      <c r="B732" s="25">
        <v>0.45833333333333298</v>
      </c>
      <c r="C732" s="4">
        <v>15</v>
      </c>
      <c r="D732" s="4">
        <v>15</v>
      </c>
      <c r="E732" s="2">
        <v>2</v>
      </c>
      <c r="F732" s="21">
        <v>1200</v>
      </c>
      <c r="G732" s="22">
        <v>14.5</v>
      </c>
      <c r="I732" s="14"/>
      <c r="J732" s="30">
        <v>0.38230926292530298</v>
      </c>
      <c r="K732" s="30">
        <v>2.0099236403303702</v>
      </c>
      <c r="L732" s="30">
        <v>922.75565964090595</v>
      </c>
      <c r="M732">
        <f t="shared" si="51"/>
        <v>1.5612470696662668E-2</v>
      </c>
      <c r="N732">
        <f t="shared" si="52"/>
        <v>8.2079815950780607E-2</v>
      </c>
      <c r="O732">
        <f t="shared" si="53"/>
        <v>37.682831920130774</v>
      </c>
      <c r="V732" t="s">
        <v>24</v>
      </c>
      <c r="W732" s="2" t="s">
        <v>36</v>
      </c>
      <c r="X732" s="4" t="s">
        <v>35</v>
      </c>
      <c r="Y732" s="2">
        <v>306</v>
      </c>
      <c r="Z732" s="31">
        <f t="shared" si="54"/>
        <v>0.9639460024465818</v>
      </c>
    </row>
    <row r="733" spans="1:26" x14ac:dyDescent="0.2">
      <c r="A733" s="1">
        <v>44705</v>
      </c>
      <c r="B733" s="25">
        <v>0.45833333333333298</v>
      </c>
      <c r="C733" s="4">
        <v>15</v>
      </c>
      <c r="D733" s="4">
        <v>15</v>
      </c>
      <c r="E733" s="2">
        <v>3</v>
      </c>
      <c r="F733" s="21">
        <v>2400</v>
      </c>
      <c r="G733" s="22">
        <v>14.5</v>
      </c>
      <c r="I733" s="14"/>
      <c r="J733" s="29">
        <v>0.41917983979283602</v>
      </c>
      <c r="K733" s="29">
        <v>2.0161570827489501</v>
      </c>
      <c r="L733" s="29">
        <v>1383.00806661462</v>
      </c>
      <c r="M733">
        <f t="shared" si="51"/>
        <v>1.7118164794966216E-2</v>
      </c>
      <c r="N733">
        <f t="shared" si="52"/>
        <v>8.233437278875716E-2</v>
      </c>
      <c r="O733">
        <f t="shared" si="53"/>
        <v>56.478288671461264</v>
      </c>
      <c r="V733" t="s">
        <v>24</v>
      </c>
      <c r="W733" s="2" t="s">
        <v>36</v>
      </c>
      <c r="X733" s="4" t="s">
        <v>35</v>
      </c>
      <c r="Y733" s="2">
        <v>306</v>
      </c>
      <c r="Z733" s="31">
        <f t="shared" si="54"/>
        <v>0.9639460024465818</v>
      </c>
    </row>
    <row r="734" spans="1:26" x14ac:dyDescent="0.2">
      <c r="A734" s="1">
        <v>44705</v>
      </c>
      <c r="B734" s="25">
        <v>0.45833333333333298</v>
      </c>
      <c r="C734" s="4">
        <v>15</v>
      </c>
      <c r="D734" s="4">
        <v>15</v>
      </c>
      <c r="E734" s="2">
        <v>4</v>
      </c>
      <c r="F734" s="21">
        <v>3600</v>
      </c>
      <c r="G734" s="22">
        <v>14.5</v>
      </c>
      <c r="I734" s="14"/>
      <c r="J734" s="30">
        <v>0.446056166864714</v>
      </c>
      <c r="K734" s="30">
        <v>1.9974567554932201</v>
      </c>
      <c r="L734" s="30">
        <v>1709.2245641426</v>
      </c>
      <c r="M734">
        <f t="shared" si="51"/>
        <v>1.8215720908655256E-2</v>
      </c>
      <c r="N734">
        <f t="shared" si="52"/>
        <v>8.1570702274827905E-2</v>
      </c>
      <c r="O734">
        <f t="shared" si="53"/>
        <v>69.800083360538991</v>
      </c>
      <c r="V734" t="s">
        <v>24</v>
      </c>
      <c r="W734" s="2" t="s">
        <v>36</v>
      </c>
      <c r="X734" s="4" t="s">
        <v>35</v>
      </c>
      <c r="Y734" s="2">
        <v>306</v>
      </c>
      <c r="Z734" s="31">
        <f t="shared" si="54"/>
        <v>0.9639460024465818</v>
      </c>
    </row>
    <row r="735" spans="1:26" x14ac:dyDescent="0.2">
      <c r="A735" s="1">
        <v>44705</v>
      </c>
      <c r="B735" s="25">
        <v>0.45833333333333298</v>
      </c>
      <c r="C735" s="4">
        <v>16</v>
      </c>
      <c r="D735" s="4">
        <v>16</v>
      </c>
      <c r="E735" s="2">
        <v>1</v>
      </c>
      <c r="F735" s="21">
        <v>0</v>
      </c>
      <c r="G735" s="22">
        <v>16.2</v>
      </c>
      <c r="H735" s="3">
        <v>16.059999999999999</v>
      </c>
      <c r="I735" s="14">
        <v>7.0699999999999999E-2</v>
      </c>
      <c r="J735" s="29">
        <v>0.34556199825517497</v>
      </c>
      <c r="K735" s="29">
        <v>2.1003085553997201</v>
      </c>
      <c r="L735" s="29">
        <v>421.74082747853203</v>
      </c>
      <c r="M735">
        <f t="shared" si="51"/>
        <v>1.4028902082736758E-2</v>
      </c>
      <c r="N735">
        <f t="shared" si="52"/>
        <v>8.5266965742798406E-2</v>
      </c>
      <c r="O735">
        <f t="shared" si="53"/>
        <v>17.121560828050626</v>
      </c>
      <c r="P735" s="10">
        <f>SLOPE(M735:M738,$F735:$F738)*($H735/$I735)*1000</f>
        <v>1.6280250411146488E-2</v>
      </c>
      <c r="Q735" s="10">
        <f>SLOPE(N735:N738,$F735:$F738)*($H735/$I735)*1000</f>
        <v>-0.41676361174725896</v>
      </c>
      <c r="R735" s="10">
        <f>SLOPE(O735:O738,$F735:$F738)*($H735/$I735)</f>
        <v>2.5215244374331602</v>
      </c>
      <c r="S735" s="11">
        <f>RSQ(J735:J738,$F735:$F738)</f>
        <v>0.93883072828956382</v>
      </c>
      <c r="T735" s="11">
        <f>RSQ(K735:K738,$F735:$F738)</f>
        <v>0.92643818849449311</v>
      </c>
      <c r="U735" s="11">
        <f>RSQ(L735:L738,$F735:$F738)</f>
        <v>0.9960281132853317</v>
      </c>
      <c r="V735" t="s">
        <v>24</v>
      </c>
      <c r="W735" s="2" t="s">
        <v>36</v>
      </c>
      <c r="X735" s="4" t="s">
        <v>33</v>
      </c>
      <c r="Y735" s="2">
        <v>306</v>
      </c>
      <c r="Z735" s="31">
        <f t="shared" si="54"/>
        <v>0.9639460024465818</v>
      </c>
    </row>
    <row r="736" spans="1:26" x14ac:dyDescent="0.2">
      <c r="A736" s="1">
        <v>44705</v>
      </c>
      <c r="B736" s="25">
        <v>0.45833333333333298</v>
      </c>
      <c r="C736" s="4">
        <v>16</v>
      </c>
      <c r="D736" s="4">
        <v>16</v>
      </c>
      <c r="E736" s="2">
        <v>2</v>
      </c>
      <c r="F736" s="21">
        <v>1200</v>
      </c>
      <c r="G736" s="22">
        <v>16.2</v>
      </c>
      <c r="I736" s="14"/>
      <c r="J736" s="30">
        <v>0.346513551222288</v>
      </c>
      <c r="K736" s="30">
        <v>2.0005734767025101</v>
      </c>
      <c r="L736" s="30">
        <v>798.08743169398895</v>
      </c>
      <c r="M736">
        <f t="shared" si="51"/>
        <v>1.4067532613494103E-2</v>
      </c>
      <c r="N736">
        <f t="shared" si="52"/>
        <v>8.1217985645675547E-2</v>
      </c>
      <c r="O736">
        <f t="shared" si="53"/>
        <v>32.400236395293973</v>
      </c>
      <c r="V736" t="s">
        <v>24</v>
      </c>
      <c r="W736" s="2" t="s">
        <v>36</v>
      </c>
      <c r="X736" s="4" t="s">
        <v>33</v>
      </c>
      <c r="Y736" s="2">
        <v>306</v>
      </c>
      <c r="Z736" s="31">
        <f t="shared" si="54"/>
        <v>0.9639460024465818</v>
      </c>
    </row>
    <row r="737" spans="1:26" x14ac:dyDescent="0.2">
      <c r="A737" s="1">
        <v>44705</v>
      </c>
      <c r="B737" s="25">
        <v>0.45833333333333298</v>
      </c>
      <c r="C737" s="4">
        <v>16</v>
      </c>
      <c r="D737" s="4">
        <v>16</v>
      </c>
      <c r="E737" s="2">
        <v>3</v>
      </c>
      <c r="F737" s="21">
        <v>2400</v>
      </c>
      <c r="G737" s="22">
        <v>16.2</v>
      </c>
      <c r="I737" s="14"/>
      <c r="J737" s="29">
        <v>0.35024990250025601</v>
      </c>
      <c r="K737" s="29">
        <v>1.9725229858189199</v>
      </c>
      <c r="L737" s="29">
        <v>1123.26307572209</v>
      </c>
      <c r="M737">
        <f t="shared" si="51"/>
        <v>1.4219218581540323E-2</v>
      </c>
      <c r="N737">
        <f t="shared" si="52"/>
        <v>8.0079209993359768E-2</v>
      </c>
      <c r="O737">
        <f t="shared" si="53"/>
        <v>45.601506479374393</v>
      </c>
      <c r="V737" t="s">
        <v>24</v>
      </c>
      <c r="W737" s="2" t="s">
        <v>36</v>
      </c>
      <c r="X737" s="4" t="s">
        <v>33</v>
      </c>
      <c r="Y737" s="2">
        <v>306</v>
      </c>
      <c r="Z737" s="31">
        <f t="shared" si="54"/>
        <v>0.9639460024465818</v>
      </c>
    </row>
    <row r="738" spans="1:26" x14ac:dyDescent="0.2">
      <c r="A738" s="1">
        <v>44705</v>
      </c>
      <c r="B738" s="25">
        <v>0.45833333333333298</v>
      </c>
      <c r="C738" s="4">
        <v>16</v>
      </c>
      <c r="D738" s="4">
        <v>16</v>
      </c>
      <c r="E738" s="2">
        <v>4</v>
      </c>
      <c r="F738" s="21">
        <v>3600</v>
      </c>
      <c r="G738" s="22">
        <v>16.2</v>
      </c>
      <c r="I738" s="14"/>
      <c r="J738" s="30">
        <v>0.35137805228515301</v>
      </c>
      <c r="K738" s="30">
        <v>1.92888888888889</v>
      </c>
      <c r="L738" s="30">
        <v>1407.05178246162</v>
      </c>
      <c r="M738">
        <f t="shared" si="51"/>
        <v>1.4265018475472216E-2</v>
      </c>
      <c r="N738">
        <f t="shared" si="52"/>
        <v>7.8307781200868495E-2</v>
      </c>
      <c r="O738">
        <f t="shared" si="53"/>
        <v>57.12257650193942</v>
      </c>
      <c r="V738" t="s">
        <v>24</v>
      </c>
      <c r="W738" s="2" t="s">
        <v>36</v>
      </c>
      <c r="X738" s="4" t="s">
        <v>33</v>
      </c>
      <c r="Y738" s="2">
        <v>306</v>
      </c>
      <c r="Z738" s="31">
        <f t="shared" si="54"/>
        <v>0.9639460024465818</v>
      </c>
    </row>
    <row r="739" spans="1:26" x14ac:dyDescent="0.2">
      <c r="A739" s="1">
        <v>44705</v>
      </c>
      <c r="B739" s="25">
        <v>0.45833333333333298</v>
      </c>
      <c r="C739" s="4">
        <v>17</v>
      </c>
      <c r="D739" s="4">
        <v>17</v>
      </c>
      <c r="E739" s="2">
        <v>1</v>
      </c>
      <c r="F739" s="21">
        <v>0</v>
      </c>
      <c r="G739" s="22">
        <v>14.5</v>
      </c>
      <c r="H739" s="3">
        <v>15.04</v>
      </c>
      <c r="I739" s="14">
        <v>7.0699999999999999E-2</v>
      </c>
      <c r="J739" s="29">
        <v>0.345590191484273</v>
      </c>
      <c r="K739" s="29">
        <v>2.0286239675861002</v>
      </c>
      <c r="L739" s="29">
        <v>454.04631798074399</v>
      </c>
      <c r="M739">
        <f t="shared" si="51"/>
        <v>1.4112963667993703E-2</v>
      </c>
      <c r="N739">
        <f t="shared" si="52"/>
        <v>8.284348646470989E-2</v>
      </c>
      <c r="O739">
        <f t="shared" si="53"/>
        <v>18.542016952874562</v>
      </c>
      <c r="P739" s="10">
        <f>SLOPE(M739:M742,$F739:$F742)*($H739/$I739)*1000</f>
        <v>0.27065776859351515</v>
      </c>
      <c r="Q739" s="10">
        <f>SLOPE(N739:N742,$F739:$F742)*($H739/$I739)*1000</f>
        <v>-0.12409795873057505</v>
      </c>
      <c r="R739" s="10">
        <f>SLOPE(O739:O742,$F739:$F742)*($H739/$I739)</f>
        <v>4.600575550206023</v>
      </c>
      <c r="S739" s="11">
        <f>RSQ(J739:J742,$F739:$F742)</f>
        <v>0.99758629526165499</v>
      </c>
      <c r="T739" s="11">
        <f>RSQ(K739:K742,$F739:$F742)</f>
        <v>0.59371933267910981</v>
      </c>
      <c r="U739" s="11">
        <f>RSQ(L739:L742,$F739:$F742)</f>
        <v>0.99499781233534423</v>
      </c>
      <c r="V739" t="s">
        <v>24</v>
      </c>
      <c r="W739" s="2" t="s">
        <v>31</v>
      </c>
      <c r="X739" s="4" t="s">
        <v>35</v>
      </c>
      <c r="Y739" s="2">
        <v>306</v>
      </c>
      <c r="Z739" s="31">
        <f t="shared" si="54"/>
        <v>0.9639460024465818</v>
      </c>
    </row>
    <row r="740" spans="1:26" x14ac:dyDescent="0.2">
      <c r="A740" s="1">
        <v>44705</v>
      </c>
      <c r="B740" s="25">
        <v>0.45833333333333298</v>
      </c>
      <c r="C740" s="4">
        <v>17</v>
      </c>
      <c r="D740" s="4">
        <v>17</v>
      </c>
      <c r="E740" s="2">
        <v>2</v>
      </c>
      <c r="F740" s="21">
        <v>1200</v>
      </c>
      <c r="G740" s="22">
        <v>14.5</v>
      </c>
      <c r="I740" s="14"/>
      <c r="J740" s="30">
        <v>0.37815502838195503</v>
      </c>
      <c r="K740" s="30">
        <v>2.0348574100046699</v>
      </c>
      <c r="L740" s="30">
        <v>974.55113192818101</v>
      </c>
      <c r="M740">
        <f t="shared" si="51"/>
        <v>1.5442823054387895E-2</v>
      </c>
      <c r="N740">
        <f t="shared" si="52"/>
        <v>8.3098043302686025E-2</v>
      </c>
      <c r="O740">
        <f t="shared" si="53"/>
        <v>39.798018162591454</v>
      </c>
      <c r="V740" t="s">
        <v>24</v>
      </c>
      <c r="W740" s="2" t="s">
        <v>31</v>
      </c>
      <c r="X740" s="4" t="s">
        <v>35</v>
      </c>
      <c r="Y740" s="2">
        <v>306</v>
      </c>
      <c r="Z740" s="31">
        <f t="shared" si="54"/>
        <v>0.9639460024465818</v>
      </c>
    </row>
    <row r="741" spans="1:26" x14ac:dyDescent="0.2">
      <c r="A741" s="1">
        <v>44705</v>
      </c>
      <c r="B741" s="25">
        <v>0.45833333333333298</v>
      </c>
      <c r="C741" s="4">
        <v>17</v>
      </c>
      <c r="D741" s="4">
        <v>17</v>
      </c>
      <c r="E741" s="2">
        <v>3</v>
      </c>
      <c r="F741" s="21">
        <v>2400</v>
      </c>
      <c r="G741" s="22">
        <v>14.5</v>
      </c>
      <c r="I741" s="14"/>
      <c r="J741" s="29">
        <v>0.416757926559926</v>
      </c>
      <c r="K741" s="29">
        <v>1.9756397070282099</v>
      </c>
      <c r="L741" s="29">
        <v>1739.66952901379</v>
      </c>
      <c r="M741">
        <f t="shared" si="51"/>
        <v>1.7019260444364449E-2</v>
      </c>
      <c r="N741">
        <f t="shared" si="52"/>
        <v>8.0679753341910743E-2</v>
      </c>
      <c r="O741">
        <f t="shared" si="53"/>
        <v>71.043372937870643</v>
      </c>
      <c r="V741" t="s">
        <v>24</v>
      </c>
      <c r="W741" s="2" t="s">
        <v>31</v>
      </c>
      <c r="X741" s="4" t="s">
        <v>35</v>
      </c>
      <c r="Y741" s="2">
        <v>306</v>
      </c>
      <c r="Z741" s="31">
        <f t="shared" si="54"/>
        <v>0.9639460024465818</v>
      </c>
    </row>
    <row r="742" spans="1:26" x14ac:dyDescent="0.2">
      <c r="A742" s="1">
        <v>44705</v>
      </c>
      <c r="B742" s="25">
        <v>0.45833333333333298</v>
      </c>
      <c r="C742" s="4">
        <v>17</v>
      </c>
      <c r="D742" s="4">
        <v>17</v>
      </c>
      <c r="E742" s="2">
        <v>4</v>
      </c>
      <c r="F742" s="21">
        <v>3600</v>
      </c>
      <c r="G742" s="22">
        <v>14.5</v>
      </c>
      <c r="I742" s="14"/>
      <c r="J742" s="30">
        <v>0.457344711841906</v>
      </c>
      <c r="K742" s="30">
        <v>1.9912233130746499</v>
      </c>
      <c r="L742" s="30">
        <v>2317.30418943534</v>
      </c>
      <c r="M742">
        <f t="shared" si="51"/>
        <v>1.8676714388948731E-2</v>
      </c>
      <c r="N742">
        <f t="shared" si="52"/>
        <v>8.1316145436851742E-2</v>
      </c>
      <c r="O742">
        <f t="shared" si="53"/>
        <v>94.632401726247593</v>
      </c>
      <c r="V742" t="s">
        <v>24</v>
      </c>
      <c r="W742" s="2" t="s">
        <v>31</v>
      </c>
      <c r="X742" s="4" t="s">
        <v>35</v>
      </c>
      <c r="Y742" s="2">
        <v>306</v>
      </c>
      <c r="Z742" s="31">
        <f t="shared" si="54"/>
        <v>0.9639460024465818</v>
      </c>
    </row>
    <row r="743" spans="1:26" x14ac:dyDescent="0.2">
      <c r="A743" s="1">
        <v>44705</v>
      </c>
      <c r="B743" s="25">
        <v>0.45833333333333298</v>
      </c>
      <c r="C743" s="4">
        <v>18</v>
      </c>
      <c r="D743" s="4">
        <v>18</v>
      </c>
      <c r="E743" s="2">
        <v>1</v>
      </c>
      <c r="F743" s="21">
        <v>0</v>
      </c>
      <c r="G743" s="22">
        <v>16.2</v>
      </c>
      <c r="H743" s="3">
        <v>15.04</v>
      </c>
      <c r="I743" s="14">
        <v>7.0699999999999999E-2</v>
      </c>
      <c r="J743" s="29">
        <v>0.34442022044524401</v>
      </c>
      <c r="K743" s="29">
        <v>2.0161570827489501</v>
      </c>
      <c r="L743" s="29">
        <v>441.76424668227901</v>
      </c>
      <c r="M743">
        <f t="shared" si="51"/>
        <v>1.3982548927075426E-2</v>
      </c>
      <c r="N743">
        <f t="shared" si="52"/>
        <v>8.185063878585104E-2</v>
      </c>
      <c r="O743">
        <f t="shared" si="53"/>
        <v>17.934458625809992</v>
      </c>
      <c r="P743" s="10">
        <f>SLOPE(M743:M746,$F743:$F746)*($H743/$I743)*1000</f>
        <v>2.6045732264189516E-2</v>
      </c>
      <c r="Q743" s="10">
        <f>SLOPE(N743:N746,$F743:$F746)*($H743/$I743)*1000</f>
        <v>-0.32524515985258495</v>
      </c>
      <c r="R743" s="10">
        <f>SLOPE(O743:O746,$F743:$F746)*($H743/$I743)</f>
        <v>3.2015112802916801</v>
      </c>
      <c r="S743" s="11">
        <f>RSQ(J743:J746,$F743:$F746)</f>
        <v>0.97534327280201794</v>
      </c>
      <c r="T743" s="11">
        <f>RSQ(K743:K746,$F743:$F746)</f>
        <v>0.97090741168320882</v>
      </c>
      <c r="U743" s="11">
        <f>RSQ(L743:L746,$F743:$F746)</f>
        <v>0.98840912953011018</v>
      </c>
      <c r="V743" t="s">
        <v>24</v>
      </c>
      <c r="W743" s="2" t="s">
        <v>31</v>
      </c>
      <c r="X743" s="4" t="s">
        <v>33</v>
      </c>
      <c r="Y743" s="2">
        <v>306</v>
      </c>
      <c r="Z743" s="31">
        <f t="shared" si="54"/>
        <v>0.9639460024465818</v>
      </c>
    </row>
    <row r="744" spans="1:26" x14ac:dyDescent="0.2">
      <c r="A744" s="1">
        <v>44705</v>
      </c>
      <c r="B744" s="25">
        <v>0.45833333333333298</v>
      </c>
      <c r="C744" s="4">
        <v>18</v>
      </c>
      <c r="D744" s="4">
        <v>18</v>
      </c>
      <c r="E744" s="2">
        <v>2</v>
      </c>
      <c r="F744" s="21">
        <v>1200</v>
      </c>
      <c r="G744" s="22">
        <v>16.2</v>
      </c>
      <c r="I744" s="14"/>
      <c r="J744" s="30">
        <v>0.34928399581864</v>
      </c>
      <c r="K744" s="30">
        <v>1.98498987065607</v>
      </c>
      <c r="L744" s="30">
        <v>978.12906583398399</v>
      </c>
      <c r="M744">
        <f t="shared" si="51"/>
        <v>1.4180005327982718E-2</v>
      </c>
      <c r="N744">
        <f t="shared" si="52"/>
        <v>8.0585332505500082E-2</v>
      </c>
      <c r="O744">
        <f t="shared" si="53"/>
        <v>39.709449992041314</v>
      </c>
      <c r="V744" t="s">
        <v>24</v>
      </c>
      <c r="W744" s="2" t="s">
        <v>31</v>
      </c>
      <c r="X744" s="4" t="s">
        <v>33</v>
      </c>
      <c r="Y744" s="2">
        <v>306</v>
      </c>
      <c r="Z744" s="31">
        <f t="shared" si="54"/>
        <v>0.9639460024465818</v>
      </c>
    </row>
    <row r="745" spans="1:26" x14ac:dyDescent="0.2">
      <c r="A745" s="1">
        <v>44705</v>
      </c>
      <c r="B745" s="25">
        <v>0.45833333333333298</v>
      </c>
      <c r="C745" s="4">
        <v>18</v>
      </c>
      <c r="D745" s="4">
        <v>18</v>
      </c>
      <c r="E745" s="2">
        <v>3</v>
      </c>
      <c r="F745" s="21">
        <v>2400</v>
      </c>
      <c r="G745" s="22">
        <v>16.2</v>
      </c>
      <c r="I745" s="14"/>
      <c r="J745" s="29">
        <v>0.35296466478767802</v>
      </c>
      <c r="K745" s="29">
        <v>1.94447249493533</v>
      </c>
      <c r="L745" s="29">
        <v>1445.3291699193301</v>
      </c>
      <c r="M745">
        <f t="shared" si="51"/>
        <v>1.4329430741732853E-2</v>
      </c>
      <c r="N745">
        <f t="shared" si="52"/>
        <v>7.8940434341043975E-2</v>
      </c>
      <c r="O745">
        <f t="shared" si="53"/>
        <v>58.676537074394091</v>
      </c>
      <c r="V745" t="s">
        <v>24</v>
      </c>
      <c r="W745" s="2" t="s">
        <v>31</v>
      </c>
      <c r="X745" s="4" t="s">
        <v>33</v>
      </c>
      <c r="Y745" s="2">
        <v>306</v>
      </c>
      <c r="Z745" s="31">
        <f t="shared" si="54"/>
        <v>0.9639460024465818</v>
      </c>
    </row>
    <row r="746" spans="1:26" x14ac:dyDescent="0.2">
      <c r="A746" s="1">
        <v>44705</v>
      </c>
      <c r="B746" s="25">
        <v>0.45833333333333298</v>
      </c>
      <c r="C746" s="4">
        <v>18</v>
      </c>
      <c r="D746" s="4">
        <v>18</v>
      </c>
      <c r="E746" s="2">
        <v>4</v>
      </c>
      <c r="F746" s="21">
        <v>3600</v>
      </c>
      <c r="G746" s="22">
        <v>16.2</v>
      </c>
      <c r="I746" s="14"/>
      <c r="J746" s="30">
        <v>0.35525675037309101</v>
      </c>
      <c r="K746" s="30">
        <v>1.8790213495402801</v>
      </c>
      <c r="L746" s="30">
        <v>1768.85245901639</v>
      </c>
      <c r="M746">
        <f t="shared" si="51"/>
        <v>1.4422483347069583E-2</v>
      </c>
      <c r="N746">
        <f t="shared" si="52"/>
        <v>7.6283291152306865E-2</v>
      </c>
      <c r="O746">
        <f t="shared" si="53"/>
        <v>71.810725923701739</v>
      </c>
      <c r="V746" t="s">
        <v>24</v>
      </c>
      <c r="W746" s="2" t="s">
        <v>31</v>
      </c>
      <c r="X746" s="4" t="s">
        <v>33</v>
      </c>
      <c r="Y746" s="2">
        <v>306</v>
      </c>
      <c r="Z746" s="31">
        <f t="shared" si="54"/>
        <v>0.9639460024465818</v>
      </c>
    </row>
    <row r="747" spans="1:26" x14ac:dyDescent="0.2">
      <c r="A747" s="1">
        <v>44705</v>
      </c>
      <c r="B747" s="25">
        <v>0.45833333333333298</v>
      </c>
      <c r="C747" s="4">
        <v>19</v>
      </c>
      <c r="D747" s="4">
        <v>19</v>
      </c>
      <c r="E747" s="2">
        <v>1</v>
      </c>
      <c r="F747" s="21">
        <v>0</v>
      </c>
      <c r="G747" s="22">
        <v>14.5</v>
      </c>
      <c r="H747" s="3">
        <v>16.059999999999999</v>
      </c>
      <c r="I747" s="14">
        <v>7.0699999999999999E-2</v>
      </c>
      <c r="J747" s="29">
        <v>0.36076630334326598</v>
      </c>
      <c r="K747" s="29">
        <v>2.0286239675861002</v>
      </c>
      <c r="L747" s="29">
        <v>453.66900858704099</v>
      </c>
      <c r="M747">
        <f t="shared" si="51"/>
        <v>1.4732714808405115E-2</v>
      </c>
      <c r="N747">
        <f t="shared" si="52"/>
        <v>8.284348646470989E-2</v>
      </c>
      <c r="O747">
        <f t="shared" si="53"/>
        <v>18.526608663240953</v>
      </c>
      <c r="P747" s="10">
        <f>SLOPE(M747:M750,$F747:$F750)*($H747/$I747)*1000</f>
        <v>7.1949790938247299E-2</v>
      </c>
      <c r="Q747" s="10">
        <f>SLOPE(N747:N750,$F747:$F750)*($H747/$I747)*1000</f>
        <v>-0.31562467535653743</v>
      </c>
      <c r="R747" s="10">
        <f>SLOPE(O747:O750,$F747:$F750)*($H747/$I747)</f>
        <v>5.2871336927820254</v>
      </c>
      <c r="S747" s="11">
        <f>RSQ(J747:J750,$F747:$F750)</f>
        <v>0.82135871340757172</v>
      </c>
      <c r="T747" s="11">
        <f>RSQ(K747:K750,$F747:$F750)</f>
        <v>0.98315668862790173</v>
      </c>
      <c r="U747" s="11">
        <f>RSQ(L747:L750,$F747:$F750)</f>
        <v>0.99959827735524076</v>
      </c>
      <c r="V747" t="s">
        <v>24</v>
      </c>
      <c r="W747" s="2" t="s">
        <v>31</v>
      </c>
      <c r="X747" s="4" t="s">
        <v>35</v>
      </c>
      <c r="Y747" s="2">
        <v>306</v>
      </c>
      <c r="Z747" s="31">
        <f t="shared" si="54"/>
        <v>0.9639460024465818</v>
      </c>
    </row>
    <row r="748" spans="1:26" x14ac:dyDescent="0.2">
      <c r="A748" s="1">
        <v>44705</v>
      </c>
      <c r="B748" s="25">
        <v>0.45833333333333298</v>
      </c>
      <c r="C748" s="4">
        <v>19</v>
      </c>
      <c r="D748" s="4">
        <v>19</v>
      </c>
      <c r="E748" s="2">
        <v>2</v>
      </c>
      <c r="F748" s="21">
        <v>1200</v>
      </c>
      <c r="G748" s="22">
        <v>14.5</v>
      </c>
      <c r="I748" s="14"/>
      <c r="J748" s="30">
        <v>0.35722471026652303</v>
      </c>
      <c r="K748" s="30">
        <v>1.9943400342839299</v>
      </c>
      <c r="L748" s="30">
        <v>1159.3286494925801</v>
      </c>
      <c r="M748">
        <f t="shared" si="51"/>
        <v>1.4588085777690375E-2</v>
      </c>
      <c r="N748">
        <f t="shared" si="52"/>
        <v>8.1443423855839608E-2</v>
      </c>
      <c r="O748">
        <f t="shared" si="53"/>
        <v>47.34382952039762</v>
      </c>
      <c r="V748" t="s">
        <v>24</v>
      </c>
      <c r="W748" s="2" t="s">
        <v>31</v>
      </c>
      <c r="X748" s="4" t="s">
        <v>35</v>
      </c>
      <c r="Y748" s="2">
        <v>306</v>
      </c>
      <c r="Z748" s="31">
        <f t="shared" si="54"/>
        <v>0.9639460024465818</v>
      </c>
    </row>
    <row r="749" spans="1:26" x14ac:dyDescent="0.2">
      <c r="A749" s="1">
        <v>44705</v>
      </c>
      <c r="B749" s="25">
        <v>0.45833333333333298</v>
      </c>
      <c r="C749" s="4">
        <v>19</v>
      </c>
      <c r="D749" s="4">
        <v>19</v>
      </c>
      <c r="E749" s="2">
        <v>3</v>
      </c>
      <c r="F749" s="21">
        <v>2400</v>
      </c>
      <c r="G749" s="22">
        <v>14.5</v>
      </c>
      <c r="I749" s="14"/>
      <c r="J749" s="29">
        <v>0.373521707503847</v>
      </c>
      <c r="K749" s="29">
        <v>1.9600561009817701</v>
      </c>
      <c r="L749" s="29">
        <v>1854.82695810565</v>
      </c>
      <c r="M749">
        <f t="shared" si="51"/>
        <v>1.5253610828965489E-2</v>
      </c>
      <c r="N749">
        <f t="shared" si="52"/>
        <v>8.0043361246969758E-2</v>
      </c>
      <c r="O749">
        <f t="shared" si="53"/>
        <v>75.746089198111903</v>
      </c>
      <c r="V749" t="s">
        <v>24</v>
      </c>
      <c r="W749" s="2" t="s">
        <v>31</v>
      </c>
      <c r="X749" s="4" t="s">
        <v>35</v>
      </c>
      <c r="Y749" s="2">
        <v>306</v>
      </c>
      <c r="Z749" s="31">
        <f t="shared" si="54"/>
        <v>0.9639460024465818</v>
      </c>
    </row>
    <row r="750" spans="1:26" x14ac:dyDescent="0.2">
      <c r="A750" s="1">
        <v>44705</v>
      </c>
      <c r="B750" s="25">
        <v>0.45833333333333298</v>
      </c>
      <c r="C750" s="4">
        <v>19</v>
      </c>
      <c r="D750" s="4">
        <v>19</v>
      </c>
      <c r="E750" s="2">
        <v>4</v>
      </c>
      <c r="F750" s="21">
        <v>3600</v>
      </c>
      <c r="G750" s="22">
        <v>14.5</v>
      </c>
      <c r="I750" s="14"/>
      <c r="J750" s="30">
        <v>0.38635859908130499</v>
      </c>
      <c r="K750" s="30">
        <v>1.90395511921459</v>
      </c>
      <c r="L750" s="30">
        <v>2501.6393442622898</v>
      </c>
      <c r="M750">
        <f t="shared" si="51"/>
        <v>1.5777834574045021E-2</v>
      </c>
      <c r="N750">
        <f t="shared" si="52"/>
        <v>7.7752349705182355E-2</v>
      </c>
      <c r="O750">
        <f t="shared" si="53"/>
        <v>102.160148192759</v>
      </c>
      <c r="V750" t="s">
        <v>24</v>
      </c>
      <c r="W750" s="2" t="s">
        <v>31</v>
      </c>
      <c r="X750" s="4" t="s">
        <v>35</v>
      </c>
      <c r="Y750" s="2">
        <v>306</v>
      </c>
      <c r="Z750" s="31">
        <f t="shared" si="54"/>
        <v>0.9639460024465818</v>
      </c>
    </row>
    <row r="751" spans="1:26" x14ac:dyDescent="0.2">
      <c r="A751" s="1">
        <v>44705</v>
      </c>
      <c r="B751" s="25">
        <v>0.45833333333333298</v>
      </c>
      <c r="C751" s="4">
        <v>20</v>
      </c>
      <c r="D751" s="4">
        <v>20</v>
      </c>
      <c r="E751" s="2">
        <v>1</v>
      </c>
      <c r="F751" s="21">
        <v>0</v>
      </c>
      <c r="G751" s="22">
        <v>16.2</v>
      </c>
      <c r="H751" s="3">
        <v>15.72</v>
      </c>
      <c r="I751" s="14">
        <v>7.0699999999999999E-2</v>
      </c>
      <c r="J751" s="29">
        <v>0.34241176516704702</v>
      </c>
      <c r="K751" s="29">
        <v>2.0379741312139599</v>
      </c>
      <c r="L751" s="29">
        <v>438.29039812646403</v>
      </c>
      <c r="M751">
        <f t="shared" si="51"/>
        <v>1.3901010961160047E-2</v>
      </c>
      <c r="N751">
        <f t="shared" si="52"/>
        <v>8.2736353182096462E-2</v>
      </c>
      <c r="O751">
        <f t="shared" si="53"/>
        <v>17.793429573177306</v>
      </c>
      <c r="P751" s="10">
        <f>SLOPE(M751:M754,$F751:$F754)*($H751/$I751)*1000</f>
        <v>0.13943489977852158</v>
      </c>
      <c r="Q751" s="10">
        <f>SLOPE(N751:N754,$F751:$F754)*($H751/$I751)*1000</f>
        <v>-0.38449561707296942</v>
      </c>
      <c r="R751" s="10">
        <f>SLOPE(O751:O754,$F751:$F754)*($H751/$I751)</f>
        <v>3.4397458028715033</v>
      </c>
      <c r="S751" s="11">
        <f>RSQ(J751:J754,$F751:$F754)</f>
        <v>0.99088339601824083</v>
      </c>
      <c r="T751" s="11">
        <f>RSQ(K751:K754,$F751:$F754)</f>
        <v>0.98160583941606105</v>
      </c>
      <c r="U751" s="11">
        <f>RSQ(L751:L754,$F751:$F754)</f>
        <v>0.99652793041643495</v>
      </c>
      <c r="V751" t="s">
        <v>24</v>
      </c>
      <c r="W751" s="2" t="s">
        <v>31</v>
      </c>
      <c r="X751" s="4" t="s">
        <v>33</v>
      </c>
      <c r="Y751" s="2">
        <v>306</v>
      </c>
      <c r="Z751" s="31">
        <f t="shared" si="54"/>
        <v>0.9639460024465818</v>
      </c>
    </row>
    <row r="752" spans="1:26" x14ac:dyDescent="0.2">
      <c r="A752" s="1">
        <v>44705</v>
      </c>
      <c r="B752" s="25">
        <v>0.45833333333333298</v>
      </c>
      <c r="C752" s="4">
        <v>20</v>
      </c>
      <c r="D752" s="4">
        <v>20</v>
      </c>
      <c r="E752" s="2">
        <v>2</v>
      </c>
      <c r="F752" s="21">
        <v>1200</v>
      </c>
      <c r="G752" s="22">
        <v>16.2</v>
      </c>
      <c r="I752" s="14"/>
      <c r="J752" s="30">
        <v>0.36597443150291298</v>
      </c>
      <c r="K752" s="30">
        <v>1.9974567554932201</v>
      </c>
      <c r="L752" s="30">
        <v>954.59276606817605</v>
      </c>
      <c r="M752">
        <f t="shared" si="51"/>
        <v>1.4857592820574941E-2</v>
      </c>
      <c r="N752">
        <f t="shared" si="52"/>
        <v>8.1091455017640382E-2</v>
      </c>
      <c r="O752">
        <f t="shared" si="53"/>
        <v>38.753938545552238</v>
      </c>
      <c r="V752" t="s">
        <v>24</v>
      </c>
      <c r="W752" s="2" t="s">
        <v>31</v>
      </c>
      <c r="X752" s="4" t="s">
        <v>33</v>
      </c>
      <c r="Y752" s="2">
        <v>306</v>
      </c>
      <c r="Z752" s="31">
        <f t="shared" si="54"/>
        <v>0.9639460024465818</v>
      </c>
    </row>
    <row r="753" spans="1:26" x14ac:dyDescent="0.2">
      <c r="A753" s="1">
        <v>44705</v>
      </c>
      <c r="B753" s="25">
        <v>0.45833333333333298</v>
      </c>
      <c r="C753" s="4">
        <v>20</v>
      </c>
      <c r="D753" s="4">
        <v>20</v>
      </c>
      <c r="E753" s="2">
        <v>3</v>
      </c>
      <c r="F753" s="21">
        <v>2400</v>
      </c>
      <c r="G753" s="22">
        <v>16.2</v>
      </c>
      <c r="I753" s="14"/>
      <c r="J753" s="29">
        <v>0.37982930384073399</v>
      </c>
      <c r="K753" s="29">
        <v>1.9257721676796</v>
      </c>
      <c r="L753" s="29">
        <v>1413.83034087952</v>
      </c>
      <c r="M753">
        <f t="shared" si="51"/>
        <v>1.5420063949858608E-2</v>
      </c>
      <c r="N753">
        <f t="shared" si="52"/>
        <v>7.8181250572833316E-2</v>
      </c>
      <c r="O753">
        <f t="shared" si="53"/>
        <v>57.397768024117759</v>
      </c>
      <c r="V753" t="s">
        <v>24</v>
      </c>
      <c r="W753" s="2" t="s">
        <v>31</v>
      </c>
      <c r="X753" s="4" t="s">
        <v>33</v>
      </c>
      <c r="Y753" s="2">
        <v>306</v>
      </c>
      <c r="Z753" s="31">
        <f t="shared" si="54"/>
        <v>0.9639460024465818</v>
      </c>
    </row>
    <row r="754" spans="1:26" x14ac:dyDescent="0.2">
      <c r="A754" s="1">
        <v>44705</v>
      </c>
      <c r="B754" s="25">
        <v>0.45833333333333298</v>
      </c>
      <c r="C754" s="4">
        <v>20</v>
      </c>
      <c r="D754" s="4">
        <v>20</v>
      </c>
      <c r="E754" s="2">
        <v>4</v>
      </c>
      <c r="F754" s="21">
        <v>3600</v>
      </c>
      <c r="G754" s="22">
        <v>16.2</v>
      </c>
      <c r="I754" s="14"/>
      <c r="J754" s="30">
        <v>0.39958097744881699</v>
      </c>
      <c r="K754" s="30">
        <v>1.89148823437743</v>
      </c>
      <c r="L754" s="30">
        <v>1809.4587561800699</v>
      </c>
      <c r="M754">
        <f t="shared" si="51"/>
        <v>1.6221929596014976E-2</v>
      </c>
      <c r="N754">
        <f t="shared" si="52"/>
        <v>7.6789413664447179E-2</v>
      </c>
      <c r="O754">
        <f t="shared" si="53"/>
        <v>73.459234063277677</v>
      </c>
      <c r="V754" t="s">
        <v>24</v>
      </c>
      <c r="W754" s="2" t="s">
        <v>31</v>
      </c>
      <c r="X754" s="4" t="s">
        <v>33</v>
      </c>
      <c r="Y754" s="2">
        <v>306</v>
      </c>
      <c r="Z754" s="31">
        <f t="shared" si="54"/>
        <v>0.9639460024465818</v>
      </c>
    </row>
    <row r="755" spans="1:26" x14ac:dyDescent="0.2">
      <c r="A755" s="1">
        <v>44705</v>
      </c>
      <c r="B755" s="25">
        <v>0.45833333333333298</v>
      </c>
      <c r="C755" s="4">
        <v>21</v>
      </c>
      <c r="D755" s="4">
        <v>21</v>
      </c>
      <c r="E755" s="2">
        <v>1</v>
      </c>
      <c r="F755" s="21">
        <v>0</v>
      </c>
      <c r="G755" s="22">
        <v>14.5</v>
      </c>
      <c r="H755" s="3">
        <v>15.72</v>
      </c>
      <c r="I755" s="14">
        <v>7.0699999999999999E-2</v>
      </c>
      <c r="J755" s="29">
        <v>0.34093908345677598</v>
      </c>
      <c r="K755" s="29">
        <v>2.0317406887953902</v>
      </c>
      <c r="L755" s="29">
        <v>437.93911007025798</v>
      </c>
      <c r="M755">
        <f t="shared" ref="M755:M818" si="55">$Z755*J755/(0.08206*(273.15+$G755))</f>
        <v>1.392302506375827E-2</v>
      </c>
      <c r="N755">
        <f t="shared" ref="N755:N818" si="56">$Z755*K755/(0.08206*(273.15+$G755))</f>
        <v>8.2970764883698159E-2</v>
      </c>
      <c r="O755">
        <f t="shared" si="53"/>
        <v>17.884242381619536</v>
      </c>
      <c r="P755" s="10">
        <f>SLOPE(M755:M758,$F755:$F758)*($H755/$I755)*1000</f>
        <v>1.3390177899529343E-2</v>
      </c>
      <c r="Q755" s="10">
        <f>SLOPE(N755:N758,$F755:$F758)*($H755/$I755)*1000</f>
        <v>-0.32309275609350907</v>
      </c>
      <c r="R755" s="10">
        <f>SLOPE(O755:O758,$F755:$F758)*($H755/$I755)</f>
        <v>3.604744371943239</v>
      </c>
      <c r="S755" s="11">
        <f>RSQ(J755:J758,$F755:$F758)</f>
        <v>0.71462716524129311</v>
      </c>
      <c r="T755" s="11">
        <f>RSQ(K755:K758,$F755:$F758)</f>
        <v>0.95105143146694049</v>
      </c>
      <c r="U755" s="11">
        <f>RSQ(L755:L758,$F755:$F758)</f>
        <v>0.99926758712807362</v>
      </c>
      <c r="V755" t="s">
        <v>24</v>
      </c>
      <c r="W755" s="2" t="s">
        <v>32</v>
      </c>
      <c r="X755" s="4" t="s">
        <v>35</v>
      </c>
      <c r="Y755" s="2">
        <v>306</v>
      </c>
      <c r="Z755" s="31">
        <f t="shared" si="54"/>
        <v>0.9639460024465818</v>
      </c>
    </row>
    <row r="756" spans="1:26" x14ac:dyDescent="0.2">
      <c r="A756" s="1">
        <v>44705</v>
      </c>
      <c r="B756" s="25">
        <v>0.45833333333333298</v>
      </c>
      <c r="C756" s="4">
        <v>21</v>
      </c>
      <c r="D756" s="4">
        <v>21</v>
      </c>
      <c r="E756" s="2">
        <v>2</v>
      </c>
      <c r="F756" s="21">
        <v>1200</v>
      </c>
      <c r="G756" s="22">
        <v>14.5</v>
      </c>
      <c r="I756" s="14"/>
      <c r="J756" s="30">
        <v>0.34552675679899097</v>
      </c>
      <c r="K756" s="30">
        <v>2.0068069191210798</v>
      </c>
      <c r="L756" s="30">
        <v>938.42050481394699</v>
      </c>
      <c r="M756">
        <f t="shared" si="55"/>
        <v>1.4110373167942673E-2</v>
      </c>
      <c r="N756">
        <f t="shared" si="56"/>
        <v>8.1952537531792324E-2</v>
      </c>
      <c r="O756">
        <f t="shared" si="53"/>
        <v>38.32254160009122</v>
      </c>
      <c r="V756" t="s">
        <v>24</v>
      </c>
      <c r="W756" s="2" t="s">
        <v>32</v>
      </c>
      <c r="X756" s="4" t="s">
        <v>35</v>
      </c>
      <c r="Y756" s="2">
        <v>306</v>
      </c>
      <c r="Z756" s="31">
        <f t="shared" si="54"/>
        <v>0.9639460024465818</v>
      </c>
    </row>
    <row r="757" spans="1:26" x14ac:dyDescent="0.2">
      <c r="A757" s="1">
        <v>44705</v>
      </c>
      <c r="B757" s="25">
        <v>0.45833333333333298</v>
      </c>
      <c r="C757" s="4">
        <v>21</v>
      </c>
      <c r="D757" s="4">
        <v>21</v>
      </c>
      <c r="E757" s="2">
        <v>3</v>
      </c>
      <c r="F757" s="21">
        <v>2400</v>
      </c>
      <c r="G757" s="22">
        <v>14.5</v>
      </c>
      <c r="I757" s="14"/>
      <c r="J757" s="29">
        <v>0.34677435853840499</v>
      </c>
      <c r="K757" s="29">
        <v>1.9351223313074599</v>
      </c>
      <c r="L757" s="29">
        <v>1421.3244860785801</v>
      </c>
      <c r="M757">
        <f t="shared" si="55"/>
        <v>1.4161321830417304E-2</v>
      </c>
      <c r="N757">
        <f t="shared" si="56"/>
        <v>7.9025133895063923E-2</v>
      </c>
      <c r="O757">
        <f t="shared" si="53"/>
        <v>58.043027049769911</v>
      </c>
      <c r="V757" t="s">
        <v>24</v>
      </c>
      <c r="W757" s="2" t="s">
        <v>32</v>
      </c>
      <c r="X757" s="4" t="s">
        <v>35</v>
      </c>
      <c r="Y757" s="2">
        <v>306</v>
      </c>
      <c r="Z757" s="31">
        <f t="shared" si="54"/>
        <v>0.9639460024465818</v>
      </c>
    </row>
    <row r="758" spans="1:26" x14ac:dyDescent="0.2">
      <c r="A758" s="1">
        <v>44705</v>
      </c>
      <c r="B758" s="25">
        <v>0.45833333333333298</v>
      </c>
      <c r="C758" s="4">
        <v>21</v>
      </c>
      <c r="D758" s="4">
        <v>21</v>
      </c>
      <c r="E758" s="2">
        <v>4</v>
      </c>
      <c r="F758" s="21">
        <v>3600</v>
      </c>
      <c r="G758" s="22">
        <v>14.5</v>
      </c>
      <c r="I758" s="14"/>
      <c r="J758" s="30">
        <v>0.346421917374378</v>
      </c>
      <c r="K758" s="30">
        <v>1.9133052828424499</v>
      </c>
      <c r="L758" s="30">
        <v>1864.94925839188</v>
      </c>
      <c r="M758">
        <f t="shared" si="55"/>
        <v>1.4146929091660295E-2</v>
      </c>
      <c r="N758">
        <f t="shared" si="56"/>
        <v>7.8134184962146788E-2</v>
      </c>
      <c r="O758">
        <f t="shared" si="53"/>
        <v>76.15945641655793</v>
      </c>
      <c r="V758" t="s">
        <v>24</v>
      </c>
      <c r="W758" s="2" t="s">
        <v>32</v>
      </c>
      <c r="X758" s="4" t="s">
        <v>35</v>
      </c>
      <c r="Y758" s="2">
        <v>306</v>
      </c>
      <c r="Z758" s="31">
        <f t="shared" si="54"/>
        <v>0.9639460024465818</v>
      </c>
    </row>
    <row r="759" spans="1:26" x14ac:dyDescent="0.2">
      <c r="A759" s="1">
        <v>44705</v>
      </c>
      <c r="B759" s="25">
        <v>0.45833333333333298</v>
      </c>
      <c r="C759" s="4">
        <v>22</v>
      </c>
      <c r="D759" s="4">
        <v>22</v>
      </c>
      <c r="E759" s="2">
        <v>1</v>
      </c>
      <c r="F759" s="21">
        <v>0</v>
      </c>
      <c r="G759" s="22">
        <v>16.2</v>
      </c>
      <c r="H759" s="3">
        <v>16.75</v>
      </c>
      <c r="I759" s="14">
        <v>7.0699999999999999E-2</v>
      </c>
      <c r="J759" s="29">
        <v>0.34110818723064701</v>
      </c>
      <c r="K759" s="29">
        <v>2.06914134330684</v>
      </c>
      <c r="L759" s="29">
        <v>427.27036169659101</v>
      </c>
      <c r="M759">
        <f t="shared" si="55"/>
        <v>1.3848089148809988E-2</v>
      </c>
      <c r="N759">
        <f t="shared" si="56"/>
        <v>8.4001659462447434E-2</v>
      </c>
      <c r="O759">
        <f t="shared" ref="O759:O822" si="57">$Z759*L759/(0.08206*(273.15+$G759))</f>
        <v>17.346045275125181</v>
      </c>
      <c r="P759" s="10">
        <f>SLOPE(M759:M762,$F759:$F762)*($H759/$I759)*1000</f>
        <v>1.5619056146288255E-2</v>
      </c>
      <c r="Q759" s="10">
        <f>SLOPE(N759:N762,$F759:$F762)*($H759/$I759)*1000</f>
        <v>-0.30227009708877073</v>
      </c>
      <c r="R759" s="10">
        <f>SLOPE(O759:O762,$F759:$F762)*($H759/$I759)</f>
        <v>1.8954806275826579</v>
      </c>
      <c r="S759" s="11">
        <f>RSQ(J759:J762,$F759:$F762)</f>
        <v>0.68730730292295028</v>
      </c>
      <c r="T759" s="11">
        <f>RSQ(K759:K762,$F759:$F762)</f>
        <v>0.76514240919779342</v>
      </c>
      <c r="U759" s="11">
        <f>RSQ(L759:L762,$F759:$F762)</f>
        <v>0.95845154868555082</v>
      </c>
      <c r="V759" t="s">
        <v>24</v>
      </c>
      <c r="W759" s="2" t="s">
        <v>32</v>
      </c>
      <c r="X759" s="4" t="s">
        <v>33</v>
      </c>
      <c r="Y759" s="2">
        <v>306</v>
      </c>
      <c r="Z759" s="31">
        <f t="shared" si="54"/>
        <v>0.9639460024465818</v>
      </c>
    </row>
    <row r="760" spans="1:26" x14ac:dyDescent="0.2">
      <c r="A760" s="1">
        <v>44705</v>
      </c>
      <c r="B760" s="25">
        <v>0.45833333333333298</v>
      </c>
      <c r="C760" s="4">
        <v>22</v>
      </c>
      <c r="D760" s="4">
        <v>22</v>
      </c>
      <c r="E760" s="2">
        <v>2</v>
      </c>
      <c r="F760" s="21">
        <v>1200</v>
      </c>
      <c r="G760" s="22">
        <v>16.2</v>
      </c>
      <c r="I760" s="14"/>
      <c r="J760" s="30">
        <v>0.34699992554415698</v>
      </c>
      <c r="K760" s="30">
        <v>1.96940626460963</v>
      </c>
      <c r="L760" s="30">
        <v>801.02784283112101</v>
      </c>
      <c r="M760">
        <f t="shared" si="55"/>
        <v>1.4087278123045242E-2</v>
      </c>
      <c r="N760">
        <f t="shared" si="56"/>
        <v>7.9952679365324589E-2</v>
      </c>
      <c r="O760">
        <f t="shared" si="57"/>
        <v>32.519609301267714</v>
      </c>
      <c r="V760" t="s">
        <v>24</v>
      </c>
      <c r="W760" s="2" t="s">
        <v>32</v>
      </c>
      <c r="X760" s="4" t="s">
        <v>33</v>
      </c>
      <c r="Y760" s="2">
        <v>306</v>
      </c>
      <c r="Z760" s="31">
        <f t="shared" si="54"/>
        <v>0.9639460024465818</v>
      </c>
    </row>
    <row r="761" spans="1:26" x14ac:dyDescent="0.2">
      <c r="A761" s="1">
        <v>44705</v>
      </c>
      <c r="B761" s="25">
        <v>0.45833333333333298</v>
      </c>
      <c r="C761" s="4">
        <v>22</v>
      </c>
      <c r="D761" s="4">
        <v>22</v>
      </c>
      <c r="E761" s="2">
        <v>3</v>
      </c>
      <c r="F761" s="21">
        <v>2400</v>
      </c>
      <c r="G761" s="22">
        <v>16.2</v>
      </c>
      <c r="I761" s="14"/>
      <c r="J761" s="29">
        <v>0.34629504073080902</v>
      </c>
      <c r="K761" s="29">
        <v>1.96628954340034</v>
      </c>
      <c r="L761" s="29">
        <v>986.664064532917</v>
      </c>
      <c r="M761">
        <f t="shared" si="55"/>
        <v>1.4058661666154734E-2</v>
      </c>
      <c r="N761">
        <f t="shared" si="56"/>
        <v>7.982614873728941E-2</v>
      </c>
      <c r="O761">
        <f t="shared" si="57"/>
        <v>40.055948338584614</v>
      </c>
      <c r="V761" t="s">
        <v>24</v>
      </c>
      <c r="W761" s="2" t="s">
        <v>32</v>
      </c>
      <c r="X761" s="4" t="s">
        <v>33</v>
      </c>
      <c r="Y761" s="2">
        <v>306</v>
      </c>
      <c r="Z761" s="31">
        <f t="shared" si="54"/>
        <v>0.9639460024465818</v>
      </c>
    </row>
    <row r="762" spans="1:26" x14ac:dyDescent="0.2">
      <c r="A762" s="1">
        <v>44705</v>
      </c>
      <c r="B762" s="25">
        <v>0.45833333333333298</v>
      </c>
      <c r="C762" s="4">
        <v>22</v>
      </c>
      <c r="D762" s="4">
        <v>22</v>
      </c>
      <c r="E762" s="2">
        <v>4</v>
      </c>
      <c r="F762" s="21">
        <v>3600</v>
      </c>
      <c r="G762" s="22">
        <v>16.2</v>
      </c>
      <c r="I762" s="14"/>
      <c r="J762" s="30">
        <v>0.347838784722243</v>
      </c>
      <c r="K762" s="30">
        <v>1.94447249493533</v>
      </c>
      <c r="L762" s="30">
        <v>1153.68201925579</v>
      </c>
      <c r="M762">
        <f t="shared" si="55"/>
        <v>1.4121333584380674E-2</v>
      </c>
      <c r="N762">
        <f t="shared" si="56"/>
        <v>7.8940434341043975E-2</v>
      </c>
      <c r="O762">
        <f t="shared" si="57"/>
        <v>46.836435037634018</v>
      </c>
      <c r="V762" t="s">
        <v>24</v>
      </c>
      <c r="W762" s="2" t="s">
        <v>32</v>
      </c>
      <c r="X762" s="4" t="s">
        <v>33</v>
      </c>
      <c r="Y762" s="2">
        <v>306</v>
      </c>
      <c r="Z762" s="31">
        <f t="shared" si="54"/>
        <v>0.9639460024465818</v>
      </c>
    </row>
    <row r="763" spans="1:26" x14ac:dyDescent="0.2">
      <c r="A763" s="1">
        <v>44705</v>
      </c>
      <c r="B763" s="25">
        <v>0.45833333333333298</v>
      </c>
      <c r="C763" s="4">
        <v>23</v>
      </c>
      <c r="D763" s="4">
        <v>23</v>
      </c>
      <c r="E763" s="2">
        <v>1</v>
      </c>
      <c r="F763" s="21">
        <v>0</v>
      </c>
      <c r="G763" s="22">
        <v>14.5</v>
      </c>
      <c r="H763" s="3">
        <v>15.04</v>
      </c>
      <c r="I763" s="14">
        <v>7.0699999999999999E-2</v>
      </c>
      <c r="J763" s="29">
        <v>0.34258793379439101</v>
      </c>
      <c r="K763" s="29">
        <v>2.0036901979118</v>
      </c>
      <c r="L763" s="29">
        <v>446.87743950038998</v>
      </c>
      <c r="M763">
        <f t="shared" si="55"/>
        <v>1.3990359627881102E-2</v>
      </c>
      <c r="N763">
        <f t="shared" si="56"/>
        <v>8.1825259112804458E-2</v>
      </c>
      <c r="O763">
        <f t="shared" si="57"/>
        <v>18.24925944983616</v>
      </c>
      <c r="P763" s="10">
        <f>SLOPE(M763:M766,$F763:$F766)*($H763/$I763)*1000</f>
        <v>0.15526153594292402</v>
      </c>
      <c r="Q763" s="10">
        <f>SLOPE(N763:N766,$F763:$F766)*($H763/$I763)*1000</f>
        <v>-0.2775281622520499</v>
      </c>
      <c r="R763" s="10">
        <f>SLOPE(O763:O766,$F763:$F766)*($H763/$I763)</f>
        <v>5.7370878272017345</v>
      </c>
      <c r="S763" s="11">
        <f>RSQ(J763:J766,$F763:$F766)</f>
        <v>0.98713025668090837</v>
      </c>
      <c r="T763" s="11">
        <f>RSQ(K763:K766,$F763:$F766)</f>
        <v>0.98914677999346912</v>
      </c>
      <c r="U763" s="11">
        <f>RSQ(L763:L766,$F763:$F766)</f>
        <v>0.98603115815082265</v>
      </c>
      <c r="V763" t="s">
        <v>24</v>
      </c>
      <c r="W763" s="2" t="s">
        <v>36</v>
      </c>
      <c r="X763" s="4" t="s">
        <v>35</v>
      </c>
      <c r="Y763" s="2">
        <v>306</v>
      </c>
      <c r="Z763" s="31">
        <f t="shared" si="54"/>
        <v>0.9639460024465818</v>
      </c>
    </row>
    <row r="764" spans="1:26" x14ac:dyDescent="0.2">
      <c r="A764" s="1">
        <v>44705</v>
      </c>
      <c r="B764" s="25">
        <v>0.45833333333333298</v>
      </c>
      <c r="C764" s="4">
        <v>23</v>
      </c>
      <c r="D764" s="4">
        <v>23</v>
      </c>
      <c r="E764" s="2">
        <v>2</v>
      </c>
      <c r="F764" s="21">
        <v>1200</v>
      </c>
      <c r="G764" s="22">
        <v>14.5</v>
      </c>
      <c r="I764" s="14"/>
      <c r="J764" s="30">
        <v>0.37112791134401601</v>
      </c>
      <c r="K764" s="30">
        <v>1.96317282219105</v>
      </c>
      <c r="L764" s="30">
        <v>1487.5227686703099</v>
      </c>
      <c r="M764">
        <f t="shared" si="55"/>
        <v>1.5155854703170423E-2</v>
      </c>
      <c r="N764">
        <f t="shared" si="56"/>
        <v>8.0170639665957624E-2</v>
      </c>
      <c r="O764">
        <f t="shared" si="57"/>
        <v>60.746384899968561</v>
      </c>
      <c r="V764" t="s">
        <v>24</v>
      </c>
      <c r="W764" s="2" t="s">
        <v>36</v>
      </c>
      <c r="X764" s="4" t="s">
        <v>35</v>
      </c>
      <c r="Y764" s="2">
        <v>306</v>
      </c>
      <c r="Z764" s="31">
        <f t="shared" si="54"/>
        <v>0.9639460024465818</v>
      </c>
    </row>
    <row r="765" spans="1:26" x14ac:dyDescent="0.2">
      <c r="A765" s="1">
        <v>44705</v>
      </c>
      <c r="B765" s="25">
        <v>0.45833333333333298</v>
      </c>
      <c r="C765" s="4">
        <v>23</v>
      </c>
      <c r="D765" s="4">
        <v>23</v>
      </c>
      <c r="E765" s="2">
        <v>3</v>
      </c>
      <c r="F765" s="21">
        <v>2400</v>
      </c>
      <c r="G765" s="22">
        <v>14.5</v>
      </c>
      <c r="I765" s="14"/>
      <c r="J765" s="29">
        <v>0.38927081463361801</v>
      </c>
      <c r="K765" s="29">
        <v>1.9351223313074599</v>
      </c>
      <c r="L765" s="29">
        <v>2215.89903721051</v>
      </c>
      <c r="M765">
        <f t="shared" si="55"/>
        <v>1.5896761538107977E-2</v>
      </c>
      <c r="N765">
        <f t="shared" si="56"/>
        <v>7.9025133895063923E-2</v>
      </c>
      <c r="O765">
        <f t="shared" si="57"/>
        <v>90.49129105713439</v>
      </c>
      <c r="V765" t="s">
        <v>24</v>
      </c>
      <c r="W765" s="2" t="s">
        <v>36</v>
      </c>
      <c r="X765" s="4" t="s">
        <v>35</v>
      </c>
      <c r="Y765" s="2">
        <v>306</v>
      </c>
      <c r="Z765" s="31">
        <f t="shared" si="54"/>
        <v>0.9639460024465818</v>
      </c>
    </row>
    <row r="766" spans="1:26" x14ac:dyDescent="0.2">
      <c r="A766" s="1">
        <v>44705</v>
      </c>
      <c r="B766" s="25">
        <v>0.45833333333333298</v>
      </c>
      <c r="C766" s="4">
        <v>23</v>
      </c>
      <c r="D766" s="4">
        <v>23</v>
      </c>
      <c r="E766" s="2">
        <v>4</v>
      </c>
      <c r="F766" s="21">
        <v>3600</v>
      </c>
      <c r="G766" s="22">
        <v>14.5</v>
      </c>
      <c r="I766" s="14"/>
      <c r="J766" s="30">
        <v>0.40802920212473498</v>
      </c>
      <c r="K766" s="30">
        <v>1.88525479195886</v>
      </c>
      <c r="L766" s="30">
        <v>2845.6804579755399</v>
      </c>
      <c r="M766">
        <f t="shared" si="55"/>
        <v>1.6662803074169133E-2</v>
      </c>
      <c r="N766">
        <f t="shared" si="56"/>
        <v>7.6988679191253087E-2</v>
      </c>
      <c r="O766">
        <f t="shared" si="57"/>
        <v>116.20985173694118</v>
      </c>
      <c r="V766" t="s">
        <v>24</v>
      </c>
      <c r="W766" s="2" t="s">
        <v>36</v>
      </c>
      <c r="X766" s="4" t="s">
        <v>35</v>
      </c>
      <c r="Y766" s="2">
        <v>306</v>
      </c>
      <c r="Z766" s="31">
        <f t="shared" si="54"/>
        <v>0.9639460024465818</v>
      </c>
    </row>
    <row r="767" spans="1:26" x14ac:dyDescent="0.2">
      <c r="A767" s="1">
        <v>44705</v>
      </c>
      <c r="B767" s="25">
        <v>0.45833333333333298</v>
      </c>
      <c r="C767" s="4">
        <v>24</v>
      </c>
      <c r="D767" s="4">
        <v>24</v>
      </c>
      <c r="E767" s="2">
        <v>1</v>
      </c>
      <c r="F767" s="21">
        <v>0</v>
      </c>
      <c r="G767" s="22">
        <v>16.2</v>
      </c>
      <c r="H767" s="3">
        <v>16.399999999999999</v>
      </c>
      <c r="I767" s="14">
        <v>7.0699999999999999E-2</v>
      </c>
      <c r="J767" s="29">
        <v>0.34081930287489498</v>
      </c>
      <c r="K767" s="29">
        <v>2.0223905251675198</v>
      </c>
      <c r="L767" s="29">
        <v>432.37054384595399</v>
      </c>
      <c r="M767">
        <f t="shared" si="55"/>
        <v>1.3836361208930767E-2</v>
      </c>
      <c r="N767">
        <f t="shared" si="56"/>
        <v>8.2103700041920982E-2</v>
      </c>
      <c r="O767">
        <f t="shared" si="57"/>
        <v>17.553099165132785</v>
      </c>
      <c r="P767" s="10">
        <f>SLOPE(M767:M770,$F767:$F770)*($H767/$I767)*1000</f>
        <v>2.3424581082284408E-2</v>
      </c>
      <c r="Q767" s="10">
        <f>SLOPE(N767:N770,$F767:$F770)*($H767/$I767)*1000</f>
        <v>-0.18588846626936803</v>
      </c>
      <c r="R767" s="10">
        <f>SLOPE(O767:O770,$F767:$F770)*($H767/$I767)</f>
        <v>2.0264680526621484</v>
      </c>
      <c r="S767" s="11">
        <f>RSQ(J767:J770,$F767:$F770)</f>
        <v>0.9986098621864421</v>
      </c>
      <c r="T767" s="11">
        <f>RSQ(K767:K770,$F767:$F770)</f>
        <v>0.99586206896552021</v>
      </c>
      <c r="U767" s="11">
        <f>RSQ(L767:L770,$F767:$F770)</f>
        <v>0.9915733515746028</v>
      </c>
      <c r="V767" t="s">
        <v>24</v>
      </c>
      <c r="W767" s="2" t="s">
        <v>36</v>
      </c>
      <c r="X767" s="4" t="s">
        <v>33</v>
      </c>
      <c r="Y767" s="2">
        <v>306</v>
      </c>
      <c r="Z767" s="31">
        <f t="shared" si="54"/>
        <v>0.9639460024465818</v>
      </c>
    </row>
    <row r="768" spans="1:26" x14ac:dyDescent="0.2">
      <c r="A768" s="1">
        <v>44705</v>
      </c>
      <c r="B768" s="25">
        <v>0.45833333333333298</v>
      </c>
      <c r="C768" s="4">
        <v>24</v>
      </c>
      <c r="D768" s="4">
        <v>24</v>
      </c>
      <c r="E768" s="2">
        <v>2</v>
      </c>
      <c r="F768" s="21">
        <v>1200</v>
      </c>
      <c r="G768" s="22">
        <v>16.2</v>
      </c>
      <c r="I768" s="14"/>
      <c r="J768" s="30">
        <v>0.344138314430255</v>
      </c>
      <c r="K768" s="30">
        <v>1.9943400342839299</v>
      </c>
      <c r="L768" s="30">
        <v>749.03721051262005</v>
      </c>
      <c r="M768">
        <f t="shared" si="55"/>
        <v>1.3971104289352575E-2</v>
      </c>
      <c r="N768">
        <f t="shared" si="56"/>
        <v>8.0964924389605189E-2</v>
      </c>
      <c r="O768">
        <f t="shared" si="57"/>
        <v>30.408927300067965</v>
      </c>
      <c r="V768" t="s">
        <v>24</v>
      </c>
      <c r="W768" s="2" t="s">
        <v>36</v>
      </c>
      <c r="X768" s="4" t="s">
        <v>33</v>
      </c>
      <c r="Y768" s="2">
        <v>306</v>
      </c>
      <c r="Z768" s="31">
        <f t="shared" si="54"/>
        <v>0.9639460024465818</v>
      </c>
    </row>
    <row r="769" spans="1:26" x14ac:dyDescent="0.2">
      <c r="A769" s="1">
        <v>44705</v>
      </c>
      <c r="B769" s="25">
        <v>0.45833333333333298</v>
      </c>
      <c r="C769" s="4">
        <v>24</v>
      </c>
      <c r="D769" s="4">
        <v>24</v>
      </c>
      <c r="E769" s="2">
        <v>3</v>
      </c>
      <c r="F769" s="21">
        <v>2400</v>
      </c>
      <c r="G769" s="22">
        <v>16.2</v>
      </c>
      <c r="I769" s="14"/>
      <c r="J769" s="29">
        <v>0.34690123953173102</v>
      </c>
      <c r="K769" s="29">
        <v>1.9725229858189199</v>
      </c>
      <c r="L769" s="29">
        <v>998.89409315638795</v>
      </c>
      <c r="M769">
        <f t="shared" si="55"/>
        <v>1.4083271732260809E-2</v>
      </c>
      <c r="N769">
        <f t="shared" si="56"/>
        <v>8.0079209993359768E-2</v>
      </c>
      <c r="O769">
        <f t="shared" si="57"/>
        <v>40.55245511564361</v>
      </c>
      <c r="V769" t="s">
        <v>24</v>
      </c>
      <c r="W769" s="2" t="s">
        <v>36</v>
      </c>
      <c r="X769" s="4" t="s">
        <v>33</v>
      </c>
      <c r="Y769" s="2">
        <v>306</v>
      </c>
      <c r="Z769" s="31">
        <f t="shared" si="54"/>
        <v>0.9639460024465818</v>
      </c>
    </row>
    <row r="770" spans="1:26" x14ac:dyDescent="0.2">
      <c r="A770" s="1">
        <v>44705</v>
      </c>
      <c r="B770" s="25">
        <v>0.45833333333333298</v>
      </c>
      <c r="C770" s="4">
        <v>24</v>
      </c>
      <c r="D770" s="4">
        <v>24</v>
      </c>
      <c r="E770" s="2">
        <v>4</v>
      </c>
      <c r="F770" s="21">
        <v>3600</v>
      </c>
      <c r="G770" s="22">
        <v>16.2</v>
      </c>
      <c r="I770" s="14"/>
      <c r="J770" s="34">
        <v>0.349848020885276</v>
      </c>
      <c r="K770" s="30">
        <v>1.9507059373539</v>
      </c>
      <c r="L770" s="34">
        <v>1209.8360655737699</v>
      </c>
      <c r="M770">
        <f t="shared" si="55"/>
        <v>1.4202903252152618E-2</v>
      </c>
      <c r="N770">
        <f t="shared" si="56"/>
        <v>7.919349559711393E-2</v>
      </c>
      <c r="O770">
        <f t="shared" si="57"/>
        <v>49.116140622513406</v>
      </c>
      <c r="V770" t="s">
        <v>24</v>
      </c>
      <c r="W770" s="2" t="s">
        <v>36</v>
      </c>
      <c r="X770" s="4" t="s">
        <v>33</v>
      </c>
      <c r="Y770" s="2">
        <v>306</v>
      </c>
      <c r="Z770" s="31">
        <f t="shared" si="54"/>
        <v>0.9639460024465818</v>
      </c>
    </row>
    <row r="771" spans="1:26" x14ac:dyDescent="0.2">
      <c r="A771" s="1">
        <v>44712</v>
      </c>
      <c r="B771" s="25">
        <v>0.45833333333333331</v>
      </c>
      <c r="C771" s="4">
        <v>1</v>
      </c>
      <c r="D771" s="2">
        <v>1</v>
      </c>
      <c r="E771" s="2">
        <v>1</v>
      </c>
      <c r="F771" s="21">
        <v>0</v>
      </c>
      <c r="G771" s="22">
        <v>19.3</v>
      </c>
      <c r="H771" s="3">
        <v>16.399999999999999</v>
      </c>
      <c r="I771" s="14">
        <v>7.0699999999999999E-2</v>
      </c>
      <c r="J771" s="29">
        <v>0.37620496874992099</v>
      </c>
      <c r="K771" s="29">
        <v>2.1459161618314102</v>
      </c>
      <c r="L771" s="29">
        <v>448.067420381342</v>
      </c>
      <c r="M771">
        <f t="shared" si="55"/>
        <v>1.5111030964921505E-2</v>
      </c>
      <c r="N771">
        <f t="shared" si="56"/>
        <v>8.6195048612224795E-2</v>
      </c>
      <c r="O771">
        <f t="shared" si="57"/>
        <v>17.997531202879365</v>
      </c>
      <c r="P771" s="10">
        <f>SLOPE(M771:M774,$F771:$F774)*($H771/$I771)*1000</f>
        <v>0.14198756059004444</v>
      </c>
      <c r="Q771" s="10">
        <f>SLOPE(N771:N774,$F771:$F774)*($H771/$I771)*1000</f>
        <v>-0.50582975957189069</v>
      </c>
      <c r="R771" s="10">
        <f>SLOPE(O771:O774,$F771:$F774)*($H771/$I771)</f>
        <v>4.4215872812302042</v>
      </c>
      <c r="S771" s="11">
        <f>RSQ(J771:J774,$F771:$F774)</f>
        <v>0.96108272724495281</v>
      </c>
      <c r="T771" s="11">
        <f>RSQ(K771:K774,$F771:$F774)</f>
        <v>0.97896536981615656</v>
      </c>
      <c r="U771" s="11">
        <f>RSQ(L771:L774,$F771:$F774)</f>
        <v>0.99903225152688424</v>
      </c>
      <c r="V771" t="s">
        <v>24</v>
      </c>
      <c r="W771" s="4" t="s">
        <v>36</v>
      </c>
      <c r="X771" s="4" t="s">
        <v>35</v>
      </c>
      <c r="Y771" s="2">
        <v>306</v>
      </c>
      <c r="Z771">
        <f t="shared" ref="Z771:Z834" si="58">(101.325*EXP(-0.00012*Y771))*1000/101325</f>
        <v>0.9639460024465818</v>
      </c>
    </row>
    <row r="772" spans="1:26" x14ac:dyDescent="0.2">
      <c r="A772" s="1">
        <v>44712</v>
      </c>
      <c r="B772" s="25">
        <v>0.45833333333333331</v>
      </c>
      <c r="C772" s="4">
        <v>1</v>
      </c>
      <c r="D772" s="2">
        <v>1</v>
      </c>
      <c r="E772" s="2">
        <v>2</v>
      </c>
      <c r="F772" s="21">
        <v>1200</v>
      </c>
      <c r="G772" s="22">
        <v>19.3</v>
      </c>
      <c r="I772" s="14"/>
      <c r="J772" s="30">
        <v>0.38362891965932</v>
      </c>
      <c r="K772" s="30">
        <v>2.1093853694176401</v>
      </c>
      <c r="L772" s="30">
        <v>988.84045222880502</v>
      </c>
      <c r="M772">
        <f t="shared" si="55"/>
        <v>1.5409228919208914E-2</v>
      </c>
      <c r="N772">
        <f t="shared" si="56"/>
        <v>8.4727715692162919E-2</v>
      </c>
      <c r="O772">
        <f t="shared" si="57"/>
        <v>39.718770176396283</v>
      </c>
      <c r="R772"/>
      <c r="U772" s="11"/>
      <c r="V772" t="s">
        <v>24</v>
      </c>
      <c r="W772" s="4" t="s">
        <v>36</v>
      </c>
      <c r="X772" s="4" t="s">
        <v>35</v>
      </c>
      <c r="Y772" s="2">
        <v>306</v>
      </c>
      <c r="Z772">
        <f t="shared" si="58"/>
        <v>0.9639460024465818</v>
      </c>
    </row>
    <row r="773" spans="1:26" x14ac:dyDescent="0.2">
      <c r="A773" s="1">
        <v>44712</v>
      </c>
      <c r="B773" s="25">
        <v>0.45833333333333331</v>
      </c>
      <c r="C773" s="4">
        <v>1</v>
      </c>
      <c r="D773" s="2">
        <v>1</v>
      </c>
      <c r="E773" s="2">
        <v>3</v>
      </c>
      <c r="F773" s="21">
        <v>2400</v>
      </c>
      <c r="G773" s="22">
        <v>19.3</v>
      </c>
      <c r="J773" s="29">
        <v>0.40769144330388302</v>
      </c>
      <c r="K773" s="29">
        <v>2.0241468537855001</v>
      </c>
      <c r="L773" s="29">
        <v>1610.79735078778</v>
      </c>
      <c r="M773">
        <f t="shared" si="55"/>
        <v>1.6375748689257074E-2</v>
      </c>
      <c r="N773">
        <f t="shared" si="56"/>
        <v>8.1303938878684881E-2</v>
      </c>
      <c r="O773">
        <f t="shared" si="57"/>
        <v>64.700922815689907</v>
      </c>
      <c r="R773"/>
      <c r="U773" s="11"/>
      <c r="V773" t="s">
        <v>24</v>
      </c>
      <c r="W773" s="4" t="s">
        <v>36</v>
      </c>
      <c r="X773" s="4" t="s">
        <v>35</v>
      </c>
      <c r="Y773" s="2">
        <v>306</v>
      </c>
      <c r="Z773">
        <f t="shared" si="58"/>
        <v>0.9639460024465818</v>
      </c>
    </row>
    <row r="774" spans="1:26" x14ac:dyDescent="0.2">
      <c r="A774" s="1">
        <v>44712</v>
      </c>
      <c r="B774" s="25">
        <v>0.45833333333333331</v>
      </c>
      <c r="C774" s="4">
        <v>1</v>
      </c>
      <c r="D774" s="2">
        <v>1</v>
      </c>
      <c r="E774" s="2">
        <v>4</v>
      </c>
      <c r="F774" s="21">
        <v>3600</v>
      </c>
      <c r="G774" s="22">
        <v>19.3</v>
      </c>
      <c r="I774" s="14"/>
      <c r="J774" s="30">
        <v>0.42914010315199602</v>
      </c>
      <c r="K774" s="30">
        <v>1.95717373436025</v>
      </c>
      <c r="L774" s="30">
        <v>2138.9581662484202</v>
      </c>
      <c r="M774">
        <f t="shared" si="55"/>
        <v>1.7237277350608576E-2</v>
      </c>
      <c r="N774">
        <f t="shared" si="56"/>
        <v>7.8613828525237961E-2</v>
      </c>
      <c r="O774">
        <f t="shared" si="57"/>
        <v>85.915566692946243</v>
      </c>
      <c r="R774"/>
      <c r="U774" s="11"/>
      <c r="V774" t="s">
        <v>24</v>
      </c>
      <c r="W774" s="4" t="s">
        <v>36</v>
      </c>
      <c r="X774" s="4" t="s">
        <v>35</v>
      </c>
      <c r="Y774" s="2">
        <v>306</v>
      </c>
      <c r="Z774">
        <f t="shared" si="58"/>
        <v>0.9639460024465818</v>
      </c>
    </row>
    <row r="775" spans="1:26" x14ac:dyDescent="0.2">
      <c r="A775" s="1">
        <v>44712</v>
      </c>
      <c r="B775" s="25">
        <v>0.45833333333333331</v>
      </c>
      <c r="C775" s="4">
        <v>2</v>
      </c>
      <c r="D775" s="2">
        <v>2</v>
      </c>
      <c r="E775" s="2">
        <v>1</v>
      </c>
      <c r="F775" s="21">
        <v>0</v>
      </c>
      <c r="G775" s="22">
        <v>23.1</v>
      </c>
      <c r="H775" s="3">
        <v>16.75</v>
      </c>
      <c r="I775" s="14">
        <v>7.0699999999999999E-2</v>
      </c>
      <c r="J775" s="29">
        <v>0.36347679918315401</v>
      </c>
      <c r="K775" s="29">
        <v>2.1428719291302598</v>
      </c>
      <c r="L775" s="29">
        <v>500.08149432126902</v>
      </c>
      <c r="M775">
        <f t="shared" si="55"/>
        <v>1.4412506956613214E-2</v>
      </c>
      <c r="N775">
        <f t="shared" si="56"/>
        <v>8.4968715073774737E-2</v>
      </c>
      <c r="O775">
        <f t="shared" si="57"/>
        <v>19.829128109348837</v>
      </c>
      <c r="P775" s="10">
        <f>SLOPE(M775:M778,$F775:$F778)*($H775/$I775)*1000</f>
        <v>0.36682956255480575</v>
      </c>
      <c r="Q775" s="10">
        <f>SLOPE(N775:N778,$F775:$F778)*($H775/$I775)*1000</f>
        <v>-0.54097935347386139</v>
      </c>
      <c r="R775" s="10">
        <f>SLOPE(O775:O778,$F775:$F778)*($H775/$I775)</f>
        <v>7.4130885820526888</v>
      </c>
      <c r="S775" s="11">
        <f>RSQ(J775:J778,$F775:$F778)</f>
        <v>0.98929397475326097</v>
      </c>
      <c r="T775" s="11">
        <f>RSQ(K775:K778,$F775:$F778)</f>
        <v>0.95468272348309191</v>
      </c>
      <c r="U775" s="11">
        <f>RSQ(L775:L778,$F775:$F778)</f>
        <v>0.99144152474945779</v>
      </c>
      <c r="V775" t="s">
        <v>24</v>
      </c>
      <c r="W775" s="4" t="s">
        <v>36</v>
      </c>
      <c r="X775" s="4" t="s">
        <v>33</v>
      </c>
      <c r="Y775" s="2">
        <v>306</v>
      </c>
      <c r="Z775">
        <f t="shared" si="58"/>
        <v>0.9639460024465818</v>
      </c>
    </row>
    <row r="776" spans="1:26" x14ac:dyDescent="0.2">
      <c r="A776" s="1">
        <v>44712</v>
      </c>
      <c r="B776" s="25">
        <v>0.45833333333333331</v>
      </c>
      <c r="C776" s="4">
        <v>2</v>
      </c>
      <c r="D776" s="2">
        <v>2</v>
      </c>
      <c r="E776" s="2">
        <v>2</v>
      </c>
      <c r="F776" s="21">
        <v>1200</v>
      </c>
      <c r="G776" s="22">
        <v>23.1</v>
      </c>
      <c r="I776" s="14"/>
      <c r="J776" s="30">
        <v>0.40868360454386299</v>
      </c>
      <c r="K776" s="30">
        <v>2.0393680172912401</v>
      </c>
      <c r="L776" s="30">
        <v>1494.51918350451</v>
      </c>
      <c r="M776">
        <f t="shared" si="55"/>
        <v>1.6205037864257664E-2</v>
      </c>
      <c r="N776">
        <f t="shared" si="56"/>
        <v>8.0864599342677229E-2</v>
      </c>
      <c r="O776">
        <f t="shared" si="57"/>
        <v>59.260365936580392</v>
      </c>
      <c r="V776" t="s">
        <v>24</v>
      </c>
      <c r="W776" s="4" t="s">
        <v>36</v>
      </c>
      <c r="X776" s="4" t="s">
        <v>33</v>
      </c>
      <c r="Y776" s="2">
        <v>306</v>
      </c>
      <c r="Z776">
        <f t="shared" si="58"/>
        <v>0.9639460024465818</v>
      </c>
    </row>
    <row r="777" spans="1:26" x14ac:dyDescent="0.2">
      <c r="A777" s="1">
        <v>44712</v>
      </c>
      <c r="B777" s="25">
        <v>0.45833333333333331</v>
      </c>
      <c r="C777" s="4">
        <v>2</v>
      </c>
      <c r="D777" s="2">
        <v>2</v>
      </c>
      <c r="E777" s="2">
        <v>3</v>
      </c>
      <c r="F777" s="21">
        <v>2400</v>
      </c>
      <c r="G777" s="22">
        <v>23.1</v>
      </c>
      <c r="I777" s="14"/>
      <c r="J777" s="29">
        <v>0.44581285242519703</v>
      </c>
      <c r="K777" s="29">
        <v>2.01501415568206</v>
      </c>
      <c r="L777" s="29">
        <v>2216.2742866013</v>
      </c>
      <c r="M777">
        <f t="shared" si="55"/>
        <v>1.7677279131337535E-2</v>
      </c>
      <c r="N777">
        <f t="shared" si="56"/>
        <v>7.9898925053007275E-2</v>
      </c>
      <c r="O777">
        <f t="shared" si="57"/>
        <v>87.879250189250158</v>
      </c>
      <c r="V777" t="s">
        <v>24</v>
      </c>
      <c r="W777" s="4" t="s">
        <v>36</v>
      </c>
      <c r="X777" s="4" t="s">
        <v>33</v>
      </c>
      <c r="Y777" s="2">
        <v>306</v>
      </c>
      <c r="Z777">
        <f t="shared" si="58"/>
        <v>0.9639460024465818</v>
      </c>
    </row>
    <row r="778" spans="1:26" x14ac:dyDescent="0.2">
      <c r="A778" s="1">
        <v>44712</v>
      </c>
      <c r="B778" s="25">
        <v>0.45833333333333331</v>
      </c>
      <c r="C778" s="4">
        <v>2</v>
      </c>
      <c r="D778" s="2">
        <v>2</v>
      </c>
      <c r="E778" s="2">
        <v>4</v>
      </c>
      <c r="F778" s="21">
        <v>3600</v>
      </c>
      <c r="G778" s="22">
        <v>23.1</v>
      </c>
      <c r="I778" s="14"/>
      <c r="J778" s="30">
        <v>0.50729500891386903</v>
      </c>
      <c r="K778" s="30">
        <v>1.9206429419464801</v>
      </c>
      <c r="L778" s="30">
        <v>3415.9612449227702</v>
      </c>
      <c r="M778">
        <f t="shared" si="55"/>
        <v>2.0115156899855192E-2</v>
      </c>
      <c r="N778">
        <f t="shared" si="56"/>
        <v>7.6156937180535886E-2</v>
      </c>
      <c r="O778">
        <f t="shared" si="57"/>
        <v>135.44898963733456</v>
      </c>
      <c r="V778" t="s">
        <v>24</v>
      </c>
      <c r="W778" s="4" t="s">
        <v>36</v>
      </c>
      <c r="X778" s="4" t="s">
        <v>33</v>
      </c>
      <c r="Y778" s="2">
        <v>306</v>
      </c>
      <c r="Z778">
        <f t="shared" si="58"/>
        <v>0.9639460024465818</v>
      </c>
    </row>
    <row r="779" spans="1:26" x14ac:dyDescent="0.2">
      <c r="A779" s="1">
        <v>44712</v>
      </c>
      <c r="B779" s="25">
        <v>0.45833333333333331</v>
      </c>
      <c r="C779" s="4">
        <v>3</v>
      </c>
      <c r="D779" s="2">
        <v>3</v>
      </c>
      <c r="E779" s="2">
        <v>1</v>
      </c>
      <c r="F779" s="21">
        <v>0</v>
      </c>
      <c r="G779" s="22">
        <v>19.3</v>
      </c>
      <c r="H779" s="3">
        <v>16.399999999999999</v>
      </c>
      <c r="I779" s="14">
        <v>7.0699999999999999E-2</v>
      </c>
      <c r="J779" s="29">
        <v>0.36038570091919903</v>
      </c>
      <c r="K779" s="29">
        <v>2.1398276964291201</v>
      </c>
      <c r="L779" s="29">
        <v>564.16448917289699</v>
      </c>
      <c r="M779">
        <f t="shared" si="55"/>
        <v>1.4475618182292017E-2</v>
      </c>
      <c r="N779">
        <f t="shared" si="56"/>
        <v>8.5950493125548005E-2</v>
      </c>
      <c r="O779">
        <f t="shared" si="57"/>
        <v>22.660804012048445</v>
      </c>
      <c r="P779" s="10">
        <f>SLOPE(M779:M782,$F779:$F782)*($H779/$I779)*1000</f>
        <v>2.5297590126584096E-2</v>
      </c>
      <c r="Q779" s="10">
        <f>SLOPE(N779:N782,$F779:$F782)*($H779/$I779)*1000</f>
        <v>-0.41600952189090423</v>
      </c>
      <c r="R779" s="10">
        <f>SLOPE(O779:O782,$F779:$F782)*($H779/$I779)</f>
        <v>2.7699992001384799</v>
      </c>
      <c r="S779" s="11">
        <f>RSQ(J779:J782,$F779:$F782)</f>
        <v>0.98849758553582479</v>
      </c>
      <c r="T779" s="11">
        <f>RSQ(K779:K782,$F779:$F782)</f>
        <v>0.98524173027989292</v>
      </c>
      <c r="U779" s="11">
        <f>RSQ(L779:L782,$F779:$F782)</f>
        <v>0.99151837822989142</v>
      </c>
      <c r="V779" t="s">
        <v>24</v>
      </c>
      <c r="W779" s="4" t="s">
        <v>32</v>
      </c>
      <c r="X779" s="4" t="s">
        <v>35</v>
      </c>
      <c r="Y779" s="2">
        <v>306</v>
      </c>
      <c r="Z779">
        <f t="shared" si="58"/>
        <v>0.9639460024465818</v>
      </c>
    </row>
    <row r="780" spans="1:26" x14ac:dyDescent="0.2">
      <c r="A780" s="1">
        <v>44712</v>
      </c>
      <c r="B780" s="25">
        <v>0.45833333333333331</v>
      </c>
      <c r="C780" s="4">
        <v>3</v>
      </c>
      <c r="D780" s="2">
        <v>3</v>
      </c>
      <c r="E780" s="2">
        <v>2</v>
      </c>
      <c r="F780" s="21">
        <v>1200</v>
      </c>
      <c r="G780" s="22">
        <v>19.3</v>
      </c>
      <c r="I780" s="14"/>
      <c r="J780" s="30">
        <v>0.36296994672196597</v>
      </c>
      <c r="K780" s="30">
        <v>2.0667661116015701</v>
      </c>
      <c r="L780" s="30">
        <v>826.899593821954</v>
      </c>
      <c r="M780">
        <f t="shared" si="55"/>
        <v>1.4579419624565201E-2</v>
      </c>
      <c r="N780">
        <f t="shared" si="56"/>
        <v>8.3015827285423907E-2</v>
      </c>
      <c r="O780">
        <f t="shared" si="57"/>
        <v>33.214089140408745</v>
      </c>
      <c r="V780" t="s">
        <v>24</v>
      </c>
      <c r="W780" s="4" t="s">
        <v>32</v>
      </c>
      <c r="X780" s="4" t="s">
        <v>35</v>
      </c>
      <c r="Y780" s="2">
        <v>306</v>
      </c>
      <c r="Z780">
        <f t="shared" si="58"/>
        <v>0.9639460024465818</v>
      </c>
    </row>
    <row r="781" spans="1:26" x14ac:dyDescent="0.2">
      <c r="A781" s="1">
        <v>44712</v>
      </c>
      <c r="B781" s="25">
        <v>0.45833333333333331</v>
      </c>
      <c r="C781" s="4">
        <v>3</v>
      </c>
      <c r="D781" s="2">
        <v>3</v>
      </c>
      <c r="E781" s="2">
        <v>3</v>
      </c>
      <c r="F781" s="21">
        <v>2400</v>
      </c>
      <c r="G781" s="22">
        <v>19.3</v>
      </c>
      <c r="I781" s="14"/>
      <c r="J781" s="29">
        <v>0.36728173727506402</v>
      </c>
      <c r="K781" s="29">
        <v>2.0241468537855001</v>
      </c>
      <c r="L781" s="29">
        <v>1223.2465785320701</v>
      </c>
      <c r="M781">
        <f t="shared" si="55"/>
        <v>1.4752611384308896E-2</v>
      </c>
      <c r="N781">
        <f t="shared" si="56"/>
        <v>8.1303938878684881E-2</v>
      </c>
      <c r="O781">
        <f t="shared" si="57"/>
        <v>49.134164780848018</v>
      </c>
      <c r="V781" t="s">
        <v>24</v>
      </c>
      <c r="W781" s="4" t="s">
        <v>32</v>
      </c>
      <c r="X781" s="4" t="s">
        <v>35</v>
      </c>
      <c r="Y781" s="2">
        <v>306</v>
      </c>
      <c r="Z781">
        <f t="shared" si="58"/>
        <v>0.9639460024465818</v>
      </c>
    </row>
    <row r="782" spans="1:26" x14ac:dyDescent="0.2">
      <c r="A782" s="1">
        <v>44712</v>
      </c>
      <c r="B782" s="25">
        <v>0.45833333333333331</v>
      </c>
      <c r="C782" s="4">
        <v>3</v>
      </c>
      <c r="D782" s="2">
        <v>3</v>
      </c>
      <c r="E782" s="2">
        <v>4</v>
      </c>
      <c r="F782" s="21">
        <v>3600</v>
      </c>
      <c r="G782" s="22">
        <v>19.3</v>
      </c>
      <c r="I782" s="14"/>
      <c r="J782" s="30">
        <v>0.369808820385157</v>
      </c>
      <c r="K782" s="30">
        <v>1.9754391305671399</v>
      </c>
      <c r="L782" s="30">
        <v>1621.2234496675601</v>
      </c>
      <c r="M782">
        <f t="shared" si="55"/>
        <v>1.4854116771796029E-2</v>
      </c>
      <c r="N782">
        <f t="shared" si="56"/>
        <v>7.9347494985269079E-2</v>
      </c>
      <c r="O782">
        <f t="shared" si="57"/>
        <v>65.119708095265565</v>
      </c>
      <c r="V782" t="s">
        <v>24</v>
      </c>
      <c r="W782" s="4" t="s">
        <v>32</v>
      </c>
      <c r="X782" s="4" t="s">
        <v>35</v>
      </c>
      <c r="Y782" s="2">
        <v>306</v>
      </c>
      <c r="Z782">
        <f t="shared" si="58"/>
        <v>0.9639460024465818</v>
      </c>
    </row>
    <row r="783" spans="1:26" x14ac:dyDescent="0.2">
      <c r="A783" s="1">
        <v>44712</v>
      </c>
      <c r="B783" s="25">
        <v>0.45833333333333331</v>
      </c>
      <c r="C783" s="4">
        <v>4</v>
      </c>
      <c r="D783" s="2">
        <v>4</v>
      </c>
      <c r="E783" s="2">
        <v>1</v>
      </c>
      <c r="F783" s="21">
        <v>0</v>
      </c>
      <c r="G783" s="22">
        <v>23.1</v>
      </c>
      <c r="H783" s="3">
        <v>16.399999999999999</v>
      </c>
      <c r="I783" s="14">
        <v>7.0699999999999999E-2</v>
      </c>
      <c r="J783" s="29">
        <v>0.35844393376231598</v>
      </c>
      <c r="K783" s="29">
        <v>2.1306949983256702</v>
      </c>
      <c r="L783" s="29">
        <v>726.62277184177196</v>
      </c>
      <c r="M783">
        <f t="shared" si="55"/>
        <v>1.4212944816601701E-2</v>
      </c>
      <c r="N783">
        <f t="shared" si="56"/>
        <v>8.4485877928939773E-2</v>
      </c>
      <c r="O783">
        <f t="shared" si="57"/>
        <v>28.811896048215452</v>
      </c>
      <c r="P783" s="10">
        <f>SLOPE(M783:M786,$F783:$F786)*($H783/$I783)*1000</f>
        <v>1.7219791350079155E-2</v>
      </c>
      <c r="Q783" s="10">
        <f>SLOPE(N783:N786,$F783:$F786)*($H783/$I783)*1000</f>
        <v>-0.31267176729415397</v>
      </c>
      <c r="R783" s="10">
        <f>SLOPE(O783:O786,$F783:$F786)*($H783/$I783)</f>
        <v>0.82154717839720137</v>
      </c>
      <c r="S783" s="11">
        <f>RSQ(J783:J786,$F783:$F786)</f>
        <v>0.99772247310840723</v>
      </c>
      <c r="T783" s="11">
        <f>RSQ(K783:K786,$F783:$F786)</f>
        <v>0.96124197002143918</v>
      </c>
      <c r="U783" s="11">
        <f>RSQ(L783:L786,$F783:$F786)</f>
        <v>0.99968196298583789</v>
      </c>
      <c r="V783" t="s">
        <v>24</v>
      </c>
      <c r="W783" s="4" t="s">
        <v>32</v>
      </c>
      <c r="X783" s="4" t="s">
        <v>33</v>
      </c>
      <c r="Y783" s="2">
        <v>306</v>
      </c>
      <c r="Z783">
        <f t="shared" si="58"/>
        <v>0.9639460024465818</v>
      </c>
    </row>
    <row r="784" spans="1:26" x14ac:dyDescent="0.2">
      <c r="A784" s="1">
        <v>44712</v>
      </c>
      <c r="B784" s="25">
        <v>0.45833333333333331</v>
      </c>
      <c r="C784" s="4">
        <v>4</v>
      </c>
      <c r="D784" s="2">
        <v>4</v>
      </c>
      <c r="E784" s="2">
        <v>2</v>
      </c>
      <c r="F784" s="21">
        <v>1200</v>
      </c>
      <c r="G784" s="22">
        <v>23.1</v>
      </c>
      <c r="I784" s="14"/>
      <c r="J784" s="30">
        <v>0.36062128217990502</v>
      </c>
      <c r="K784" s="30">
        <v>2.07285457700387</v>
      </c>
      <c r="L784" s="30">
        <v>833.08281375313697</v>
      </c>
      <c r="M784">
        <f t="shared" si="55"/>
        <v>1.4299280586273921E-2</v>
      </c>
      <c r="N784">
        <f t="shared" si="56"/>
        <v>8.2192401490973718E-2</v>
      </c>
      <c r="O784">
        <f t="shared" si="57"/>
        <v>33.033227638284089</v>
      </c>
      <c r="V784" t="s">
        <v>24</v>
      </c>
      <c r="W784" s="4" t="s">
        <v>32</v>
      </c>
      <c r="X784" s="4" t="s">
        <v>33</v>
      </c>
      <c r="Y784" s="2">
        <v>306</v>
      </c>
      <c r="Z784">
        <f t="shared" si="58"/>
        <v>0.9639460024465818</v>
      </c>
    </row>
    <row r="785" spans="1:26" x14ac:dyDescent="0.2">
      <c r="A785" s="1">
        <v>44712</v>
      </c>
      <c r="B785" s="25">
        <v>0.45833333333333331</v>
      </c>
      <c r="C785" s="4">
        <v>4</v>
      </c>
      <c r="D785" s="2">
        <v>4</v>
      </c>
      <c r="E785" s="2">
        <v>3</v>
      </c>
      <c r="F785" s="21">
        <v>2400</v>
      </c>
      <c r="G785" s="22">
        <v>23.1</v>
      </c>
      <c r="I785" s="14"/>
      <c r="J785" s="29">
        <v>0.36314841598719</v>
      </c>
      <c r="K785" s="29">
        <v>2.0302353191878</v>
      </c>
      <c r="L785" s="29">
        <v>944.98874602230103</v>
      </c>
      <c r="M785">
        <f t="shared" si="55"/>
        <v>1.4399485973962046E-2</v>
      </c>
      <c r="N785">
        <f t="shared" si="56"/>
        <v>8.0502471484051097E-2</v>
      </c>
      <c r="O785">
        <f t="shared" si="57"/>
        <v>37.470498547844699</v>
      </c>
      <c r="V785" t="s">
        <v>24</v>
      </c>
      <c r="W785" s="4" t="s">
        <v>32</v>
      </c>
      <c r="X785" s="4" t="s">
        <v>33</v>
      </c>
      <c r="Y785" s="2">
        <v>306</v>
      </c>
      <c r="Z785">
        <f t="shared" si="58"/>
        <v>0.9639460024465818</v>
      </c>
    </row>
    <row r="786" spans="1:26" x14ac:dyDescent="0.2">
      <c r="A786" s="1">
        <v>44712</v>
      </c>
      <c r="B786" s="25">
        <v>0.45833333333333331</v>
      </c>
      <c r="C786" s="4">
        <v>4</v>
      </c>
      <c r="D786" s="2">
        <v>4</v>
      </c>
      <c r="E786" s="2">
        <v>4</v>
      </c>
      <c r="F786" s="21">
        <v>3600</v>
      </c>
      <c r="G786" s="22">
        <v>23.1</v>
      </c>
      <c r="I786" s="14"/>
      <c r="J786" s="30">
        <v>0.365090155367706</v>
      </c>
      <c r="K786" s="30">
        <v>2.0089256902797601</v>
      </c>
      <c r="L786" s="30">
        <v>1046.59793547719</v>
      </c>
      <c r="M786">
        <f t="shared" si="55"/>
        <v>1.447647942276678E-2</v>
      </c>
      <c r="N786">
        <f t="shared" si="56"/>
        <v>7.9657506480589585E-2</v>
      </c>
      <c r="O786">
        <f t="shared" si="57"/>
        <v>41.499485138365692</v>
      </c>
      <c r="V786" t="s">
        <v>24</v>
      </c>
      <c r="W786" s="4" t="s">
        <v>32</v>
      </c>
      <c r="X786" s="4" t="s">
        <v>33</v>
      </c>
      <c r="Y786" s="2">
        <v>306</v>
      </c>
      <c r="Z786">
        <f t="shared" si="58"/>
        <v>0.9639460024465818</v>
      </c>
    </row>
    <row r="787" spans="1:26" x14ac:dyDescent="0.2">
      <c r="A787" s="1">
        <v>44712</v>
      </c>
      <c r="B787" s="25">
        <v>0.45833333333333298</v>
      </c>
      <c r="C787" s="4">
        <v>5</v>
      </c>
      <c r="D787" s="4">
        <v>5</v>
      </c>
      <c r="E787" s="2">
        <v>1</v>
      </c>
      <c r="F787" s="21">
        <v>0</v>
      </c>
      <c r="G787" s="22">
        <v>19.3</v>
      </c>
      <c r="H787" s="3">
        <v>15.04</v>
      </c>
      <c r="I787" s="14">
        <v>7.0699999999999999E-2</v>
      </c>
      <c r="J787" s="29">
        <v>0.35897220979372602</v>
      </c>
      <c r="K787" s="29">
        <v>2.1337392310268202</v>
      </c>
      <c r="L787" s="29">
        <v>447.08431428349701</v>
      </c>
      <c r="M787">
        <f t="shared" si="55"/>
        <v>1.4418842461767544E-2</v>
      </c>
      <c r="N787">
        <f t="shared" si="56"/>
        <v>8.5705937638870841E-2</v>
      </c>
      <c r="O787">
        <f t="shared" si="57"/>
        <v>17.958042764606734</v>
      </c>
      <c r="P787" s="10">
        <f>SLOPE(M787:M790,$F787:$F790)*($H787/$I787)*1000</f>
        <v>2.3997870686334098E-2</v>
      </c>
      <c r="Q787" s="10">
        <f>SLOPE(N787:N790,$F787:$F790)*($H787/$I787)*1000</f>
        <v>-0.16691113744159511</v>
      </c>
      <c r="R787" s="10">
        <f>SLOPE(O787:O790,$F787:$F790)*($H787/$I787)</f>
        <v>2.1376084555768955</v>
      </c>
      <c r="S787" s="11">
        <f>RSQ(J787:J790,$F787:$F790)</f>
        <v>0.99225968332714287</v>
      </c>
      <c r="T787" s="11">
        <f>RSQ(K787:K790,$F787:$F790)</f>
        <v>0.96016194331981985</v>
      </c>
      <c r="U787" s="11">
        <f>RSQ(L787:L790,$F787:$F790)</f>
        <v>0.99965287540017367</v>
      </c>
      <c r="V787" t="s">
        <v>24</v>
      </c>
      <c r="W787" s="2" t="s">
        <v>31</v>
      </c>
      <c r="X787" s="4" t="s">
        <v>35</v>
      </c>
      <c r="Y787" s="2">
        <v>306</v>
      </c>
      <c r="Z787">
        <f t="shared" si="58"/>
        <v>0.9639460024465818</v>
      </c>
    </row>
    <row r="788" spans="1:26" x14ac:dyDescent="0.2">
      <c r="A788" s="1">
        <v>44712</v>
      </c>
      <c r="B788" s="25">
        <v>0.45833333333333298</v>
      </c>
      <c r="C788" s="4">
        <v>5</v>
      </c>
      <c r="D788" s="4">
        <v>5</v>
      </c>
      <c r="E788" s="2">
        <v>2</v>
      </c>
      <c r="F788" s="21">
        <v>1200</v>
      </c>
      <c r="G788" s="22">
        <v>19.3</v>
      </c>
      <c r="I788" s="14"/>
      <c r="J788" s="30">
        <v>0.36311272214186402</v>
      </c>
      <c r="K788" s="30">
        <v>2.1246065329233801</v>
      </c>
      <c r="L788" s="30">
        <v>740.99423071947797</v>
      </c>
      <c r="M788">
        <f t="shared" si="55"/>
        <v>1.4585154487127697E-2</v>
      </c>
      <c r="N788">
        <f t="shared" si="56"/>
        <v>8.5339104408855462E-2</v>
      </c>
      <c r="O788">
        <f t="shared" si="57"/>
        <v>29.763527053980656</v>
      </c>
      <c r="V788" t="s">
        <v>24</v>
      </c>
      <c r="W788" s="2" t="s">
        <v>31</v>
      </c>
      <c r="X788" s="4" t="s">
        <v>35</v>
      </c>
      <c r="Y788" s="2">
        <v>306</v>
      </c>
      <c r="Z788">
        <f t="shared" si="58"/>
        <v>0.9639460024465818</v>
      </c>
    </row>
    <row r="789" spans="1:26" x14ac:dyDescent="0.2">
      <c r="A789" s="1">
        <v>44712</v>
      </c>
      <c r="B789" s="25">
        <v>0.45833333333333298</v>
      </c>
      <c r="C789" s="4">
        <v>5</v>
      </c>
      <c r="D789" s="4">
        <v>5</v>
      </c>
      <c r="E789" s="2">
        <v>3</v>
      </c>
      <c r="F789" s="21">
        <v>2400</v>
      </c>
      <c r="G789" s="22">
        <v>19.3</v>
      </c>
      <c r="I789" s="14"/>
      <c r="J789" s="29">
        <v>0.36563269816153599</v>
      </c>
      <c r="K789" s="29">
        <v>2.0911199732107502</v>
      </c>
      <c r="L789" s="29">
        <v>1056.98522753732</v>
      </c>
      <c r="M789">
        <f t="shared" si="55"/>
        <v>1.4686374404000821E-2</v>
      </c>
      <c r="N789">
        <f t="shared" si="56"/>
        <v>8.3994049232131815E-2</v>
      </c>
      <c r="O789">
        <f t="shared" si="57"/>
        <v>42.455942450346491</v>
      </c>
      <c r="V789" t="s">
        <v>24</v>
      </c>
      <c r="W789" s="2" t="s">
        <v>31</v>
      </c>
      <c r="X789" s="4" t="s">
        <v>35</v>
      </c>
      <c r="Y789" s="2">
        <v>306</v>
      </c>
      <c r="Z789">
        <f t="shared" si="58"/>
        <v>0.9639460024465818</v>
      </c>
    </row>
    <row r="790" spans="1:26" x14ac:dyDescent="0.2">
      <c r="A790" s="1">
        <v>44712</v>
      </c>
      <c r="B790" s="25">
        <v>0.45833333333333298</v>
      </c>
      <c r="C790" s="4">
        <v>5</v>
      </c>
      <c r="D790" s="4">
        <v>5</v>
      </c>
      <c r="E790" s="2">
        <v>4</v>
      </c>
      <c r="F790" s="21">
        <v>3600</v>
      </c>
      <c r="G790" s="22">
        <v>19.3</v>
      </c>
      <c r="I790" s="14"/>
      <c r="J790" s="30">
        <v>0.369366225284052</v>
      </c>
      <c r="K790" s="30">
        <v>2.0667661116015701</v>
      </c>
      <c r="L790" s="30">
        <v>1342.4223216826599</v>
      </c>
      <c r="M790">
        <f t="shared" si="55"/>
        <v>1.4836339047328582E-2</v>
      </c>
      <c r="N790">
        <f t="shared" si="56"/>
        <v>8.3015827285423907E-2</v>
      </c>
      <c r="O790">
        <f t="shared" si="57"/>
        <v>53.921098751975883</v>
      </c>
      <c r="V790" t="s">
        <v>24</v>
      </c>
      <c r="W790" s="2" t="s">
        <v>31</v>
      </c>
      <c r="X790" s="4" t="s">
        <v>35</v>
      </c>
      <c r="Y790" s="2">
        <v>306</v>
      </c>
      <c r="Z790">
        <f t="shared" si="58"/>
        <v>0.9639460024465818</v>
      </c>
    </row>
    <row r="791" spans="1:26" x14ac:dyDescent="0.2">
      <c r="A791" s="1">
        <v>44712</v>
      </c>
      <c r="B791" s="25">
        <v>0.45833333333333298</v>
      </c>
      <c r="C791" s="4">
        <v>6</v>
      </c>
      <c r="D791" s="4">
        <v>6</v>
      </c>
      <c r="E791" s="2">
        <v>1</v>
      </c>
      <c r="F791" s="21">
        <v>0</v>
      </c>
      <c r="G791" s="22">
        <v>23.1</v>
      </c>
      <c r="H791" s="3">
        <v>16.399999999999999</v>
      </c>
      <c r="I791" s="14">
        <v>7.0699999999999999E-2</v>
      </c>
      <c r="J791" s="29">
        <v>0.35799418457420301</v>
      </c>
      <c r="K791" s="29">
        <v>2.1337392310268202</v>
      </c>
      <c r="L791" s="29">
        <v>471.24802732000097</v>
      </c>
      <c r="M791">
        <f t="shared" si="55"/>
        <v>1.4195111454700813E-2</v>
      </c>
      <c r="N791">
        <f t="shared" si="56"/>
        <v>8.4606587215148618E-2</v>
      </c>
      <c r="O791">
        <f t="shared" si="57"/>
        <v>18.685829432038616</v>
      </c>
      <c r="P791" s="10">
        <f>SLOPE(M791:M794,$F791:$F794)*($H791/$I791)*1000</f>
        <v>4.8140205519652757E-2</v>
      </c>
      <c r="Q791" s="10">
        <f>SLOPE(N791:N794,$F791:$F794)*($H791/$I791)*1000</f>
        <v>-0.33367210987362</v>
      </c>
      <c r="R791" s="10">
        <f>SLOPE(O791:O794,$F791:$F794)*($H791/$I791)</f>
        <v>1.6002119716996603</v>
      </c>
      <c r="S791" s="11">
        <f>RSQ(J791:J794,$F791:$F794)</f>
        <v>0.92640798711240679</v>
      </c>
      <c r="T791" s="11">
        <f>RSQ(K791:K794,$F791:$F794)</f>
        <v>0.98241652654335276</v>
      </c>
      <c r="U791" s="11">
        <f>RSQ(L791:L794,$F791:$F794)</f>
        <v>0.99073466043261438</v>
      </c>
      <c r="V791" t="s">
        <v>24</v>
      </c>
      <c r="W791" s="2" t="s">
        <v>31</v>
      </c>
      <c r="X791" s="4" t="s">
        <v>33</v>
      </c>
      <c r="Y791" s="2">
        <v>306</v>
      </c>
      <c r="Z791">
        <f t="shared" si="58"/>
        <v>0.9639460024465818</v>
      </c>
    </row>
    <row r="792" spans="1:26" x14ac:dyDescent="0.2">
      <c r="A792" s="1">
        <v>44712</v>
      </c>
      <c r="B792" s="25">
        <v>0.45833333333333298</v>
      </c>
      <c r="C792" s="4">
        <v>6</v>
      </c>
      <c r="D792" s="4">
        <v>6</v>
      </c>
      <c r="E792" s="2">
        <v>2</v>
      </c>
      <c r="F792" s="21">
        <v>1200</v>
      </c>
      <c r="G792" s="22">
        <v>23.1</v>
      </c>
      <c r="I792" s="14"/>
      <c r="J792" s="30">
        <v>0.36477605123968998</v>
      </c>
      <c r="K792" s="30">
        <v>2.1002526713142</v>
      </c>
      <c r="L792" s="30">
        <v>722.06943833596404</v>
      </c>
      <c r="M792">
        <f t="shared" si="55"/>
        <v>1.4464024630768213E-2</v>
      </c>
      <c r="N792">
        <f t="shared" si="56"/>
        <v>8.3278785066852518E-2</v>
      </c>
      <c r="O792">
        <f t="shared" si="57"/>
        <v>28.631348208640222</v>
      </c>
      <c r="V792" t="s">
        <v>24</v>
      </c>
      <c r="W792" s="2" t="s">
        <v>31</v>
      </c>
      <c r="X792" s="4" t="s">
        <v>33</v>
      </c>
      <c r="Y792" s="2">
        <v>306</v>
      </c>
      <c r="Z792">
        <f t="shared" si="58"/>
        <v>0.9639460024465818</v>
      </c>
    </row>
    <row r="793" spans="1:26" x14ac:dyDescent="0.2">
      <c r="A793" s="1">
        <v>44712</v>
      </c>
      <c r="B793" s="25">
        <v>0.45833333333333298</v>
      </c>
      <c r="C793" s="4">
        <v>6</v>
      </c>
      <c r="D793" s="4">
        <v>6</v>
      </c>
      <c r="E793" s="2">
        <v>3</v>
      </c>
      <c r="F793" s="21">
        <v>2400</v>
      </c>
      <c r="G793" s="22">
        <v>23.1</v>
      </c>
      <c r="I793" s="14"/>
      <c r="J793" s="29">
        <v>0.37466305114652698</v>
      </c>
      <c r="K793" s="29">
        <v>2.0393680172912401</v>
      </c>
      <c r="L793" s="29">
        <v>935.29997671590797</v>
      </c>
      <c r="M793">
        <f t="shared" si="55"/>
        <v>1.4856061908684041E-2</v>
      </c>
      <c r="N793">
        <f t="shared" si="56"/>
        <v>8.0864599342677229E-2</v>
      </c>
      <c r="O793">
        <f t="shared" si="57"/>
        <v>37.08632146874853</v>
      </c>
      <c r="V793" t="s">
        <v>24</v>
      </c>
      <c r="W793" s="2" t="s">
        <v>31</v>
      </c>
      <c r="X793" s="4" t="s">
        <v>33</v>
      </c>
      <c r="Y793" s="2">
        <v>306</v>
      </c>
      <c r="Z793">
        <f t="shared" si="58"/>
        <v>0.9639460024465818</v>
      </c>
    </row>
    <row r="794" spans="1:26" x14ac:dyDescent="0.2">
      <c r="A794" s="1">
        <v>44712</v>
      </c>
      <c r="B794" s="25">
        <v>0.45833333333333298</v>
      </c>
      <c r="C794" s="4">
        <v>6</v>
      </c>
      <c r="D794" s="4">
        <v>6</v>
      </c>
      <c r="E794" s="2">
        <v>4</v>
      </c>
      <c r="F794" s="21">
        <v>3600</v>
      </c>
      <c r="G794" s="22">
        <v>23.1</v>
      </c>
      <c r="I794" s="14"/>
      <c r="J794" s="30">
        <v>0.37563388896814498</v>
      </c>
      <c r="K794" s="30">
        <v>2.0089256902797601</v>
      </c>
      <c r="L794" s="30">
        <v>1096.0766305332099</v>
      </c>
      <c r="M794">
        <f t="shared" si="55"/>
        <v>1.4894557369437679E-2</v>
      </c>
      <c r="N794">
        <f t="shared" si="56"/>
        <v>7.9657506480589585E-2</v>
      </c>
      <c r="O794">
        <f t="shared" si="57"/>
        <v>43.461404133750314</v>
      </c>
      <c r="V794" t="s">
        <v>24</v>
      </c>
      <c r="W794" s="2" t="s">
        <v>31</v>
      </c>
      <c r="X794" s="4" t="s">
        <v>33</v>
      </c>
      <c r="Y794" s="2">
        <v>306</v>
      </c>
      <c r="Z794">
        <f t="shared" si="58"/>
        <v>0.9639460024465818</v>
      </c>
    </row>
    <row r="795" spans="1:26" x14ac:dyDescent="0.2">
      <c r="A795" s="1">
        <v>44712</v>
      </c>
      <c r="B795" s="25">
        <v>0.45833333333333298</v>
      </c>
      <c r="C795" s="4">
        <v>7</v>
      </c>
      <c r="D795" s="4">
        <v>7</v>
      </c>
      <c r="E795" s="2">
        <v>1</v>
      </c>
      <c r="F795" s="21">
        <v>0</v>
      </c>
      <c r="G795" s="22">
        <v>19.3</v>
      </c>
      <c r="H795" s="3">
        <v>17.09</v>
      </c>
      <c r="I795" s="14">
        <v>7.0699999999999999E-2</v>
      </c>
      <c r="J795" s="29">
        <v>0.36431203323337202</v>
      </c>
      <c r="K795" s="29">
        <v>2.21897774665895</v>
      </c>
      <c r="L795" s="29">
        <v>695.34447520244203</v>
      </c>
      <c r="M795">
        <f t="shared" si="55"/>
        <v>1.4633327234820455E-2</v>
      </c>
      <c r="N795">
        <f t="shared" si="56"/>
        <v>8.9129714452348477E-2</v>
      </c>
      <c r="O795">
        <f t="shared" si="57"/>
        <v>27.929912597873955</v>
      </c>
      <c r="P795" s="10">
        <f>SLOPE(M795:M798,$F795:$F798)*($H795/$I795)*1000</f>
        <v>4.8171272026266851E-2</v>
      </c>
      <c r="Q795" s="10">
        <f>SLOPE(N795:N798,$F795:$F798)*($H795/$I795)*1000</f>
        <v>-0.56652183609219287</v>
      </c>
      <c r="R795" s="10">
        <f>SLOPE(O795:O798,$F795:$F798)*($H795/$I795)</f>
        <v>2.9971718095936217</v>
      </c>
      <c r="S795" s="11">
        <f>RSQ(J795:J798,$F795:$F798)</f>
        <v>0.96577556665992936</v>
      </c>
      <c r="T795" s="11">
        <f>RSQ(K795:K798,$F795:$F798)</f>
        <v>0.92192401533635349</v>
      </c>
      <c r="U795" s="11">
        <f>RSQ(L795:L798,$F795:$F798)</f>
        <v>0.99937929691031735</v>
      </c>
      <c r="V795" t="s">
        <v>24</v>
      </c>
      <c r="W795" s="2" t="s">
        <v>31</v>
      </c>
      <c r="X795" s="4" t="s">
        <v>35</v>
      </c>
      <c r="Y795" s="2">
        <v>306</v>
      </c>
      <c r="Z795">
        <f t="shared" si="58"/>
        <v>0.9639460024465818</v>
      </c>
    </row>
    <row r="796" spans="1:26" x14ac:dyDescent="0.2">
      <c r="A796" s="1">
        <v>44712</v>
      </c>
      <c r="B796" s="25">
        <v>0.45833333333333298</v>
      </c>
      <c r="C796" s="4">
        <v>7</v>
      </c>
      <c r="D796" s="4">
        <v>7</v>
      </c>
      <c r="E796" s="2">
        <v>2</v>
      </c>
      <c r="F796" s="21">
        <v>1200</v>
      </c>
      <c r="G796" s="22">
        <v>19.3</v>
      </c>
      <c r="I796" s="14"/>
      <c r="J796" s="30">
        <v>0.36693194178126798</v>
      </c>
      <c r="K796" s="30">
        <v>2.0880757405096002</v>
      </c>
      <c r="L796" s="30">
        <v>1051.7980493105299</v>
      </c>
      <c r="M796">
        <f t="shared" si="55"/>
        <v>1.4738561143144603E-2</v>
      </c>
      <c r="N796">
        <f t="shared" si="56"/>
        <v>8.3871771488793226E-2</v>
      </c>
      <c r="O796">
        <f t="shared" si="57"/>
        <v>42.247588979986837</v>
      </c>
      <c r="V796" t="s">
        <v>24</v>
      </c>
      <c r="W796" s="2" t="s">
        <v>31</v>
      </c>
      <c r="X796" s="4" t="s">
        <v>35</v>
      </c>
      <c r="Y796" s="2">
        <v>306</v>
      </c>
      <c r="Z796">
        <f t="shared" si="58"/>
        <v>0.9639460024465818</v>
      </c>
    </row>
    <row r="797" spans="1:26" x14ac:dyDescent="0.2">
      <c r="A797" s="1">
        <v>44712</v>
      </c>
      <c r="B797" s="25">
        <v>0.45833333333333298</v>
      </c>
      <c r="C797" s="4">
        <v>7</v>
      </c>
      <c r="D797" s="4">
        <v>7</v>
      </c>
      <c r="E797" s="2">
        <v>3</v>
      </c>
      <c r="F797" s="21">
        <v>2400</v>
      </c>
      <c r="G797" s="22">
        <v>19.3</v>
      </c>
      <c r="I797" s="14"/>
      <c r="J797" s="29">
        <v>0.37543401081896999</v>
      </c>
      <c r="K797" s="29">
        <v>2.0545891807969801</v>
      </c>
      <c r="L797" s="29">
        <v>1449.3609810364001</v>
      </c>
      <c r="M797">
        <f t="shared" si="55"/>
        <v>1.5080063885443622E-2</v>
      </c>
      <c r="N797">
        <f t="shared" si="56"/>
        <v>8.2526716312069953E-2</v>
      </c>
      <c r="O797">
        <f t="shared" si="57"/>
        <v>58.216505583552717</v>
      </c>
      <c r="V797" t="s">
        <v>24</v>
      </c>
      <c r="W797" s="2" t="s">
        <v>31</v>
      </c>
      <c r="X797" s="4" t="s">
        <v>35</v>
      </c>
      <c r="Y797" s="2">
        <v>306</v>
      </c>
      <c r="Z797">
        <f t="shared" si="58"/>
        <v>0.9639460024465818</v>
      </c>
    </row>
    <row r="798" spans="1:26" x14ac:dyDescent="0.2">
      <c r="A798" s="1">
        <v>44712</v>
      </c>
      <c r="B798" s="25">
        <v>0.45833333333333298</v>
      </c>
      <c r="C798" s="4">
        <v>7</v>
      </c>
      <c r="D798" s="4">
        <v>7</v>
      </c>
      <c r="E798" s="2">
        <v>4</v>
      </c>
      <c r="F798" s="21">
        <v>3600</v>
      </c>
      <c r="G798" s="22">
        <v>19.3</v>
      </c>
      <c r="I798" s="14"/>
      <c r="J798" s="30">
        <v>0.38132322889236803</v>
      </c>
      <c r="K798" s="30">
        <v>1.9967487594751701</v>
      </c>
      <c r="L798" s="30">
        <v>1797.57457377176</v>
      </c>
      <c r="M798">
        <f t="shared" si="55"/>
        <v>1.5316616201490916E-2</v>
      </c>
      <c r="N798">
        <f t="shared" si="56"/>
        <v>8.0203439188638398E-2</v>
      </c>
      <c r="O798">
        <f t="shared" si="57"/>
        <v>72.203206502775217</v>
      </c>
      <c r="V798" t="s">
        <v>24</v>
      </c>
      <c r="W798" s="2" t="s">
        <v>31</v>
      </c>
      <c r="X798" s="4" t="s">
        <v>35</v>
      </c>
      <c r="Y798" s="2">
        <v>306</v>
      </c>
      <c r="Z798">
        <f t="shared" si="58"/>
        <v>0.9639460024465818</v>
      </c>
    </row>
    <row r="799" spans="1:26" x14ac:dyDescent="0.2">
      <c r="A799" s="1">
        <v>44712</v>
      </c>
      <c r="B799" s="25">
        <v>0.45833333333333298</v>
      </c>
      <c r="C799" s="4">
        <v>8</v>
      </c>
      <c r="D799" s="4">
        <v>8</v>
      </c>
      <c r="E799" s="2">
        <v>1</v>
      </c>
      <c r="F799" s="21">
        <v>0</v>
      </c>
      <c r="G799" s="22">
        <v>23.1</v>
      </c>
      <c r="H799" s="3">
        <v>15.04</v>
      </c>
      <c r="I799" s="14">
        <v>7.0699999999999999E-2</v>
      </c>
      <c r="J799" s="29">
        <v>0.35959328998027401</v>
      </c>
      <c r="K799" s="29">
        <v>2.1337392310268202</v>
      </c>
      <c r="L799" s="29">
        <v>463.43492096344397</v>
      </c>
      <c r="M799">
        <f t="shared" si="55"/>
        <v>1.4258518851929879E-2</v>
      </c>
      <c r="N799">
        <f t="shared" si="56"/>
        <v>8.4606587215148618E-2</v>
      </c>
      <c r="O799">
        <f t="shared" si="57"/>
        <v>18.376025752767479</v>
      </c>
      <c r="P799" s="10">
        <f>SLOPE(M799:M802,$F799:$F802)*($H799/$I799)*1000</f>
        <v>0.11447919763061803</v>
      </c>
      <c r="Q799" s="10">
        <f>SLOPE(N799:N802,$F799:$F802)*($H799/$I799)*1000</f>
        <v>-0.35949854744151821</v>
      </c>
      <c r="R799" s="10">
        <f>SLOPE(O799:O802,$F799:$F802)*($H799/$I799)</f>
        <v>2.710904027236491</v>
      </c>
      <c r="S799" s="11">
        <f>RSQ(J799:J802,$F799:$F802)</f>
        <v>0.98592731655793031</v>
      </c>
      <c r="T799" s="11">
        <f>RSQ(K799:K802,$F799:$F802)</f>
        <v>0.99031578947368282</v>
      </c>
      <c r="U799" s="11">
        <f>RSQ(L799:L802,$F799:$F802)</f>
        <v>0.98706365171783317</v>
      </c>
      <c r="V799" t="s">
        <v>24</v>
      </c>
      <c r="W799" s="2" t="s">
        <v>31</v>
      </c>
      <c r="X799" s="4" t="s">
        <v>33</v>
      </c>
      <c r="Y799" s="2">
        <v>306</v>
      </c>
      <c r="Z799">
        <f t="shared" si="58"/>
        <v>0.9639460024465818</v>
      </c>
    </row>
    <row r="800" spans="1:26" x14ac:dyDescent="0.2">
      <c r="A800" s="1">
        <v>44712</v>
      </c>
      <c r="B800" s="25">
        <v>0.45833333333333298</v>
      </c>
      <c r="C800" s="4">
        <v>8</v>
      </c>
      <c r="D800" s="4">
        <v>8</v>
      </c>
      <c r="E800" s="2">
        <v>2</v>
      </c>
      <c r="F800" s="21">
        <v>1200</v>
      </c>
      <c r="G800" s="22">
        <v>23.1</v>
      </c>
      <c r="I800" s="14"/>
      <c r="J800" s="30">
        <v>0.381194737934965</v>
      </c>
      <c r="K800" s="30">
        <v>2.0972084386130501</v>
      </c>
      <c r="L800" s="30">
        <v>914.43484334980496</v>
      </c>
      <c r="M800">
        <f t="shared" si="55"/>
        <v>1.5115055003947176E-2</v>
      </c>
      <c r="N800">
        <f t="shared" si="56"/>
        <v>8.3158075780643673E-2</v>
      </c>
      <c r="O800">
        <f t="shared" si="57"/>
        <v>36.258981510695001</v>
      </c>
      <c r="V800" t="s">
        <v>24</v>
      </c>
      <c r="W800" s="2" t="s">
        <v>31</v>
      </c>
      <c r="X800" s="4" t="s">
        <v>33</v>
      </c>
      <c r="Y800" s="2">
        <v>306</v>
      </c>
      <c r="Z800">
        <f t="shared" si="58"/>
        <v>0.9639460024465818</v>
      </c>
    </row>
    <row r="801" spans="1:26" x14ac:dyDescent="0.2">
      <c r="A801" s="1">
        <v>44712</v>
      </c>
      <c r="B801" s="25">
        <v>0.45833333333333298</v>
      </c>
      <c r="C801" s="4">
        <v>8</v>
      </c>
      <c r="D801" s="4">
        <v>8</v>
      </c>
      <c r="E801" s="2">
        <v>3</v>
      </c>
      <c r="F801" s="21">
        <v>2400</v>
      </c>
      <c r="G801" s="22">
        <v>23.1</v>
      </c>
      <c r="I801" s="14"/>
      <c r="J801" s="29">
        <v>0.395735332722431</v>
      </c>
      <c r="K801" s="29">
        <v>2.0332795518889499</v>
      </c>
      <c r="L801" s="29">
        <v>1342.40938607611</v>
      </c>
      <c r="M801">
        <f t="shared" si="55"/>
        <v>1.5691615664761314E-2</v>
      </c>
      <c r="N801">
        <f t="shared" si="56"/>
        <v>8.0623180770259928E-2</v>
      </c>
      <c r="O801">
        <f t="shared" si="57"/>
        <v>53.228939670770345</v>
      </c>
      <c r="V801" t="s">
        <v>24</v>
      </c>
      <c r="W801" s="2" t="s">
        <v>31</v>
      </c>
      <c r="X801" s="4" t="s">
        <v>33</v>
      </c>
      <c r="Y801" s="2">
        <v>306</v>
      </c>
      <c r="Z801">
        <f t="shared" si="58"/>
        <v>0.9639460024465818</v>
      </c>
    </row>
    <row r="802" spans="1:26" x14ac:dyDescent="0.2">
      <c r="A802" s="1">
        <v>44712</v>
      </c>
      <c r="B802" s="25">
        <v>0.45833333333333298</v>
      </c>
      <c r="C802" s="4">
        <v>8</v>
      </c>
      <c r="D802" s="4">
        <v>8</v>
      </c>
      <c r="E802" s="2">
        <v>4</v>
      </c>
      <c r="F802" s="21">
        <v>3600</v>
      </c>
      <c r="G802" s="22">
        <v>23.1</v>
      </c>
      <c r="I802" s="14"/>
      <c r="J802" s="30">
        <v>0.409033358593621</v>
      </c>
      <c r="K802" s="30">
        <v>1.98457182867058</v>
      </c>
      <c r="L802" s="30">
        <v>1606.3086953147199</v>
      </c>
      <c r="M802">
        <f t="shared" si="55"/>
        <v>1.6218906239588826E-2</v>
      </c>
      <c r="N802">
        <f t="shared" si="56"/>
        <v>7.8691832190919617E-2</v>
      </c>
      <c r="O802">
        <f t="shared" si="57"/>
        <v>63.693020566151915</v>
      </c>
      <c r="V802" t="s">
        <v>24</v>
      </c>
      <c r="W802" s="2" t="s">
        <v>31</v>
      </c>
      <c r="X802" s="4" t="s">
        <v>33</v>
      </c>
      <c r="Y802" s="2">
        <v>306</v>
      </c>
      <c r="Z802">
        <f t="shared" si="58"/>
        <v>0.9639460024465818</v>
      </c>
    </row>
    <row r="803" spans="1:26" x14ac:dyDescent="0.2">
      <c r="A803" s="1">
        <v>44712</v>
      </c>
      <c r="B803" s="25">
        <v>0.45833333333333298</v>
      </c>
      <c r="C803" s="4">
        <v>9</v>
      </c>
      <c r="D803" s="4">
        <v>9</v>
      </c>
      <c r="E803" s="2">
        <v>1</v>
      </c>
      <c r="F803" s="21">
        <v>0</v>
      </c>
      <c r="G803" s="22">
        <v>19.3</v>
      </c>
      <c r="H803" s="3">
        <v>16.399999999999999</v>
      </c>
      <c r="I803" s="14">
        <v>7.0699999999999999E-2</v>
      </c>
      <c r="J803" s="29">
        <v>0.36031431262494001</v>
      </c>
      <c r="K803" s="29">
        <v>2.1398276964291201</v>
      </c>
      <c r="L803" s="29">
        <v>468.95842496054598</v>
      </c>
      <c r="M803">
        <f t="shared" si="55"/>
        <v>1.4472750727540782E-2</v>
      </c>
      <c r="N803">
        <f t="shared" si="56"/>
        <v>8.5950493125548005E-2</v>
      </c>
      <c r="O803">
        <f t="shared" si="57"/>
        <v>18.836660516172717</v>
      </c>
      <c r="P803" s="10">
        <f>SLOPE(M803:M806,$F803:$F806)*($H803/$I803)*1000</f>
        <v>4.5473037841382194E-2</v>
      </c>
      <c r="Q803" s="10">
        <f>SLOPE(N803:N806,$F803:$F806)*($H803/$I803)*1000</f>
        <v>-0.19382261815371007</v>
      </c>
      <c r="R803" s="10">
        <f>SLOPE(O803:O806,$F803:$F806)*($H803/$I803)</f>
        <v>3.2061527195281916</v>
      </c>
      <c r="S803" s="11">
        <f>RSQ(J803:J806,$F803:$F806)</f>
        <v>0.9983783548331201</v>
      </c>
      <c r="T803" s="11">
        <f>RSQ(K803:K806,$F803:$F806)</f>
        <v>0.96057142857142697</v>
      </c>
      <c r="U803" s="11">
        <f>RSQ(L803:L806,$F803:$F806)</f>
        <v>0.9998049204238515</v>
      </c>
      <c r="V803" t="s">
        <v>24</v>
      </c>
      <c r="W803" s="2" t="s">
        <v>36</v>
      </c>
      <c r="X803" s="4" t="s">
        <v>35</v>
      </c>
      <c r="Y803" s="2">
        <v>306</v>
      </c>
      <c r="Z803" s="31">
        <f t="shared" si="58"/>
        <v>0.9639460024465818</v>
      </c>
    </row>
    <row r="804" spans="1:26" x14ac:dyDescent="0.2">
      <c r="A804" s="1">
        <v>44712</v>
      </c>
      <c r="B804" s="25">
        <v>0.45833333333333298</v>
      </c>
      <c r="C804" s="4">
        <v>9</v>
      </c>
      <c r="D804" s="4">
        <v>9</v>
      </c>
      <c r="E804" s="2">
        <v>2</v>
      </c>
      <c r="F804" s="21">
        <v>1200</v>
      </c>
      <c r="G804" s="22">
        <v>19.3</v>
      </c>
      <c r="I804" s="14"/>
      <c r="J804" s="30">
        <v>0.366546452444864</v>
      </c>
      <c r="K804" s="30">
        <v>2.1124296021187901</v>
      </c>
      <c r="L804" s="30">
        <v>864.85266344138904</v>
      </c>
      <c r="M804">
        <f t="shared" si="55"/>
        <v>1.4723077186836414E-2</v>
      </c>
      <c r="N804">
        <f t="shared" si="56"/>
        <v>8.4849993435501508E-2</v>
      </c>
      <c r="O804">
        <f t="shared" si="57"/>
        <v>34.738550691617917</v>
      </c>
      <c r="V804" t="s">
        <v>24</v>
      </c>
      <c r="W804" s="2" t="s">
        <v>36</v>
      </c>
      <c r="X804" s="4" t="s">
        <v>35</v>
      </c>
      <c r="Y804" s="2">
        <v>306</v>
      </c>
      <c r="Z804" s="31">
        <f t="shared" si="58"/>
        <v>0.9639460024465818</v>
      </c>
    </row>
    <row r="805" spans="1:26" x14ac:dyDescent="0.2">
      <c r="A805" s="1">
        <v>44712</v>
      </c>
      <c r="B805" s="25">
        <v>0.45833333333333298</v>
      </c>
      <c r="C805" s="4">
        <v>9</v>
      </c>
      <c r="D805" s="4">
        <v>9</v>
      </c>
      <c r="E805" s="2">
        <v>3</v>
      </c>
      <c r="F805" s="21">
        <v>2400</v>
      </c>
      <c r="G805" s="22">
        <v>19.3</v>
      </c>
      <c r="I805" s="14"/>
      <c r="J805" s="29">
        <v>0.37260001157851103</v>
      </c>
      <c r="K805" s="29">
        <v>2.1002526713142</v>
      </c>
      <c r="L805" s="29">
        <v>1286.8509559413201</v>
      </c>
      <c r="M805">
        <f t="shared" si="55"/>
        <v>1.4966230592865271E-2</v>
      </c>
      <c r="N805">
        <f t="shared" si="56"/>
        <v>8.4360882462147568E-2</v>
      </c>
      <c r="O805">
        <f t="shared" si="57"/>
        <v>51.688962820144063</v>
      </c>
      <c r="V805" t="s">
        <v>24</v>
      </c>
      <c r="W805" s="2" t="s">
        <v>36</v>
      </c>
      <c r="X805" s="4" t="s">
        <v>35</v>
      </c>
      <c r="Y805" s="2">
        <v>306</v>
      </c>
      <c r="Z805" s="31">
        <f t="shared" si="58"/>
        <v>0.9639460024465818</v>
      </c>
    </row>
    <row r="806" spans="1:26" x14ac:dyDescent="0.2">
      <c r="A806" s="1">
        <v>44712</v>
      </c>
      <c r="B806" s="25">
        <v>0.45833333333333298</v>
      </c>
      <c r="C806" s="4">
        <v>9</v>
      </c>
      <c r="D806" s="4">
        <v>9</v>
      </c>
      <c r="E806" s="2">
        <v>4</v>
      </c>
      <c r="F806" s="21">
        <v>3600</v>
      </c>
      <c r="G806" s="22">
        <v>19.3</v>
      </c>
      <c r="I806" s="14"/>
      <c r="J806" s="30">
        <v>0.377818263986131</v>
      </c>
      <c r="K806" s="30">
        <v>2.06067764619928</v>
      </c>
      <c r="L806" s="30">
        <v>1704.70985434507</v>
      </c>
      <c r="M806">
        <f t="shared" si="55"/>
        <v>1.5175832220340689E-2</v>
      </c>
      <c r="N806">
        <f t="shared" si="56"/>
        <v>8.2771271798747131E-2</v>
      </c>
      <c r="O806">
        <f t="shared" si="57"/>
        <v>68.473107840154199</v>
      </c>
      <c r="V806" t="s">
        <v>24</v>
      </c>
      <c r="W806" s="2" t="s">
        <v>36</v>
      </c>
      <c r="X806" s="4" t="s">
        <v>35</v>
      </c>
      <c r="Y806" s="2">
        <v>306</v>
      </c>
      <c r="Z806" s="31">
        <f t="shared" si="58"/>
        <v>0.9639460024465818</v>
      </c>
    </row>
    <row r="807" spans="1:26" x14ac:dyDescent="0.2">
      <c r="A807" s="1">
        <v>44712</v>
      </c>
      <c r="B807" s="25">
        <v>0.45833333333333298</v>
      </c>
      <c r="C807" s="4">
        <v>10</v>
      </c>
      <c r="D807" s="4">
        <v>10</v>
      </c>
      <c r="E807" s="2">
        <v>1</v>
      </c>
      <c r="F807" s="21">
        <v>0</v>
      </c>
      <c r="G807" s="22">
        <v>23.1</v>
      </c>
      <c r="H807" s="3">
        <v>15.72</v>
      </c>
      <c r="I807" s="14">
        <v>7.0699999999999999E-2</v>
      </c>
      <c r="J807" s="29">
        <v>0.37843930924554697</v>
      </c>
      <c r="K807" s="29">
        <v>2.1367834637279701</v>
      </c>
      <c r="L807" s="29">
        <v>483.66620960856898</v>
      </c>
      <c r="M807">
        <f t="shared" si="55"/>
        <v>1.5005797314752333E-2</v>
      </c>
      <c r="N807">
        <f t="shared" si="56"/>
        <v>8.4727296501357463E-2</v>
      </c>
      <c r="O807">
        <f t="shared" si="57"/>
        <v>19.178232630880178</v>
      </c>
      <c r="P807" s="10">
        <f>SLOPE(M807:M810,$F807:$F810)*($H807/$I807)*1000</f>
        <v>-2.7503563781445719E-2</v>
      </c>
      <c r="Q807" s="10">
        <f>SLOPE(N807:N810,$F807:$F810)*($H807/$I807)*1000</f>
        <v>-0.18787623556451702</v>
      </c>
      <c r="R807" s="10">
        <f>SLOPE(O807:O810,$F807:$F810)*($H807/$I807)</f>
        <v>1.1521568854930442</v>
      </c>
      <c r="S807" s="11">
        <f>RSQ(J807:J810,$F807:$F810)</f>
        <v>0.59143729688287838</v>
      </c>
      <c r="T807" s="11">
        <f>RSQ(K807:K810,$F807:$F810)</f>
        <v>0.83999999999997432</v>
      </c>
      <c r="U807" s="11">
        <f>RSQ(L807:L810,$F807:$F810)</f>
        <v>0.91035442183055237</v>
      </c>
      <c r="V807" t="s">
        <v>24</v>
      </c>
      <c r="W807" s="2" t="s">
        <v>36</v>
      </c>
      <c r="X807" s="4" t="s">
        <v>33</v>
      </c>
      <c r="Y807" s="2">
        <v>306</v>
      </c>
      <c r="Z807" s="31">
        <f t="shared" si="58"/>
        <v>0.9639460024465818</v>
      </c>
    </row>
    <row r="808" spans="1:26" x14ac:dyDescent="0.2">
      <c r="A808" s="1">
        <v>44712</v>
      </c>
      <c r="B808" s="25">
        <v>0.45833333333333298</v>
      </c>
      <c r="C808" s="4">
        <v>10</v>
      </c>
      <c r="D808" s="4">
        <v>10</v>
      </c>
      <c r="E808" s="2">
        <v>2</v>
      </c>
      <c r="F808" s="21">
        <v>1200</v>
      </c>
      <c r="G808" s="22">
        <v>23.1</v>
      </c>
      <c r="I808" s="14"/>
      <c r="J808" s="30">
        <v>0.36565411430627398</v>
      </c>
      <c r="K808" s="30">
        <v>2.1185180675210802</v>
      </c>
      <c r="L808" s="30">
        <v>713.04038496365104</v>
      </c>
      <c r="M808">
        <f t="shared" si="55"/>
        <v>1.4498841406100027E-2</v>
      </c>
      <c r="N808">
        <f t="shared" si="56"/>
        <v>8.4003040784104796E-2</v>
      </c>
      <c r="O808">
        <f t="shared" si="57"/>
        <v>28.273330049482503</v>
      </c>
      <c r="V808" t="s">
        <v>24</v>
      </c>
      <c r="W808" s="2" t="s">
        <v>36</v>
      </c>
      <c r="X808" s="4" t="s">
        <v>33</v>
      </c>
      <c r="Y808" s="2">
        <v>306</v>
      </c>
      <c r="Z808" s="31">
        <f t="shared" si="58"/>
        <v>0.9639460024465818</v>
      </c>
    </row>
    <row r="809" spans="1:26" x14ac:dyDescent="0.2">
      <c r="A809" s="1">
        <v>44712</v>
      </c>
      <c r="B809" s="25">
        <v>0.45833333333333298</v>
      </c>
      <c r="C809" s="4">
        <v>10</v>
      </c>
      <c r="D809" s="4">
        <v>10</v>
      </c>
      <c r="E809" s="2">
        <v>3</v>
      </c>
      <c r="F809" s="21">
        <v>2400</v>
      </c>
      <c r="G809" s="22">
        <v>23.1</v>
      </c>
      <c r="I809" s="14"/>
      <c r="J809" s="29">
        <v>0.36621093358539503</v>
      </c>
      <c r="K809" s="29">
        <v>2.0637218789004201</v>
      </c>
      <c r="L809" s="29">
        <v>917.31948361058699</v>
      </c>
      <c r="M809">
        <f t="shared" si="55"/>
        <v>1.4520920289131744E-2</v>
      </c>
      <c r="N809">
        <f t="shared" si="56"/>
        <v>8.1830273632347184E-2</v>
      </c>
      <c r="O809">
        <f t="shared" si="57"/>
        <v>36.373362670425905</v>
      </c>
      <c r="V809" t="s">
        <v>24</v>
      </c>
      <c r="W809" s="2" t="s">
        <v>36</v>
      </c>
      <c r="X809" s="4" t="s">
        <v>33</v>
      </c>
      <c r="Y809" s="2">
        <v>306</v>
      </c>
      <c r="Z809" s="31">
        <f t="shared" si="58"/>
        <v>0.9639460024465818</v>
      </c>
    </row>
    <row r="810" spans="1:26" x14ac:dyDescent="0.2">
      <c r="A810" s="1">
        <v>44712</v>
      </c>
      <c r="B810" s="25">
        <v>0.45833333333333298</v>
      </c>
      <c r="C810" s="4">
        <v>10</v>
      </c>
      <c r="D810" s="4">
        <v>10</v>
      </c>
      <c r="E810" s="2">
        <v>4</v>
      </c>
      <c r="F810" s="21">
        <v>3600</v>
      </c>
      <c r="G810" s="22">
        <v>23.1</v>
      </c>
      <c r="I810" s="14"/>
      <c r="J810" s="30">
        <v>0.36577547243372799</v>
      </c>
      <c r="K810" s="30">
        <v>2.06981034430272</v>
      </c>
      <c r="L810" s="30">
        <v>938.30103743564496</v>
      </c>
      <c r="M810">
        <f t="shared" si="55"/>
        <v>1.4503653473500485E-2</v>
      </c>
      <c r="N810">
        <f t="shared" si="56"/>
        <v>8.2071692204764873E-2</v>
      </c>
      <c r="O810">
        <f t="shared" si="57"/>
        <v>37.205318908468563</v>
      </c>
      <c r="V810" t="s">
        <v>24</v>
      </c>
      <c r="W810" s="2" t="s">
        <v>36</v>
      </c>
      <c r="X810" s="4" t="s">
        <v>33</v>
      </c>
      <c r="Y810" s="2">
        <v>306</v>
      </c>
      <c r="Z810" s="31">
        <f t="shared" si="58"/>
        <v>0.9639460024465818</v>
      </c>
    </row>
    <row r="811" spans="1:26" x14ac:dyDescent="0.2">
      <c r="A811" s="1">
        <v>44712</v>
      </c>
      <c r="B811" s="25">
        <v>0.45833333333333298</v>
      </c>
      <c r="C811" s="4">
        <v>11</v>
      </c>
      <c r="D811" s="4">
        <v>11</v>
      </c>
      <c r="E811" s="2">
        <v>1</v>
      </c>
      <c r="F811" s="21">
        <v>0</v>
      </c>
      <c r="G811" s="22">
        <v>19.3</v>
      </c>
      <c r="H811" s="3">
        <v>16.399999999999999</v>
      </c>
      <c r="I811" s="14">
        <v>7.0699999999999999E-2</v>
      </c>
      <c r="J811" s="29">
        <v>0.35957187344177199</v>
      </c>
      <c r="K811" s="29">
        <v>2.1550488599348498</v>
      </c>
      <c r="L811" s="29">
        <v>578.26430031304199</v>
      </c>
      <c r="M811">
        <f t="shared" si="55"/>
        <v>1.4442929161058812E-2</v>
      </c>
      <c r="N811">
        <f t="shared" si="56"/>
        <v>8.6561881842240132E-2</v>
      </c>
      <c r="O811">
        <f t="shared" si="57"/>
        <v>23.227151350432237</v>
      </c>
      <c r="P811" s="10">
        <f>SLOPE(M811:M814,$F811:$F814)*($H811/$I811)*1000</f>
        <v>2.8678773722380951E-2</v>
      </c>
      <c r="Q811" s="10">
        <f>SLOPE(N811:N814,$F811:$F814)*($H811/$I811)*1000</f>
        <v>-0.34037142700161649</v>
      </c>
      <c r="R811" s="10">
        <f>SLOPE(O811:O814,$F811:$F814)*($H811/$I811)</f>
        <v>2.5963312553193933</v>
      </c>
      <c r="S811" s="11">
        <f>RSQ(J811:J814,$F811:$F814)</f>
        <v>0.90142418556133597</v>
      </c>
      <c r="T811" s="11">
        <f>RSQ(K811:K814,$F811:$F814)</f>
        <v>0.98836987607245486</v>
      </c>
      <c r="U811" s="11">
        <f>RSQ(L811:L814,$F811:$F814)</f>
        <v>0.99848580557190059</v>
      </c>
      <c r="V811" t="s">
        <v>24</v>
      </c>
      <c r="W811" s="2" t="s">
        <v>32</v>
      </c>
      <c r="X811" s="4" t="s">
        <v>35</v>
      </c>
      <c r="Y811" s="2">
        <v>306</v>
      </c>
      <c r="Z811" s="31">
        <f t="shared" si="58"/>
        <v>0.9639460024465818</v>
      </c>
    </row>
    <row r="812" spans="1:26" x14ac:dyDescent="0.2">
      <c r="A812" s="1">
        <v>44712</v>
      </c>
      <c r="B812" s="25">
        <v>0.45833333333333298</v>
      </c>
      <c r="C812" s="4">
        <v>11</v>
      </c>
      <c r="D812" s="4">
        <v>11</v>
      </c>
      <c r="E812" s="2">
        <v>2</v>
      </c>
      <c r="F812" s="21">
        <v>1200</v>
      </c>
      <c r="G812" s="22">
        <v>19.3</v>
      </c>
      <c r="I812" s="14"/>
      <c r="J812" s="30">
        <v>0.35998592627090997</v>
      </c>
      <c r="K812" s="30">
        <v>2.0972084386130501</v>
      </c>
      <c r="L812" s="30">
        <v>873.64887589579098</v>
      </c>
      <c r="M812">
        <f t="shared" si="55"/>
        <v>1.4459560427634072E-2</v>
      </c>
      <c r="N812">
        <f t="shared" si="56"/>
        <v>8.4238604718808979E-2</v>
      </c>
      <c r="O812">
        <f t="shared" si="57"/>
        <v>35.091868297215136</v>
      </c>
      <c r="V812" t="s">
        <v>24</v>
      </c>
      <c r="W812" s="2" t="s">
        <v>32</v>
      </c>
      <c r="X812" s="4" t="s">
        <v>35</v>
      </c>
      <c r="Y812" s="2">
        <v>306</v>
      </c>
      <c r="Z812" s="31">
        <f t="shared" si="58"/>
        <v>0.9639460024465818</v>
      </c>
    </row>
    <row r="813" spans="1:26" x14ac:dyDescent="0.2">
      <c r="A813" s="1">
        <v>44712</v>
      </c>
      <c r="B813" s="25">
        <v>0.45833333333333298</v>
      </c>
      <c r="C813" s="4">
        <v>11</v>
      </c>
      <c r="D813" s="4">
        <v>11</v>
      </c>
      <c r="E813" s="2">
        <v>3</v>
      </c>
      <c r="F813" s="21">
        <v>2400</v>
      </c>
      <c r="G813" s="22">
        <v>19.3</v>
      </c>
      <c r="I813" s="14"/>
      <c r="J813" s="29">
        <v>0.364647554010673</v>
      </c>
      <c r="K813" s="29">
        <v>2.06067764619928</v>
      </c>
      <c r="L813" s="29">
        <v>1235.70356764029</v>
      </c>
      <c r="M813">
        <f t="shared" si="55"/>
        <v>1.4646804103220192E-2</v>
      </c>
      <c r="N813">
        <f t="shared" si="56"/>
        <v>8.2771271798747131E-2</v>
      </c>
      <c r="O813">
        <f t="shared" si="57"/>
        <v>49.634524860539393</v>
      </c>
      <c r="V813" t="s">
        <v>24</v>
      </c>
      <c r="W813" s="2" t="s">
        <v>32</v>
      </c>
      <c r="X813" s="4" t="s">
        <v>35</v>
      </c>
      <c r="Y813" s="2">
        <v>306</v>
      </c>
      <c r="Z813" s="31">
        <f t="shared" si="58"/>
        <v>0.9639460024465818</v>
      </c>
    </row>
    <row r="814" spans="1:26" x14ac:dyDescent="0.2">
      <c r="A814" s="1">
        <v>44712</v>
      </c>
      <c r="B814" s="25">
        <v>0.45833333333333298</v>
      </c>
      <c r="C814" s="4">
        <v>11</v>
      </c>
      <c r="D814" s="4">
        <v>11</v>
      </c>
      <c r="E814" s="2">
        <v>4</v>
      </c>
      <c r="F814" s="21">
        <v>3600</v>
      </c>
      <c r="G814" s="22">
        <v>19.3</v>
      </c>
      <c r="I814" s="14"/>
      <c r="J814" s="30">
        <v>0.37032993967669098</v>
      </c>
      <c r="K814" s="30">
        <v>2.0211026210843599</v>
      </c>
      <c r="L814" s="30">
        <v>1572.1975008408101</v>
      </c>
      <c r="M814">
        <f t="shared" si="55"/>
        <v>1.4875048578669699E-2</v>
      </c>
      <c r="N814">
        <f t="shared" si="56"/>
        <v>8.1181661135346694E-2</v>
      </c>
      <c r="O814">
        <f t="shared" si="57"/>
        <v>63.150482028774839</v>
      </c>
      <c r="V814" t="s">
        <v>24</v>
      </c>
      <c r="W814" s="2" t="s">
        <v>32</v>
      </c>
      <c r="X814" s="4" t="s">
        <v>35</v>
      </c>
      <c r="Y814" s="2">
        <v>306</v>
      </c>
      <c r="Z814" s="31">
        <f t="shared" si="58"/>
        <v>0.9639460024465818</v>
      </c>
    </row>
    <row r="815" spans="1:26" x14ac:dyDescent="0.2">
      <c r="A815" s="1">
        <v>44712</v>
      </c>
      <c r="B815" s="25">
        <v>0.45833333333333298</v>
      </c>
      <c r="C815" s="4">
        <v>12</v>
      </c>
      <c r="D815" s="4">
        <v>12</v>
      </c>
      <c r="E815" s="2">
        <v>1</v>
      </c>
      <c r="F815" s="21">
        <v>0</v>
      </c>
      <c r="G815" s="22">
        <v>23.1</v>
      </c>
      <c r="H815" s="3">
        <v>15.72</v>
      </c>
      <c r="I815" s="14">
        <v>7.0699999999999999E-2</v>
      </c>
      <c r="J815" s="29">
        <v>0.35898648751243001</v>
      </c>
      <c r="K815" s="29">
        <v>2.1093853694176401</v>
      </c>
      <c r="L815" s="29">
        <v>459.77414430962699</v>
      </c>
      <c r="M815">
        <f t="shared" si="55"/>
        <v>1.423445804582411E-2</v>
      </c>
      <c r="N815">
        <f t="shared" si="56"/>
        <v>8.364091292547865E-2</v>
      </c>
      <c r="O815">
        <f t="shared" si="57"/>
        <v>18.230869393108996</v>
      </c>
      <c r="P815" s="10">
        <f>SLOPE(M815:M818,$F815:$F818)*($H815/$I815)*1000</f>
        <v>6.6086404913289504E-3</v>
      </c>
      <c r="Q815" s="10">
        <f>SLOPE(N815:N818,$F815:$F818)*($H815/$I815)*1000</f>
        <v>-0.31536368112614455</v>
      </c>
      <c r="R815" s="10">
        <f>SLOPE(O815:O818,$F815:$F818)*($H815/$I815)</f>
        <v>1.290752149546043</v>
      </c>
      <c r="S815" s="11">
        <f>RSQ(J815:J818,$F815:$F818)</f>
        <v>0.44951920057652006</v>
      </c>
      <c r="T815" s="11">
        <f>RSQ(K815:K818,$F815:$F818)</f>
        <v>0.94784266984506704</v>
      </c>
      <c r="U815" s="11">
        <f>RSQ(L815:L818,$F815:$F818)</f>
        <v>0.93142963116874444</v>
      </c>
      <c r="V815" t="s">
        <v>24</v>
      </c>
      <c r="W815" s="2" t="s">
        <v>32</v>
      </c>
      <c r="X815" s="4" t="s">
        <v>33</v>
      </c>
      <c r="Y815" s="2">
        <v>306</v>
      </c>
      <c r="Z815" s="31">
        <f t="shared" si="58"/>
        <v>0.9639460024465818</v>
      </c>
    </row>
    <row r="816" spans="1:26" x14ac:dyDescent="0.2">
      <c r="A816" s="1">
        <v>44712</v>
      </c>
      <c r="B816" s="25">
        <v>0.45833333333333298</v>
      </c>
      <c r="C816" s="4">
        <v>12</v>
      </c>
      <c r="D816" s="4">
        <v>12</v>
      </c>
      <c r="E816" s="2">
        <v>2</v>
      </c>
      <c r="F816" s="21">
        <v>1200</v>
      </c>
      <c r="G816" s="22">
        <v>23.1</v>
      </c>
      <c r="I816" s="14"/>
      <c r="J816" s="30">
        <v>0.362820032464584</v>
      </c>
      <c r="K816" s="30">
        <v>2.0880757405096002</v>
      </c>
      <c r="L816" s="30">
        <v>725.31627558016203</v>
      </c>
      <c r="M816">
        <f t="shared" si="55"/>
        <v>1.4386464978358935E-2</v>
      </c>
      <c r="N816">
        <f t="shared" si="56"/>
        <v>8.2795947922017152E-2</v>
      </c>
      <c r="O816">
        <f t="shared" si="57"/>
        <v>28.760091128337322</v>
      </c>
      <c r="V816" t="s">
        <v>24</v>
      </c>
      <c r="W816" s="2" t="s">
        <v>32</v>
      </c>
      <c r="X816" s="4" t="s">
        <v>33</v>
      </c>
      <c r="Y816" s="2">
        <v>306</v>
      </c>
      <c r="Z816" s="31">
        <f t="shared" si="58"/>
        <v>0.9639460024465818</v>
      </c>
    </row>
    <row r="817" spans="1:26" x14ac:dyDescent="0.2">
      <c r="A817" s="1">
        <v>44712</v>
      </c>
      <c r="B817" s="25">
        <v>0.45833333333333298</v>
      </c>
      <c r="C817" s="4">
        <v>12</v>
      </c>
      <c r="D817" s="4">
        <v>12</v>
      </c>
      <c r="E817" s="2">
        <v>3</v>
      </c>
      <c r="F817" s="21">
        <v>2400</v>
      </c>
      <c r="G817" s="22">
        <v>23.1</v>
      </c>
      <c r="I817" s="14"/>
      <c r="J817" s="29">
        <v>0.36217754201797597</v>
      </c>
      <c r="K817" s="29">
        <v>2.01501415568206</v>
      </c>
      <c r="L817" s="29">
        <v>924.00719219724203</v>
      </c>
      <c r="M817">
        <f t="shared" si="55"/>
        <v>1.43609890798914E-2</v>
      </c>
      <c r="N817">
        <f t="shared" si="56"/>
        <v>7.9898925053007275E-2</v>
      </c>
      <c r="O817">
        <f t="shared" si="57"/>
        <v>36.638542309802006</v>
      </c>
      <c r="V817" t="s">
        <v>24</v>
      </c>
      <c r="W817" s="2" t="s">
        <v>32</v>
      </c>
      <c r="X817" s="4" t="s">
        <v>33</v>
      </c>
      <c r="Y817" s="2">
        <v>306</v>
      </c>
      <c r="Z817" s="31">
        <f t="shared" si="58"/>
        <v>0.9639460024465818</v>
      </c>
    </row>
    <row r="818" spans="1:26" x14ac:dyDescent="0.2">
      <c r="A818" s="1">
        <v>44712</v>
      </c>
      <c r="B818" s="25">
        <v>0.45833333333333298</v>
      </c>
      <c r="C818" s="4">
        <v>12</v>
      </c>
      <c r="D818" s="4">
        <v>12</v>
      </c>
      <c r="E818" s="2">
        <v>4</v>
      </c>
      <c r="F818" s="21">
        <v>3600</v>
      </c>
      <c r="G818" s="22">
        <v>23.1</v>
      </c>
      <c r="I818" s="14"/>
      <c r="J818" s="30">
        <v>0.362198958386383</v>
      </c>
      <c r="K818" s="30">
        <v>1.9906602940728799</v>
      </c>
      <c r="L818" s="30">
        <v>979.15168292241196</v>
      </c>
      <c r="M818">
        <f t="shared" si="55"/>
        <v>1.4361838277307425E-2</v>
      </c>
      <c r="N818">
        <f t="shared" si="56"/>
        <v>7.8933250763337306E-2</v>
      </c>
      <c r="O818">
        <f t="shared" si="57"/>
        <v>38.825120264657727</v>
      </c>
      <c r="V818" t="s">
        <v>24</v>
      </c>
      <c r="W818" s="2" t="s">
        <v>32</v>
      </c>
      <c r="X818" s="4" t="s">
        <v>33</v>
      </c>
      <c r="Y818" s="2">
        <v>306</v>
      </c>
      <c r="Z818" s="31">
        <f t="shared" si="58"/>
        <v>0.9639460024465818</v>
      </c>
    </row>
    <row r="819" spans="1:26" x14ac:dyDescent="0.2">
      <c r="A819" s="1">
        <v>44712</v>
      </c>
      <c r="B819" s="25">
        <v>0.45833333333333298</v>
      </c>
      <c r="C819" s="4">
        <v>13</v>
      </c>
      <c r="D819" s="4">
        <v>13</v>
      </c>
      <c r="E819" s="2">
        <v>1</v>
      </c>
      <c r="F819" s="21">
        <v>0</v>
      </c>
      <c r="G819" s="22">
        <v>19.3</v>
      </c>
      <c r="H819" s="3">
        <v>15.72</v>
      </c>
      <c r="I819" s="14">
        <v>7.0699999999999999E-2</v>
      </c>
      <c r="J819" s="29">
        <v>0.35821548980788098</v>
      </c>
      <c r="K819" s="29">
        <v>2.1672257907394399</v>
      </c>
      <c r="L819" s="29">
        <v>566.26005743409303</v>
      </c>
      <c r="M819">
        <f t="shared" ref="M819:M882" si="59">$Z819*J819/(0.08206*(273.15+$G819))</f>
        <v>1.4388447278057249E-2</v>
      </c>
      <c r="N819">
        <f t="shared" ref="N819:N882" si="60">$Z819*K819/(0.08206*(273.15+$G819))</f>
        <v>8.7050992815594072E-2</v>
      </c>
      <c r="O819">
        <f t="shared" si="57"/>
        <v>22.744976735734852</v>
      </c>
      <c r="P819" s="10">
        <f>SLOPE(M819:M822,$F819:$F822)*($H819/$I819)*1000</f>
        <v>7.1161048838409291E-2</v>
      </c>
      <c r="Q819" s="10">
        <f>SLOPE(N819:N822,$F819:$F822)*($H819/$I819)*1000</f>
        <v>-0.27414773828265465</v>
      </c>
      <c r="R819" s="10">
        <f>SLOPE(O819:O822,$F819:$F822)*($H819/$I819)</f>
        <v>2.0626090355390496</v>
      </c>
      <c r="S819" s="11">
        <f>RSQ(J819:J822,$F819:$F822)</f>
        <v>0.98364868768576963</v>
      </c>
      <c r="T819" s="11">
        <f>RSQ(K819:K822,$F819:$F822)</f>
        <v>0.9448854469183805</v>
      </c>
      <c r="U819" s="11">
        <f>RSQ(L819:L822,$F819:$F822)</f>
        <v>0.99940831298070243</v>
      </c>
      <c r="V819" t="s">
        <v>24</v>
      </c>
      <c r="W819" s="2" t="s">
        <v>32</v>
      </c>
      <c r="X819" s="4" t="s">
        <v>35</v>
      </c>
      <c r="Y819" s="2">
        <v>306</v>
      </c>
      <c r="Z819" s="31">
        <f t="shared" si="58"/>
        <v>0.9639460024465818</v>
      </c>
    </row>
    <row r="820" spans="1:26" x14ac:dyDescent="0.2">
      <c r="A820" s="1">
        <v>44712</v>
      </c>
      <c r="B820" s="25">
        <v>0.45833333333333298</v>
      </c>
      <c r="C820" s="4">
        <v>13</v>
      </c>
      <c r="D820" s="4">
        <v>13</v>
      </c>
      <c r="E820" s="2">
        <v>2</v>
      </c>
      <c r="F820" s="21">
        <v>1200</v>
      </c>
      <c r="G820" s="22">
        <v>19.3</v>
      </c>
      <c r="I820" s="14"/>
      <c r="J820" s="30">
        <v>0.37132934428125403</v>
      </c>
      <c r="K820" s="30">
        <v>2.1124296021187901</v>
      </c>
      <c r="L820" s="30">
        <v>824.079631593925</v>
      </c>
      <c r="M820">
        <f t="shared" si="59"/>
        <v>1.4915191679320972E-2</v>
      </c>
      <c r="N820">
        <f t="shared" si="60"/>
        <v>8.4849993435501508E-2</v>
      </c>
      <c r="O820">
        <f t="shared" si="57"/>
        <v>33.100819672731987</v>
      </c>
      <c r="V820" t="s">
        <v>24</v>
      </c>
      <c r="W820" s="2" t="s">
        <v>32</v>
      </c>
      <c r="X820" s="4" t="s">
        <v>35</v>
      </c>
      <c r="Y820" s="2">
        <v>306</v>
      </c>
      <c r="Z820" s="31">
        <f t="shared" si="58"/>
        <v>0.9639460024465818</v>
      </c>
    </row>
    <row r="821" spans="1:26" x14ac:dyDescent="0.2">
      <c r="A821" s="1">
        <v>44712</v>
      </c>
      <c r="B821" s="25">
        <v>0.45833333333333298</v>
      </c>
      <c r="C821" s="4">
        <v>13</v>
      </c>
      <c r="D821" s="4">
        <v>13</v>
      </c>
      <c r="E821" s="2">
        <v>3</v>
      </c>
      <c r="F821" s="21">
        <v>2400</v>
      </c>
      <c r="G821" s="22">
        <v>19.3</v>
      </c>
      <c r="I821" s="14"/>
      <c r="J821" s="29">
        <v>0.379288783130108</v>
      </c>
      <c r="K821" s="29">
        <v>2.07285457700387</v>
      </c>
      <c r="L821" s="29">
        <v>1118.5716503246799</v>
      </c>
      <c r="M821">
        <f t="shared" si="59"/>
        <v>1.5234898586191687E-2</v>
      </c>
      <c r="N821">
        <f t="shared" si="60"/>
        <v>8.3260382772101085E-2</v>
      </c>
      <c r="O821">
        <f t="shared" si="57"/>
        <v>44.92968527424091</v>
      </c>
      <c r="V821" t="s">
        <v>24</v>
      </c>
      <c r="W821" s="2" t="s">
        <v>32</v>
      </c>
      <c r="X821" s="4" t="s">
        <v>35</v>
      </c>
      <c r="Y821" s="2">
        <v>306</v>
      </c>
      <c r="Z821" s="31">
        <f t="shared" si="58"/>
        <v>0.9639460024465818</v>
      </c>
    </row>
    <row r="822" spans="1:26" x14ac:dyDescent="0.2">
      <c r="A822" s="1">
        <v>44712</v>
      </c>
      <c r="B822" s="25">
        <v>0.45833333333333298</v>
      </c>
      <c r="C822" s="4">
        <v>13</v>
      </c>
      <c r="D822" s="4">
        <v>13</v>
      </c>
      <c r="E822" s="2">
        <v>4</v>
      </c>
      <c r="F822" s="21">
        <v>3600</v>
      </c>
      <c r="G822" s="22">
        <v>19.3</v>
      </c>
      <c r="I822" s="14"/>
      <c r="J822" s="30">
        <v>0.38743363305509898</v>
      </c>
      <c r="K822" s="30">
        <v>2.05763341349813</v>
      </c>
      <c r="L822" s="30">
        <v>1391.8880811321201</v>
      </c>
      <c r="M822">
        <f t="shared" si="59"/>
        <v>1.5562052902707351E-2</v>
      </c>
      <c r="N822">
        <f t="shared" si="60"/>
        <v>8.2648994055408542E-2</v>
      </c>
      <c r="O822">
        <f t="shared" si="57"/>
        <v>55.907990698746076</v>
      </c>
      <c r="V822" t="s">
        <v>24</v>
      </c>
      <c r="W822" s="2" t="s">
        <v>32</v>
      </c>
      <c r="X822" s="4" t="s">
        <v>35</v>
      </c>
      <c r="Y822" s="2">
        <v>306</v>
      </c>
      <c r="Z822" s="31">
        <f t="shared" si="58"/>
        <v>0.9639460024465818</v>
      </c>
    </row>
    <row r="823" spans="1:26" x14ac:dyDescent="0.2">
      <c r="A823" s="1">
        <v>44712</v>
      </c>
      <c r="B823" s="25">
        <v>0.45833333333333298</v>
      </c>
      <c r="C823" s="4">
        <v>14</v>
      </c>
      <c r="D823" s="4">
        <v>14</v>
      </c>
      <c r="E823" s="2">
        <v>1</v>
      </c>
      <c r="F823" s="21">
        <v>0</v>
      </c>
      <c r="G823" s="22">
        <v>23.1</v>
      </c>
      <c r="H823" s="3">
        <v>16.399999999999999</v>
      </c>
      <c r="I823" s="14">
        <v>7.0699999999999999E-2</v>
      </c>
      <c r="J823" s="29">
        <v>0.36015725832280099</v>
      </c>
      <c r="K823" s="29">
        <v>2.1520046272337101</v>
      </c>
      <c r="L823" s="29">
        <v>550.16816288515804</v>
      </c>
      <c r="M823">
        <f t="shared" si="59"/>
        <v>1.4280881208146964E-2</v>
      </c>
      <c r="N823">
        <f t="shared" si="60"/>
        <v>8.5330842932401285E-2</v>
      </c>
      <c r="O823">
        <f t="shared" ref="O823:O886" si="61">$Z823*L823/(0.08206*(273.15+$G823))</f>
        <v>21.815154344676401</v>
      </c>
      <c r="P823" s="10">
        <f>SLOPE(M823:M826,$F823:$F826)*($H823/$I823)*1000</f>
        <v>2.9131562172035327E-2</v>
      </c>
      <c r="Q823" s="10">
        <f>SLOPE(N823:N826,$F823:$F826)*($H823/$I823)*1000</f>
        <v>-0.30100491030556553</v>
      </c>
      <c r="R823" s="10">
        <f>SLOPE(O823:O826,$F823:$F826)*($H823/$I823)</f>
        <v>1.2224305527676107</v>
      </c>
      <c r="S823" s="11">
        <f>RSQ(J823:J826,$F823:$F826)</f>
        <v>0.99928406646694845</v>
      </c>
      <c r="T823" s="11">
        <f>RSQ(K823:K826,$F823:$F826)</f>
        <v>0.95555555555553107</v>
      </c>
      <c r="U823" s="11">
        <f>RSQ(L823:L826,$F823:$F826)</f>
        <v>0.99709738250392577</v>
      </c>
      <c r="V823" t="s">
        <v>24</v>
      </c>
      <c r="W823" s="2" t="s">
        <v>32</v>
      </c>
      <c r="X823" s="4" t="s">
        <v>33</v>
      </c>
      <c r="Y823" s="2">
        <v>306</v>
      </c>
      <c r="Z823" s="31">
        <f t="shared" si="58"/>
        <v>0.9639460024465818</v>
      </c>
    </row>
    <row r="824" spans="1:26" x14ac:dyDescent="0.2">
      <c r="A824" s="1">
        <v>44712</v>
      </c>
      <c r="B824" s="25">
        <v>0.45833333333333298</v>
      </c>
      <c r="C824" s="4">
        <v>14</v>
      </c>
      <c r="D824" s="4">
        <v>14</v>
      </c>
      <c r="E824" s="2">
        <v>2</v>
      </c>
      <c r="F824" s="21">
        <v>1200</v>
      </c>
      <c r="G824" s="22">
        <v>23.1</v>
      </c>
      <c r="I824" s="14"/>
      <c r="J824" s="30">
        <v>0.36424064579010301</v>
      </c>
      <c r="K824" s="30">
        <v>2.0880757405096002</v>
      </c>
      <c r="L824" s="30">
        <v>703.49390732931499</v>
      </c>
      <c r="M824">
        <f t="shared" si="59"/>
        <v>1.4442794844481653E-2</v>
      </c>
      <c r="N824">
        <f t="shared" si="60"/>
        <v>8.2795947922017152E-2</v>
      </c>
      <c r="O824">
        <f t="shared" si="61"/>
        <v>27.894795090373076</v>
      </c>
      <c r="V824" t="s">
        <v>24</v>
      </c>
      <c r="W824" s="2" t="s">
        <v>32</v>
      </c>
      <c r="X824" s="4" t="s">
        <v>33</v>
      </c>
      <c r="Y824" s="2">
        <v>306</v>
      </c>
      <c r="Z824" s="31">
        <f t="shared" si="58"/>
        <v>0.9639460024465818</v>
      </c>
    </row>
    <row r="825" spans="1:26" x14ac:dyDescent="0.2">
      <c r="A825" s="1">
        <v>44712</v>
      </c>
      <c r="B825" s="25">
        <v>0.45833333333333298</v>
      </c>
      <c r="C825" s="4">
        <v>14</v>
      </c>
      <c r="D825" s="4">
        <v>14</v>
      </c>
      <c r="E825" s="2">
        <v>3</v>
      </c>
      <c r="F825" s="21">
        <v>2400</v>
      </c>
      <c r="G825" s="22">
        <v>23.1</v>
      </c>
      <c r="I825" s="14"/>
      <c r="J825" s="29">
        <v>0.36776716714917801</v>
      </c>
      <c r="K825" s="29">
        <v>2.06981034430272</v>
      </c>
      <c r="L825" s="29">
        <v>885.76953923369501</v>
      </c>
      <c r="M825">
        <f t="shared" si="59"/>
        <v>1.4582627740926585E-2</v>
      </c>
      <c r="N825">
        <f t="shared" si="60"/>
        <v>8.2071692204764873E-2</v>
      </c>
      <c r="O825">
        <f t="shared" si="61"/>
        <v>35.122350793369108</v>
      </c>
      <c r="V825" t="s">
        <v>24</v>
      </c>
      <c r="W825" s="2" t="s">
        <v>32</v>
      </c>
      <c r="X825" s="4" t="s">
        <v>33</v>
      </c>
      <c r="Y825" s="2">
        <v>306</v>
      </c>
      <c r="Z825" s="31">
        <f t="shared" si="58"/>
        <v>0.9639460024465818</v>
      </c>
    </row>
    <row r="826" spans="1:26" x14ac:dyDescent="0.2">
      <c r="A826" s="1">
        <v>44712</v>
      </c>
      <c r="B826" s="25">
        <v>0.45833333333333298</v>
      </c>
      <c r="C826" s="4">
        <v>14</v>
      </c>
      <c r="D826" s="4">
        <v>14</v>
      </c>
      <c r="E826" s="2">
        <v>4</v>
      </c>
      <c r="F826" s="21">
        <v>3600</v>
      </c>
      <c r="G826" s="22">
        <v>23.1</v>
      </c>
      <c r="I826" s="14"/>
      <c r="J826" s="30">
        <v>0.371650580846828</v>
      </c>
      <c r="K826" s="30">
        <v>2.02719108648665</v>
      </c>
      <c r="L826" s="30">
        <v>1021.02424132668</v>
      </c>
      <c r="M826">
        <f t="shared" si="59"/>
        <v>1.473661205865627E-2</v>
      </c>
      <c r="N826">
        <f t="shared" si="60"/>
        <v>8.0381762197842252E-2</v>
      </c>
      <c r="O826">
        <f t="shared" si="61"/>
        <v>40.485442300751728</v>
      </c>
      <c r="V826" t="s">
        <v>24</v>
      </c>
      <c r="W826" s="2" t="s">
        <v>32</v>
      </c>
      <c r="X826" s="4" t="s">
        <v>33</v>
      </c>
      <c r="Y826" s="2">
        <v>306</v>
      </c>
      <c r="Z826" s="31">
        <f t="shared" si="58"/>
        <v>0.9639460024465818</v>
      </c>
    </row>
    <row r="827" spans="1:26" x14ac:dyDescent="0.2">
      <c r="A827" s="1">
        <v>44712</v>
      </c>
      <c r="B827" s="25">
        <v>0.45833333333333298</v>
      </c>
      <c r="C827" s="4">
        <v>15</v>
      </c>
      <c r="D827" s="4">
        <v>15</v>
      </c>
      <c r="E827" s="2">
        <v>1</v>
      </c>
      <c r="F827" s="21">
        <v>0</v>
      </c>
      <c r="G827" s="22">
        <v>19.3</v>
      </c>
      <c r="H827" s="3">
        <v>15.04</v>
      </c>
      <c r="I827" s="14">
        <v>7.0699999999999999E-2</v>
      </c>
      <c r="J827" s="29">
        <v>0.35866523869045103</v>
      </c>
      <c r="K827" s="29">
        <v>2.1367834637279701</v>
      </c>
      <c r="L827" s="29">
        <v>505.55325589216898</v>
      </c>
      <c r="M827">
        <f t="shared" si="59"/>
        <v>1.4406512348578612E-2</v>
      </c>
      <c r="N827">
        <f t="shared" si="60"/>
        <v>8.582821538220943E-2</v>
      </c>
      <c r="O827">
        <f t="shared" si="61"/>
        <v>20.306565672399973</v>
      </c>
      <c r="P827" s="10">
        <f>SLOPE(M827:M830,$F827:$F830)*($H827/$I827)*1000</f>
        <v>6.5653186147264564E-2</v>
      </c>
      <c r="Q827" s="10">
        <f>SLOPE(N827:N830,$F827:$F830)*($H827/$I827)*1000</f>
        <v>-7.3701021727468133E-2</v>
      </c>
      <c r="R827" s="10">
        <f>SLOPE(O827:O830,$F827:$F830)*($H827/$I827)</f>
        <v>2.1513880087758639</v>
      </c>
      <c r="S827" s="11">
        <f>RSQ(J827:J830,$F827:$F830)</f>
        <v>0.98548658284298585</v>
      </c>
      <c r="T827" s="11">
        <f>RSQ(K827:K830,$F827:$F830)</f>
        <v>0.78108108108115171</v>
      </c>
      <c r="U827" s="11">
        <f>RSQ(L827:L830,$F827:$F830)</f>
        <v>0.99840547776779021</v>
      </c>
      <c r="V827" t="s">
        <v>24</v>
      </c>
      <c r="W827" s="2" t="s">
        <v>36</v>
      </c>
      <c r="X827" s="4" t="s">
        <v>35</v>
      </c>
      <c r="Y827" s="2">
        <v>306</v>
      </c>
      <c r="Z827" s="31">
        <f t="shared" si="58"/>
        <v>0.9639460024465818</v>
      </c>
    </row>
    <row r="828" spans="1:26" x14ac:dyDescent="0.2">
      <c r="A828" s="1">
        <v>44712</v>
      </c>
      <c r="B828" s="25">
        <v>0.45833333333333298</v>
      </c>
      <c r="C828" s="4">
        <v>15</v>
      </c>
      <c r="D828" s="4">
        <v>15</v>
      </c>
      <c r="E828" s="2">
        <v>2</v>
      </c>
      <c r="F828" s="21">
        <v>1200</v>
      </c>
      <c r="G828" s="22">
        <v>19.3</v>
      </c>
      <c r="I828" s="14"/>
      <c r="J828" s="30">
        <v>0.36731029199306803</v>
      </c>
      <c r="K828" s="30">
        <v>2.1398276964291201</v>
      </c>
      <c r="L828" s="30">
        <v>822.91542700437196</v>
      </c>
      <c r="M828">
        <f t="shared" si="59"/>
        <v>1.4753758342121248E-2</v>
      </c>
      <c r="N828">
        <f t="shared" si="60"/>
        <v>8.5950493125548005E-2</v>
      </c>
      <c r="O828">
        <f t="shared" si="61"/>
        <v>33.054057048461772</v>
      </c>
      <c r="V828" t="s">
        <v>24</v>
      </c>
      <c r="W828" s="2" t="s">
        <v>36</v>
      </c>
      <c r="X828" s="4" t="s">
        <v>35</v>
      </c>
      <c r="Y828" s="2">
        <v>306</v>
      </c>
      <c r="Z828" s="31">
        <f t="shared" si="58"/>
        <v>0.9639460024465818</v>
      </c>
    </row>
    <row r="829" spans="1:26" x14ac:dyDescent="0.2">
      <c r="A829" s="1">
        <v>44712</v>
      </c>
      <c r="B829" s="25">
        <v>0.45833333333333298</v>
      </c>
      <c r="C829" s="4">
        <v>15</v>
      </c>
      <c r="D829" s="4">
        <v>15</v>
      </c>
      <c r="E829" s="2">
        <v>3</v>
      </c>
      <c r="F829" s="21">
        <v>2400</v>
      </c>
      <c r="G829" s="22">
        <v>19.3</v>
      </c>
      <c r="I829" s="14"/>
      <c r="J829" s="29">
        <v>0.37444889537241399</v>
      </c>
      <c r="K829" s="29">
        <v>2.1276507656245198</v>
      </c>
      <c r="L829" s="29">
        <v>1139.3979768711399</v>
      </c>
      <c r="M829">
        <f t="shared" si="59"/>
        <v>1.504049473762935E-2</v>
      </c>
      <c r="N829">
        <f t="shared" si="60"/>
        <v>8.5461382152193649E-2</v>
      </c>
      <c r="O829">
        <f t="shared" si="61"/>
        <v>45.766216663964059</v>
      </c>
      <c r="V829" t="s">
        <v>24</v>
      </c>
      <c r="W829" s="2" t="s">
        <v>36</v>
      </c>
      <c r="X829" s="4" t="s">
        <v>35</v>
      </c>
      <c r="Y829" s="2">
        <v>306</v>
      </c>
      <c r="Z829" s="31">
        <f t="shared" si="58"/>
        <v>0.9639460024465818</v>
      </c>
    </row>
    <row r="830" spans="1:26" x14ac:dyDescent="0.2">
      <c r="A830" s="1">
        <v>44712</v>
      </c>
      <c r="B830" s="25">
        <v>0.45833333333333298</v>
      </c>
      <c r="C830" s="4">
        <v>15</v>
      </c>
      <c r="D830" s="4">
        <v>15</v>
      </c>
      <c r="E830" s="2">
        <v>4</v>
      </c>
      <c r="F830" s="21">
        <v>3600</v>
      </c>
      <c r="G830" s="22">
        <v>19.3</v>
      </c>
      <c r="I830" s="14"/>
      <c r="J830" s="30">
        <v>0.38701961371009003</v>
      </c>
      <c r="K830" s="30">
        <v>2.1063411367164901</v>
      </c>
      <c r="L830" s="30">
        <v>1407.17796807492</v>
      </c>
      <c r="M830">
        <f t="shared" si="59"/>
        <v>1.5545422981089636E-2</v>
      </c>
      <c r="N830">
        <f t="shared" si="60"/>
        <v>8.4605437948824358E-2</v>
      </c>
      <c r="O830">
        <f t="shared" si="61"/>
        <v>56.522139830828344</v>
      </c>
      <c r="V830" t="s">
        <v>24</v>
      </c>
      <c r="W830" s="2" t="s">
        <v>36</v>
      </c>
      <c r="X830" s="4" t="s">
        <v>35</v>
      </c>
      <c r="Y830" s="2">
        <v>306</v>
      </c>
      <c r="Z830" s="31">
        <f t="shared" si="58"/>
        <v>0.9639460024465818</v>
      </c>
    </row>
    <row r="831" spans="1:26" x14ac:dyDescent="0.2">
      <c r="A831" s="1">
        <v>44712</v>
      </c>
      <c r="B831" s="25">
        <v>0.45833333333333298</v>
      </c>
      <c r="C831" s="4">
        <v>16</v>
      </c>
      <c r="D831" s="4">
        <v>16</v>
      </c>
      <c r="E831" s="2">
        <v>1</v>
      </c>
      <c r="F831" s="21">
        <v>0</v>
      </c>
      <c r="G831" s="22">
        <v>23.1</v>
      </c>
      <c r="H831" s="3">
        <v>16.059999999999999</v>
      </c>
      <c r="I831" s="14">
        <v>7.0699999999999999E-2</v>
      </c>
      <c r="J831" s="29">
        <v>0.36623948839510501</v>
      </c>
      <c r="K831" s="29">
        <v>2.2402873755669899</v>
      </c>
      <c r="L831" s="29">
        <v>466.97927715830599</v>
      </c>
      <c r="M831">
        <f t="shared" si="59"/>
        <v>1.4522052538547705E-2</v>
      </c>
      <c r="N831">
        <f t="shared" si="60"/>
        <v>8.8831412232454957E-2</v>
      </c>
      <c r="O831">
        <f t="shared" si="61"/>
        <v>18.516565832436839</v>
      </c>
      <c r="P831" s="10">
        <f>SLOPE(M831:M834,$F831:$F834)*($H831/$I831)*1000</f>
        <v>2.4059038464247662E-3</v>
      </c>
      <c r="Q831" s="10">
        <f>SLOPE(N831:N834,$F831:$F834)*($H831/$I831)*1000</f>
        <v>-0.4432893452185851</v>
      </c>
      <c r="R831" s="10">
        <f>SLOPE(O831:O834,$F831:$F834)*($H831/$I831)</f>
        <v>1.453348925761333</v>
      </c>
      <c r="S831" s="11">
        <f>RSQ(J831:J834,$F831:$F834)</f>
        <v>3.0328666454361056E-2</v>
      </c>
      <c r="T831" s="11">
        <f>RSQ(K831:K834,$F831:$F834)</f>
        <v>0.89311817750356692</v>
      </c>
      <c r="U831" s="11">
        <f>RSQ(L831:L834,$F831:$F834)</f>
        <v>0.99626807358616265</v>
      </c>
      <c r="V831" t="s">
        <v>24</v>
      </c>
      <c r="W831" s="2" t="s">
        <v>36</v>
      </c>
      <c r="X831" s="4" t="s">
        <v>33</v>
      </c>
      <c r="Y831" s="2">
        <v>306</v>
      </c>
      <c r="Z831" s="31">
        <f t="shared" si="58"/>
        <v>0.9639460024465818</v>
      </c>
    </row>
    <row r="832" spans="1:26" x14ac:dyDescent="0.2">
      <c r="A832" s="1">
        <v>44712</v>
      </c>
      <c r="B832" s="25">
        <v>0.45833333333333298</v>
      </c>
      <c r="C832" s="4">
        <v>16</v>
      </c>
      <c r="D832" s="4">
        <v>16</v>
      </c>
      <c r="E832" s="2">
        <v>2</v>
      </c>
      <c r="F832" s="21">
        <v>1200</v>
      </c>
      <c r="G832" s="22">
        <v>23.1</v>
      </c>
      <c r="I832" s="14"/>
      <c r="J832" s="30">
        <v>0.36112813825794399</v>
      </c>
      <c r="K832" s="30">
        <v>2.1367834637279701</v>
      </c>
      <c r="L832" s="30">
        <v>679.58890642382198</v>
      </c>
      <c r="M832">
        <f t="shared" si="59"/>
        <v>1.4319378338777396E-2</v>
      </c>
      <c r="N832">
        <f t="shared" si="60"/>
        <v>8.4727296501357463E-2</v>
      </c>
      <c r="O832">
        <f t="shared" si="61"/>
        <v>26.946918932603086</v>
      </c>
      <c r="V832" t="s">
        <v>24</v>
      </c>
      <c r="W832" s="2" t="s">
        <v>36</v>
      </c>
      <c r="X832" s="4" t="s">
        <v>33</v>
      </c>
      <c r="Y832" s="2">
        <v>306</v>
      </c>
      <c r="Z832" s="31">
        <f t="shared" si="58"/>
        <v>0.9639460024465818</v>
      </c>
    </row>
    <row r="833" spans="1:26" x14ac:dyDescent="0.2">
      <c r="A833" s="1">
        <v>44712</v>
      </c>
      <c r="B833" s="25">
        <v>0.45833333333333298</v>
      </c>
      <c r="C833" s="4">
        <v>16</v>
      </c>
      <c r="D833" s="4">
        <v>16</v>
      </c>
      <c r="E833" s="2">
        <v>3</v>
      </c>
      <c r="F833" s="21">
        <v>2400</v>
      </c>
      <c r="G833" s="22">
        <v>23.1</v>
      </c>
      <c r="I833" s="14"/>
      <c r="J833" s="29">
        <v>0.36489027095701498</v>
      </c>
      <c r="K833" s="29">
        <v>2.0758988097050102</v>
      </c>
      <c r="L833" s="29">
        <v>882.96251261221596</v>
      </c>
      <c r="M833">
        <f t="shared" si="59"/>
        <v>1.4468553647404838E-2</v>
      </c>
      <c r="N833">
        <f t="shared" si="60"/>
        <v>8.2313110777182175E-2</v>
      </c>
      <c r="O833">
        <f t="shared" si="61"/>
        <v>35.011047153630933</v>
      </c>
      <c r="V833" t="s">
        <v>24</v>
      </c>
      <c r="W833" s="2" t="s">
        <v>36</v>
      </c>
      <c r="X833" s="4" t="s">
        <v>33</v>
      </c>
      <c r="Y833" s="2">
        <v>306</v>
      </c>
      <c r="Z833" s="31">
        <f t="shared" si="58"/>
        <v>0.9639460024465818</v>
      </c>
    </row>
    <row r="834" spans="1:26" x14ac:dyDescent="0.2">
      <c r="A834" s="1">
        <v>44712</v>
      </c>
      <c r="B834" s="25">
        <v>0.45833333333333298</v>
      </c>
      <c r="C834" s="4">
        <v>16</v>
      </c>
      <c r="D834" s="4">
        <v>16</v>
      </c>
      <c r="E834" s="2">
        <v>4</v>
      </c>
      <c r="F834" s="21">
        <v>3600</v>
      </c>
      <c r="G834" s="22">
        <v>23.1</v>
      </c>
      <c r="I834" s="14"/>
      <c r="J834" s="30">
        <v>0.366053882088202</v>
      </c>
      <c r="K834" s="30">
        <v>2.0637218789004201</v>
      </c>
      <c r="L834" s="30">
        <v>1044.6058520684001</v>
      </c>
      <c r="M834">
        <f t="shared" si="59"/>
        <v>1.451469291560769E-2</v>
      </c>
      <c r="N834">
        <f t="shared" si="60"/>
        <v>8.1830273632347184E-2</v>
      </c>
      <c r="O834">
        <f t="shared" si="61"/>
        <v>41.420495458551571</v>
      </c>
      <c r="V834" t="s">
        <v>24</v>
      </c>
      <c r="W834" s="2" t="s">
        <v>36</v>
      </c>
      <c r="X834" s="4" t="s">
        <v>33</v>
      </c>
      <c r="Y834" s="2">
        <v>306</v>
      </c>
      <c r="Z834" s="31">
        <f t="shared" si="58"/>
        <v>0.9639460024465818</v>
      </c>
    </row>
    <row r="835" spans="1:26" x14ac:dyDescent="0.2">
      <c r="A835" s="1">
        <v>44712</v>
      </c>
      <c r="B835" s="25">
        <v>0.45833333333333298</v>
      </c>
      <c r="C835" s="4">
        <v>17</v>
      </c>
      <c r="D835" s="4">
        <v>17</v>
      </c>
      <c r="E835" s="2">
        <v>1</v>
      </c>
      <c r="F835" s="21">
        <v>0</v>
      </c>
      <c r="G835" s="22">
        <v>19.3</v>
      </c>
      <c r="H835" s="3">
        <v>15.04</v>
      </c>
      <c r="I835" s="14">
        <v>7.0699999999999999E-2</v>
      </c>
      <c r="J835" s="29">
        <v>0.361527911513912</v>
      </c>
      <c r="K835" s="29">
        <v>2.1550488599348498</v>
      </c>
      <c r="L835" s="29">
        <v>1083.41267172018</v>
      </c>
      <c r="M835">
        <f t="shared" si="59"/>
        <v>1.4521497373421581E-2</v>
      </c>
      <c r="N835">
        <f t="shared" si="60"/>
        <v>8.6561881842240132E-2</v>
      </c>
      <c r="O835">
        <f t="shared" si="61"/>
        <v>43.517454021280564</v>
      </c>
      <c r="P835" s="32"/>
      <c r="Q835" s="32"/>
      <c r="R835" s="32"/>
      <c r="S835" s="33">
        <f>RSQ(J835:J838,$F835:$F838)</f>
        <v>0.95765711996054115</v>
      </c>
      <c r="T835" s="33">
        <f>RSQ(K835:K838,$F835:$F838)</f>
        <v>0.87188612099639307</v>
      </c>
      <c r="U835" s="33">
        <f>RSQ(L835:L838,$F835:$F838)</f>
        <v>0.75608621330591008</v>
      </c>
      <c r="V835" t="s">
        <v>24</v>
      </c>
      <c r="W835" s="2" t="s">
        <v>31</v>
      </c>
      <c r="X835" s="4" t="s">
        <v>35</v>
      </c>
      <c r="Y835" s="2">
        <v>306</v>
      </c>
      <c r="Z835" s="31">
        <f t="shared" ref="Z835:Z898" si="62">(101.325*EXP(-0.00012*Y835))*1000/101325</f>
        <v>0.9639460024465818</v>
      </c>
    </row>
    <row r="836" spans="1:26" x14ac:dyDescent="0.2">
      <c r="A836" s="1">
        <v>44712</v>
      </c>
      <c r="B836" s="25">
        <v>0.45833333333333298</v>
      </c>
      <c r="C836" s="4">
        <v>17</v>
      </c>
      <c r="D836" s="4">
        <v>17</v>
      </c>
      <c r="E836" s="2">
        <v>2</v>
      </c>
      <c r="F836" s="21">
        <v>1200</v>
      </c>
      <c r="G836" s="22">
        <v>19.3</v>
      </c>
      <c r="I836" s="14"/>
      <c r="J836" s="30">
        <v>0.36660356200431099</v>
      </c>
      <c r="K836" s="30">
        <v>2.1520046272337101</v>
      </c>
      <c r="L836" s="30">
        <v>990.03052803145999</v>
      </c>
      <c r="M836">
        <f t="shared" si="59"/>
        <v>1.4725371107419293E-2</v>
      </c>
      <c r="N836">
        <f t="shared" si="60"/>
        <v>8.6439604098901959E-2</v>
      </c>
      <c r="O836">
        <f t="shared" si="61"/>
        <v>39.766571970094752</v>
      </c>
      <c r="V836" t="s">
        <v>24</v>
      </c>
      <c r="W836" s="2" t="s">
        <v>31</v>
      </c>
      <c r="X836" s="4" t="s">
        <v>35</v>
      </c>
      <c r="Y836" s="2">
        <v>306</v>
      </c>
      <c r="Z836" s="31">
        <f t="shared" si="62"/>
        <v>0.9639460024465818</v>
      </c>
    </row>
    <row r="837" spans="1:26" x14ac:dyDescent="0.2">
      <c r="A837" s="1">
        <v>44712</v>
      </c>
      <c r="B837" s="25">
        <v>0.45833333333333298</v>
      </c>
      <c r="C837" s="4">
        <v>17</v>
      </c>
      <c r="D837" s="4">
        <v>17</v>
      </c>
      <c r="E837" s="2">
        <v>3</v>
      </c>
      <c r="F837" s="21">
        <v>2400</v>
      </c>
      <c r="G837" s="22">
        <v>19.3</v>
      </c>
      <c r="I837" s="14"/>
      <c r="J837" s="29">
        <v>0.373927782425794</v>
      </c>
      <c r="K837" s="29">
        <v>2.1306949983256702</v>
      </c>
      <c r="L837" s="29">
        <v>1246.77644684759</v>
      </c>
      <c r="M837">
        <f t="shared" si="59"/>
        <v>1.501956318561194E-2</v>
      </c>
      <c r="N837">
        <f t="shared" si="60"/>
        <v>8.5583659895532252E-2</v>
      </c>
      <c r="O837">
        <f t="shared" si="61"/>
        <v>50.079289375820345</v>
      </c>
      <c r="V837" t="s">
        <v>24</v>
      </c>
      <c r="W837" s="2" t="s">
        <v>31</v>
      </c>
      <c r="X837" s="4" t="s">
        <v>35</v>
      </c>
      <c r="Y837" s="2">
        <v>306</v>
      </c>
      <c r="Z837" s="31">
        <f t="shared" si="62"/>
        <v>0.9639460024465818</v>
      </c>
    </row>
    <row r="838" spans="1:26" x14ac:dyDescent="0.2">
      <c r="A838" s="1">
        <v>44712</v>
      </c>
      <c r="B838" s="25">
        <v>0.45833333333333298</v>
      </c>
      <c r="C838" s="4">
        <v>17</v>
      </c>
      <c r="D838" s="4">
        <v>17</v>
      </c>
      <c r="E838" s="2">
        <v>4</v>
      </c>
      <c r="F838" s="21">
        <v>3600</v>
      </c>
      <c r="G838" s="22">
        <v>19.3</v>
      </c>
      <c r="I838" s="14"/>
      <c r="J838" s="30">
        <v>0.37579093600327801</v>
      </c>
      <c r="K838" s="30">
        <v>2.0911199732107502</v>
      </c>
      <c r="L838" s="30">
        <v>1577.5140351331099</v>
      </c>
      <c r="M838">
        <f t="shared" si="59"/>
        <v>1.509440050500014E-2</v>
      </c>
      <c r="N838">
        <f t="shared" si="60"/>
        <v>8.3994049232131815E-2</v>
      </c>
      <c r="O838">
        <f t="shared" si="61"/>
        <v>63.364031346275787</v>
      </c>
      <c r="V838" t="s">
        <v>24</v>
      </c>
      <c r="W838" s="2" t="s">
        <v>31</v>
      </c>
      <c r="X838" s="4" t="s">
        <v>35</v>
      </c>
      <c r="Y838" s="2">
        <v>306</v>
      </c>
      <c r="Z838" s="31">
        <f t="shared" si="62"/>
        <v>0.9639460024465818</v>
      </c>
    </row>
    <row r="839" spans="1:26" x14ac:dyDescent="0.2">
      <c r="A839" s="1">
        <v>44712</v>
      </c>
      <c r="B839" s="25">
        <v>0.45833333333333298</v>
      </c>
      <c r="C839" s="4">
        <v>18</v>
      </c>
      <c r="D839" s="4">
        <v>18</v>
      </c>
      <c r="E839" s="2">
        <v>1</v>
      </c>
      <c r="F839" s="21">
        <v>0</v>
      </c>
      <c r="G839" s="22">
        <v>23.1</v>
      </c>
      <c r="H839" s="3">
        <v>15.04</v>
      </c>
      <c r="I839" s="14">
        <v>7.0699999999999999E-2</v>
      </c>
      <c r="J839" s="29">
        <v>0.36084972445285801</v>
      </c>
      <c r="K839" s="29">
        <v>2.1702700234405898</v>
      </c>
      <c r="L839" s="29">
        <v>574.06022818409997</v>
      </c>
      <c r="M839">
        <f t="shared" si="59"/>
        <v>1.4308338732090982E-2</v>
      </c>
      <c r="N839">
        <f t="shared" si="60"/>
        <v>8.6055098649653536E-2</v>
      </c>
      <c r="O839">
        <f t="shared" si="61"/>
        <v>22.762517582447579</v>
      </c>
      <c r="P839" s="10">
        <f>SLOPE(M839:M842,$F839:$F842)*($H839/$I839)*1000</f>
        <v>2.2796713215691874E-2</v>
      </c>
      <c r="Q839" s="10">
        <f>SLOPE(N839:N842,$F839:$F842)*($H839/$I839)*1000</f>
        <v>-0.34879918591051118</v>
      </c>
      <c r="R839" s="10">
        <f>SLOPE(O839:O842,$F839:$F842)*($H839/$I839)</f>
        <v>1.9282518552880861</v>
      </c>
      <c r="S839" s="11">
        <f>RSQ(J839:J842,$F839:$F842)</f>
        <v>0.87968635629802716</v>
      </c>
      <c r="T839" s="11">
        <f>RSQ(K839:K842,$F839:$F842)</f>
        <v>0.99230625583567689</v>
      </c>
      <c r="U839" s="11">
        <f>RSQ(L839:L842,$F839:$F842)</f>
        <v>0.99761994891487427</v>
      </c>
      <c r="V839" t="s">
        <v>24</v>
      </c>
      <c r="W839" s="2" t="s">
        <v>31</v>
      </c>
      <c r="X839" s="4" t="s">
        <v>33</v>
      </c>
      <c r="Y839" s="2">
        <v>306</v>
      </c>
      <c r="Z839" s="31">
        <f t="shared" si="62"/>
        <v>0.9639460024465818</v>
      </c>
    </row>
    <row r="840" spans="1:26" x14ac:dyDescent="0.2">
      <c r="A840" s="1">
        <v>44712</v>
      </c>
      <c r="B840" s="25">
        <v>0.45833333333333298</v>
      </c>
      <c r="C840" s="4">
        <v>18</v>
      </c>
      <c r="D840" s="4">
        <v>18</v>
      </c>
      <c r="E840" s="2">
        <v>2</v>
      </c>
      <c r="F840" s="21">
        <v>1200</v>
      </c>
      <c r="G840" s="22">
        <v>23.1</v>
      </c>
      <c r="I840" s="14"/>
      <c r="J840" s="30">
        <v>0.36743878819387299</v>
      </c>
      <c r="K840" s="30">
        <v>2.1185180675210802</v>
      </c>
      <c r="L840" s="30">
        <v>850.35184849817597</v>
      </c>
      <c r="M840">
        <f t="shared" si="59"/>
        <v>1.4569606926425151E-2</v>
      </c>
      <c r="N840">
        <f t="shared" si="60"/>
        <v>8.4003040784104796E-2</v>
      </c>
      <c r="O840">
        <f t="shared" si="61"/>
        <v>33.717975836673105</v>
      </c>
      <c r="V840" t="s">
        <v>24</v>
      </c>
      <c r="W840" s="2" t="s">
        <v>31</v>
      </c>
      <c r="X840" s="4" t="s">
        <v>33</v>
      </c>
      <c r="Y840" s="2">
        <v>306</v>
      </c>
      <c r="Z840" s="31">
        <f t="shared" si="62"/>
        <v>0.9639460024465818</v>
      </c>
    </row>
    <row r="841" spans="1:26" x14ac:dyDescent="0.2">
      <c r="A841" s="1">
        <v>44712</v>
      </c>
      <c r="B841" s="25">
        <v>0.45833333333333298</v>
      </c>
      <c r="C841" s="4">
        <v>18</v>
      </c>
      <c r="D841" s="4">
        <v>18</v>
      </c>
      <c r="E841" s="2">
        <v>3</v>
      </c>
      <c r="F841" s="21">
        <v>2400</v>
      </c>
      <c r="G841" s="22">
        <v>23.1</v>
      </c>
      <c r="I841" s="14"/>
      <c r="J841" s="29">
        <v>0.36943761163012201</v>
      </c>
      <c r="K841" s="29">
        <v>2.06067764619928</v>
      </c>
      <c r="L841" s="29">
        <v>1153.2778826999199</v>
      </c>
      <c r="M841">
        <f t="shared" si="59"/>
        <v>1.464886386041577E-2</v>
      </c>
      <c r="N841">
        <f t="shared" si="60"/>
        <v>8.1709564346138741E-2</v>
      </c>
      <c r="O841">
        <f t="shared" si="61"/>
        <v>45.729536368414003</v>
      </c>
      <c r="V841" t="s">
        <v>24</v>
      </c>
      <c r="W841" s="2" t="s">
        <v>31</v>
      </c>
      <c r="X841" s="4" t="s">
        <v>33</v>
      </c>
      <c r="Y841" s="2">
        <v>306</v>
      </c>
      <c r="Z841" s="31">
        <f t="shared" si="62"/>
        <v>0.9639460024465818</v>
      </c>
    </row>
    <row r="842" spans="1:26" x14ac:dyDescent="0.2">
      <c r="A842" s="1">
        <v>44712</v>
      </c>
      <c r="B842" s="25">
        <v>0.45833333333333298</v>
      </c>
      <c r="C842" s="4">
        <v>18</v>
      </c>
      <c r="D842" s="4">
        <v>18</v>
      </c>
      <c r="E842" s="2">
        <v>4</v>
      </c>
      <c r="F842" s="21">
        <v>3600</v>
      </c>
      <c r="G842" s="22">
        <v>23.1</v>
      </c>
      <c r="I842" s="14"/>
      <c r="J842" s="30">
        <v>0.37099383020861099</v>
      </c>
      <c r="K842" s="30">
        <v>2.0241468537855001</v>
      </c>
      <c r="L842" s="30">
        <v>1387.4770392983701</v>
      </c>
      <c r="M842">
        <f t="shared" si="59"/>
        <v>1.4710570718016826E-2</v>
      </c>
      <c r="N842">
        <f t="shared" si="60"/>
        <v>8.0261052911633407E-2</v>
      </c>
      <c r="O842">
        <f t="shared" si="61"/>
        <v>55.015952946566131</v>
      </c>
      <c r="V842" t="s">
        <v>24</v>
      </c>
      <c r="W842" s="2" t="s">
        <v>31</v>
      </c>
      <c r="X842" s="4" t="s">
        <v>33</v>
      </c>
      <c r="Y842" s="2">
        <v>306</v>
      </c>
      <c r="Z842" s="31">
        <f t="shared" si="62"/>
        <v>0.9639460024465818</v>
      </c>
    </row>
    <row r="843" spans="1:26" x14ac:dyDescent="0.2">
      <c r="A843" s="1">
        <v>44712</v>
      </c>
      <c r="B843" s="25">
        <v>0.45833333333333298</v>
      </c>
      <c r="C843" s="4">
        <v>19</v>
      </c>
      <c r="D843" s="4">
        <v>19</v>
      </c>
      <c r="E843" s="2">
        <v>1</v>
      </c>
      <c r="F843" s="21">
        <v>0</v>
      </c>
      <c r="G843" s="22">
        <v>19.3</v>
      </c>
      <c r="H843" s="3">
        <v>16.059999999999999</v>
      </c>
      <c r="I843" s="14">
        <v>7.0699999999999999E-2</v>
      </c>
      <c r="J843" s="29">
        <v>0.37625493818543498</v>
      </c>
      <c r="K843" s="29">
        <v>2.1520046272337101</v>
      </c>
      <c r="L843" s="29">
        <v>702.76951336248203</v>
      </c>
      <c r="M843">
        <f t="shared" si="59"/>
        <v>1.5113038088032771E-2</v>
      </c>
      <c r="N843">
        <f t="shared" si="60"/>
        <v>8.6439604098901959E-2</v>
      </c>
      <c r="O843">
        <f t="shared" si="61"/>
        <v>28.228154223775157</v>
      </c>
      <c r="P843" s="10">
        <f>SLOPE(M843:M846,$F843:$F846)*($H843/$I843)*1000</f>
        <v>1.0839311792685628E-2</v>
      </c>
      <c r="Q843" s="10">
        <f>SLOPE(N843:N846,$F843:$F846)*($H843/$I843)*1000</f>
        <v>-0.28007714229133651</v>
      </c>
      <c r="R843" s="10">
        <f>SLOPE(O843:O846,$F843:$F846)*($H843/$I843)</f>
        <v>2.1557785731015975</v>
      </c>
      <c r="S843" s="11">
        <f>RSQ(J843:J846,$F843:$F846)</f>
        <v>0.15034851003375985</v>
      </c>
      <c r="T843" s="11">
        <f>RSQ(K843:K846,$F843:$F846)</f>
        <v>0.99093062605752869</v>
      </c>
      <c r="U843" s="11">
        <f>RSQ(L843:L846,$F843:$F846)</f>
        <v>0.99580771614301122</v>
      </c>
      <c r="V843" t="s">
        <v>24</v>
      </c>
      <c r="W843" s="2" t="s">
        <v>31</v>
      </c>
      <c r="X843" s="4" t="s">
        <v>35</v>
      </c>
      <c r="Y843" s="2">
        <v>306</v>
      </c>
      <c r="Z843" s="31">
        <f t="shared" si="62"/>
        <v>0.9639460024465818</v>
      </c>
    </row>
    <row r="844" spans="1:26" x14ac:dyDescent="0.2">
      <c r="A844" s="1">
        <v>44712</v>
      </c>
      <c r="B844" s="25">
        <v>0.45833333333333298</v>
      </c>
      <c r="C844" s="4">
        <v>19</v>
      </c>
      <c r="D844" s="4">
        <v>19</v>
      </c>
      <c r="E844" s="2">
        <v>2</v>
      </c>
      <c r="F844" s="21">
        <v>1200</v>
      </c>
      <c r="G844" s="22">
        <v>19.3</v>
      </c>
      <c r="I844" s="14"/>
      <c r="J844" s="30">
        <v>0.36751731362558598</v>
      </c>
      <c r="K844" s="30">
        <v>2.1246065329233801</v>
      </c>
      <c r="L844" s="30">
        <v>931.509843996585</v>
      </c>
      <c r="M844">
        <f t="shared" si="59"/>
        <v>1.4762073783328158E-2</v>
      </c>
      <c r="N844">
        <f t="shared" si="60"/>
        <v>8.5339104408855462E-2</v>
      </c>
      <c r="O844">
        <f t="shared" si="61"/>
        <v>37.415970723445035</v>
      </c>
      <c r="V844" t="s">
        <v>24</v>
      </c>
      <c r="W844" s="2" t="s">
        <v>31</v>
      </c>
      <c r="X844" s="4" t="s">
        <v>35</v>
      </c>
      <c r="Y844" s="2">
        <v>306</v>
      </c>
      <c r="Z844" s="31">
        <f t="shared" si="62"/>
        <v>0.9639460024465818</v>
      </c>
    </row>
    <row r="845" spans="1:26" x14ac:dyDescent="0.2">
      <c r="A845" s="1">
        <v>44712</v>
      </c>
      <c r="B845" s="25">
        <v>0.45833333333333298</v>
      </c>
      <c r="C845" s="4">
        <v>19</v>
      </c>
      <c r="D845" s="4">
        <v>19</v>
      </c>
      <c r="E845" s="2">
        <v>3</v>
      </c>
      <c r="F845" s="21">
        <v>2400</v>
      </c>
      <c r="G845" s="22">
        <v>19.3</v>
      </c>
      <c r="I845" s="14"/>
      <c r="J845" s="29">
        <v>0.37551967289723198</v>
      </c>
      <c r="K845" s="29">
        <v>2.08503150780846</v>
      </c>
      <c r="L845" s="29">
        <v>1256.52989418674</v>
      </c>
      <c r="M845">
        <f t="shared" si="59"/>
        <v>1.5083504675503994E-2</v>
      </c>
      <c r="N845">
        <f t="shared" si="60"/>
        <v>8.3749493745455025E-2</v>
      </c>
      <c r="O845">
        <f t="shared" si="61"/>
        <v>50.47105625026213</v>
      </c>
      <c r="V845" t="s">
        <v>24</v>
      </c>
      <c r="W845" s="2" t="s">
        <v>31</v>
      </c>
      <c r="X845" s="4" t="s">
        <v>35</v>
      </c>
      <c r="Y845" s="2">
        <v>306</v>
      </c>
      <c r="Z845" s="31">
        <f t="shared" si="62"/>
        <v>0.9639460024465818</v>
      </c>
    </row>
    <row r="846" spans="1:26" x14ac:dyDescent="0.2">
      <c r="A846" s="1">
        <v>44712</v>
      </c>
      <c r="B846" s="25">
        <v>0.45833333333333298</v>
      </c>
      <c r="C846" s="4">
        <v>19</v>
      </c>
      <c r="D846" s="4">
        <v>19</v>
      </c>
      <c r="E846" s="2">
        <v>4</v>
      </c>
      <c r="F846" s="21">
        <v>3600</v>
      </c>
      <c r="G846" s="22">
        <v>19.3</v>
      </c>
      <c r="I846" s="14"/>
      <c r="J846" s="30">
        <v>0.37833937100367598</v>
      </c>
      <c r="K846" s="30">
        <v>2.04241224999239</v>
      </c>
      <c r="L846" s="30">
        <v>1539.50922308747</v>
      </c>
      <c r="M846">
        <f t="shared" si="59"/>
        <v>1.5196763534204846E-2</v>
      </c>
      <c r="N846">
        <f t="shared" si="60"/>
        <v>8.2037605338716013E-2</v>
      </c>
      <c r="O846">
        <f t="shared" si="61"/>
        <v>61.837491456210046</v>
      </c>
      <c r="V846" t="s">
        <v>24</v>
      </c>
      <c r="W846" s="2" t="s">
        <v>31</v>
      </c>
      <c r="X846" s="4" t="s">
        <v>35</v>
      </c>
      <c r="Y846" s="2">
        <v>306</v>
      </c>
      <c r="Z846" s="31">
        <f t="shared" si="62"/>
        <v>0.9639460024465818</v>
      </c>
    </row>
    <row r="847" spans="1:26" x14ac:dyDescent="0.2">
      <c r="A847" s="1">
        <v>44712</v>
      </c>
      <c r="B847" s="25">
        <v>0.45833333333333298</v>
      </c>
      <c r="C847" s="4">
        <v>20</v>
      </c>
      <c r="D847" s="4">
        <v>20</v>
      </c>
      <c r="E847" s="2">
        <v>1</v>
      </c>
      <c r="F847" s="21">
        <v>0</v>
      </c>
      <c r="G847" s="22">
        <v>23.1</v>
      </c>
      <c r="H847" s="3">
        <v>15.72</v>
      </c>
      <c r="I847" s="14">
        <v>7.0699999999999999E-2</v>
      </c>
      <c r="J847" s="29">
        <v>0.36435486569194703</v>
      </c>
      <c r="K847" s="29">
        <v>2.1641815580383001</v>
      </c>
      <c r="L847" s="29">
        <v>795.71184642847902</v>
      </c>
      <c r="M847">
        <f t="shared" si="59"/>
        <v>1.4447323868434791E-2</v>
      </c>
      <c r="N847">
        <f t="shared" si="60"/>
        <v>8.5813680077236262E-2</v>
      </c>
      <c r="O847">
        <f t="shared" si="61"/>
        <v>31.551401761770315</v>
      </c>
      <c r="P847" s="10">
        <f>SLOPE(M847:M850,$F847:$F850)*($H847/$I847)*1000</f>
        <v>2.4341187539140902E-2</v>
      </c>
      <c r="Q847" s="10">
        <f>SLOPE(N847:N850,$F847:$F850)*($H847/$I847)*1000</f>
        <v>-0.34220314334966678</v>
      </c>
      <c r="R847" s="10">
        <f>SLOPE(O847:O850,$F847:$F850)*($H847/$I847)</f>
        <v>1.4495336812290556</v>
      </c>
      <c r="S847" s="11">
        <f>RSQ(J847:J850,$F847:$F850)</f>
        <v>0.98629839781132445</v>
      </c>
      <c r="T847" s="11">
        <f>RSQ(K847:K850,$F847:$F850)</f>
        <v>0.99803879769772086</v>
      </c>
      <c r="U847" s="11">
        <f>RSQ(L847:L850,$F847:$F850)</f>
        <v>0.98544555942259759</v>
      </c>
      <c r="V847" t="s">
        <v>24</v>
      </c>
      <c r="W847" s="2" t="s">
        <v>31</v>
      </c>
      <c r="X847" s="4" t="s">
        <v>33</v>
      </c>
      <c r="Y847" s="2">
        <v>306</v>
      </c>
      <c r="Z847" s="31">
        <f t="shared" si="62"/>
        <v>0.9639460024465818</v>
      </c>
    </row>
    <row r="848" spans="1:26" x14ac:dyDescent="0.2">
      <c r="A848" s="1">
        <v>44712</v>
      </c>
      <c r="B848" s="25">
        <v>0.45833333333333298</v>
      </c>
      <c r="C848" s="4">
        <v>20</v>
      </c>
      <c r="D848" s="4">
        <v>20</v>
      </c>
      <c r="E848" s="2">
        <v>2</v>
      </c>
      <c r="F848" s="21">
        <v>1200</v>
      </c>
      <c r="G848" s="22">
        <v>23.1</v>
      </c>
      <c r="I848" s="14"/>
      <c r="J848" s="30">
        <v>0.36710327023220202</v>
      </c>
      <c r="K848" s="30">
        <v>2.1124296021187901</v>
      </c>
      <c r="L848" s="30">
        <v>1050.20696970481</v>
      </c>
      <c r="M848">
        <f t="shared" si="59"/>
        <v>1.4556303037518021E-2</v>
      </c>
      <c r="N848">
        <f t="shared" si="60"/>
        <v>8.3761622211687495E-2</v>
      </c>
      <c r="O848">
        <f t="shared" si="61"/>
        <v>41.642589818029215</v>
      </c>
      <c r="V848" t="s">
        <v>24</v>
      </c>
      <c r="W848" s="2" t="s">
        <v>31</v>
      </c>
      <c r="X848" s="4" t="s">
        <v>33</v>
      </c>
      <c r="Y848" s="2">
        <v>306</v>
      </c>
      <c r="Z848" s="31">
        <f t="shared" si="62"/>
        <v>0.9639460024465818</v>
      </c>
    </row>
    <row r="849" spans="1:26" x14ac:dyDescent="0.2">
      <c r="A849" s="1">
        <v>44712</v>
      </c>
      <c r="B849" s="25">
        <v>0.45833333333333298</v>
      </c>
      <c r="C849" s="4">
        <v>20</v>
      </c>
      <c r="D849" s="4">
        <v>20</v>
      </c>
      <c r="E849" s="2">
        <v>3</v>
      </c>
      <c r="F849" s="21">
        <v>2400</v>
      </c>
      <c r="G849" s="22">
        <v>23.1</v>
      </c>
      <c r="I849" s="14"/>
      <c r="J849" s="29">
        <v>0.37155777920371302</v>
      </c>
      <c r="K849" s="29">
        <v>2.0667661116015701</v>
      </c>
      <c r="L849" s="29">
        <v>1241.87385196492</v>
      </c>
      <c r="M849">
        <f t="shared" si="59"/>
        <v>1.4732932307073815E-2</v>
      </c>
      <c r="N849">
        <f t="shared" si="60"/>
        <v>8.1950982918556028E-2</v>
      </c>
      <c r="O849">
        <f t="shared" si="61"/>
        <v>49.242525440149187</v>
      </c>
      <c r="V849" t="s">
        <v>24</v>
      </c>
      <c r="W849" s="2" t="s">
        <v>31</v>
      </c>
      <c r="X849" s="4" t="s">
        <v>33</v>
      </c>
      <c r="Y849" s="2">
        <v>306</v>
      </c>
      <c r="Z849" s="31">
        <f t="shared" si="62"/>
        <v>0.9639460024465818</v>
      </c>
    </row>
    <row r="850" spans="1:26" x14ac:dyDescent="0.2">
      <c r="A850" s="1">
        <v>44712</v>
      </c>
      <c r="B850" s="25">
        <v>0.45833333333333298</v>
      </c>
      <c r="C850" s="4">
        <v>20</v>
      </c>
      <c r="D850" s="4">
        <v>20</v>
      </c>
      <c r="E850" s="2">
        <v>4</v>
      </c>
      <c r="F850" s="21">
        <v>3600</v>
      </c>
      <c r="G850" s="22">
        <v>23.1</v>
      </c>
      <c r="I850" s="14"/>
      <c r="J850" s="30">
        <v>0.37391350534752599</v>
      </c>
      <c r="K850" s="30">
        <v>2.0241468537855001</v>
      </c>
      <c r="L850" s="30">
        <v>1389.4691227071601</v>
      </c>
      <c r="M850">
        <f t="shared" si="59"/>
        <v>1.4826341073498193E-2</v>
      </c>
      <c r="N850">
        <f t="shared" si="60"/>
        <v>8.0261052911633407E-2</v>
      </c>
      <c r="O850">
        <f t="shared" si="61"/>
        <v>55.094942626380252</v>
      </c>
      <c r="V850" t="s">
        <v>24</v>
      </c>
      <c r="W850" s="2" t="s">
        <v>31</v>
      </c>
      <c r="X850" s="4" t="s">
        <v>33</v>
      </c>
      <c r="Y850" s="2">
        <v>306</v>
      </c>
      <c r="Z850" s="31">
        <f t="shared" si="62"/>
        <v>0.9639460024465818</v>
      </c>
    </row>
    <row r="851" spans="1:26" x14ac:dyDescent="0.2">
      <c r="A851" s="1">
        <v>44712</v>
      </c>
      <c r="B851" s="25">
        <v>0.45833333333333298</v>
      </c>
      <c r="C851" s="4">
        <v>21</v>
      </c>
      <c r="D851" s="4">
        <v>21</v>
      </c>
      <c r="E851" s="2">
        <v>1</v>
      </c>
      <c r="F851" s="21">
        <v>0</v>
      </c>
      <c r="G851" s="22">
        <v>19.3</v>
      </c>
      <c r="H851" s="3">
        <v>15.72</v>
      </c>
      <c r="I851" s="14">
        <v>7.0699999999999999E-2</v>
      </c>
      <c r="J851" s="29">
        <v>0.361977655845658</v>
      </c>
      <c r="K851" s="29">
        <v>2.1367834637279701</v>
      </c>
      <c r="L851" s="29">
        <v>440.84935192611198</v>
      </c>
      <c r="M851">
        <f t="shared" si="59"/>
        <v>1.4539562261149924E-2</v>
      </c>
      <c r="N851">
        <f t="shared" si="60"/>
        <v>8.582821538220943E-2</v>
      </c>
      <c r="O851">
        <f t="shared" si="61"/>
        <v>17.707602932404001</v>
      </c>
      <c r="P851" s="10">
        <f>SLOPE(M851:M854,$F851:$F854)*($H851/$I851)*1000</f>
        <v>-7.5339453280383667E-3</v>
      </c>
      <c r="Q851" s="10">
        <f>SLOPE(N851:N854,$F851:$F854)*($H851/$I851)*1000</f>
        <v>-0.31039867888203065</v>
      </c>
      <c r="R851" s="10">
        <f>SLOPE(O851:O854,$F851:$F854)*($H851/$I851)</f>
        <v>1.8861487332090277</v>
      </c>
      <c r="S851" s="11">
        <f>RSQ(J851:J854,$F851:$F854)</f>
        <v>0.28478984656997436</v>
      </c>
      <c r="T851" s="11">
        <f>RSQ(K851:K854,$F851:$F854)</f>
        <v>0.88637544273906921</v>
      </c>
      <c r="U851" s="11">
        <f>RSQ(L851:L854,$F851:$F854)</f>
        <v>0.99670474076174442</v>
      </c>
      <c r="V851" t="s">
        <v>24</v>
      </c>
      <c r="W851" s="2" t="s">
        <v>32</v>
      </c>
      <c r="X851" s="4" t="s">
        <v>35</v>
      </c>
      <c r="Y851" s="2">
        <v>306</v>
      </c>
      <c r="Z851" s="31">
        <f t="shared" si="62"/>
        <v>0.9639460024465818</v>
      </c>
    </row>
    <row r="852" spans="1:26" x14ac:dyDescent="0.2">
      <c r="A852" s="1">
        <v>44712</v>
      </c>
      <c r="B852" s="25">
        <v>0.45833333333333298</v>
      </c>
      <c r="C852" s="4">
        <v>21</v>
      </c>
      <c r="D852" s="4">
        <v>21</v>
      </c>
      <c r="E852" s="2">
        <v>2</v>
      </c>
      <c r="F852" s="21">
        <v>1200</v>
      </c>
      <c r="G852" s="22">
        <v>19.3</v>
      </c>
      <c r="I852" s="14"/>
      <c r="J852" s="30">
        <v>0.36575405629680802</v>
      </c>
      <c r="K852" s="30">
        <v>2.1398276964291201</v>
      </c>
      <c r="L852" s="30">
        <v>719.10718443587803</v>
      </c>
      <c r="M852">
        <f t="shared" si="59"/>
        <v>1.469124899815101E-2</v>
      </c>
      <c r="N852">
        <f t="shared" si="60"/>
        <v>8.5950493125548005E-2</v>
      </c>
      <c r="O852">
        <f t="shared" si="61"/>
        <v>28.884389717700543</v>
      </c>
      <c r="V852" t="s">
        <v>24</v>
      </c>
      <c r="W852" s="2" t="s">
        <v>32</v>
      </c>
      <c r="X852" s="4" t="s">
        <v>35</v>
      </c>
      <c r="Y852" s="2">
        <v>306</v>
      </c>
      <c r="Z852" s="31">
        <f t="shared" si="62"/>
        <v>0.9639460024465818</v>
      </c>
    </row>
    <row r="853" spans="1:26" x14ac:dyDescent="0.2">
      <c r="A853" s="1">
        <v>44712</v>
      </c>
      <c r="B853" s="25">
        <v>0.45833333333333298</v>
      </c>
      <c r="C853" s="4">
        <v>21</v>
      </c>
      <c r="D853" s="4">
        <v>21</v>
      </c>
      <c r="E853" s="2">
        <v>3</v>
      </c>
      <c r="F853" s="21">
        <v>2400</v>
      </c>
      <c r="G853" s="22">
        <v>19.3</v>
      </c>
      <c r="I853" s="14"/>
      <c r="J853" s="29">
        <v>0.36190626789755198</v>
      </c>
      <c r="K853" s="29">
        <v>2.06981034430272</v>
      </c>
      <c r="L853" s="29">
        <v>982.79952396967894</v>
      </c>
      <c r="M853">
        <f t="shared" si="59"/>
        <v>1.4536694820302619E-2</v>
      </c>
      <c r="N853">
        <f t="shared" si="60"/>
        <v>8.3138105028762496E-2</v>
      </c>
      <c r="O853">
        <f t="shared" si="61"/>
        <v>39.476124114905254</v>
      </c>
      <c r="V853" t="s">
        <v>24</v>
      </c>
      <c r="W853" s="2" t="s">
        <v>32</v>
      </c>
      <c r="X853" s="4" t="s">
        <v>35</v>
      </c>
      <c r="Y853" s="2">
        <v>306</v>
      </c>
      <c r="Z853" s="31">
        <f t="shared" si="62"/>
        <v>0.9639460024465818</v>
      </c>
    </row>
    <row r="854" spans="1:26" x14ac:dyDescent="0.2">
      <c r="A854" s="1">
        <v>44712</v>
      </c>
      <c r="B854" s="25">
        <v>0.45833333333333298</v>
      </c>
      <c r="C854" s="4">
        <v>21</v>
      </c>
      <c r="D854" s="4">
        <v>21</v>
      </c>
      <c r="E854" s="2">
        <v>4</v>
      </c>
      <c r="F854" s="21">
        <v>3600</v>
      </c>
      <c r="G854" s="22">
        <v>19.3</v>
      </c>
      <c r="I854" s="14"/>
      <c r="J854" s="30">
        <v>0.359885982532552</v>
      </c>
      <c r="K854" s="30">
        <v>2.0211026210843599</v>
      </c>
      <c r="L854" s="30">
        <v>1197.7116912012</v>
      </c>
      <c r="M854">
        <f t="shared" si="59"/>
        <v>1.4455545985905415E-2</v>
      </c>
      <c r="N854">
        <f t="shared" si="60"/>
        <v>8.1181661135346694E-2</v>
      </c>
      <c r="O854">
        <f t="shared" si="61"/>
        <v>48.108504555187736</v>
      </c>
      <c r="V854" t="s">
        <v>24</v>
      </c>
      <c r="W854" s="2" t="s">
        <v>32</v>
      </c>
      <c r="X854" s="4" t="s">
        <v>35</v>
      </c>
      <c r="Y854" s="2">
        <v>306</v>
      </c>
      <c r="Z854" s="31">
        <f t="shared" si="62"/>
        <v>0.9639460024465818</v>
      </c>
    </row>
    <row r="855" spans="1:26" x14ac:dyDescent="0.2">
      <c r="A855" s="1">
        <v>44712</v>
      </c>
      <c r="B855" s="25">
        <v>0.45833333333333298</v>
      </c>
      <c r="C855" s="4">
        <v>22</v>
      </c>
      <c r="D855" s="4">
        <v>22</v>
      </c>
      <c r="E855" s="2">
        <v>1</v>
      </c>
      <c r="F855" s="21">
        <v>0</v>
      </c>
      <c r="G855" s="22">
        <v>23.1</v>
      </c>
      <c r="H855" s="3">
        <v>16.75</v>
      </c>
      <c r="I855" s="14">
        <v>7.0699999999999999E-2</v>
      </c>
      <c r="J855" s="29">
        <v>0.35944337418129002</v>
      </c>
      <c r="K855" s="29">
        <v>2.1459161618314102</v>
      </c>
      <c r="L855" s="29">
        <v>568.20039841668199</v>
      </c>
      <c r="M855">
        <f t="shared" si="59"/>
        <v>1.4252574421637165E-2</v>
      </c>
      <c r="N855">
        <f t="shared" si="60"/>
        <v>8.5089424359983595E-2</v>
      </c>
      <c r="O855">
        <f t="shared" si="61"/>
        <v>22.530164822994216</v>
      </c>
      <c r="P855" s="10">
        <f>SLOPE(M855:M858,$F855:$F858)*($H855/$I855)*1000</f>
        <v>1.4792960045615403E-2</v>
      </c>
      <c r="Q855" s="10">
        <f>SLOPE(N855:N858,$F855:$F858)*($H855/$I855)*1000</f>
        <v>-0.4313535814042796</v>
      </c>
      <c r="R855" s="10">
        <f>SLOPE(O855:O858,$F855:$F858)*($H855/$I855)</f>
        <v>1.8536341715701825</v>
      </c>
      <c r="S855" s="11">
        <f>RSQ(J855:J858,$F855:$F858)</f>
        <v>0.67715304737249937</v>
      </c>
      <c r="T855" s="11">
        <f>RSQ(K855:K858,$F855:$F858)</f>
        <v>0.9530472727272904</v>
      </c>
      <c r="U855" s="11">
        <f>RSQ(L855:L858,$F855:$F858)</f>
        <v>0.97588500017733437</v>
      </c>
      <c r="V855" t="s">
        <v>24</v>
      </c>
      <c r="W855" s="2" t="s">
        <v>32</v>
      </c>
      <c r="X855" s="4" t="s">
        <v>33</v>
      </c>
      <c r="Y855" s="2">
        <v>306</v>
      </c>
      <c r="Z855" s="31">
        <f t="shared" si="62"/>
        <v>0.9639460024465818</v>
      </c>
    </row>
    <row r="856" spans="1:26" x14ac:dyDescent="0.2">
      <c r="A856" s="1">
        <v>44712</v>
      </c>
      <c r="B856" s="25">
        <v>0.45833333333333298</v>
      </c>
      <c r="C856" s="4">
        <v>22</v>
      </c>
      <c r="D856" s="4">
        <v>22</v>
      </c>
      <c r="E856" s="2">
        <v>2</v>
      </c>
      <c r="F856" s="21">
        <v>1200</v>
      </c>
      <c r="G856" s="22">
        <v>23.1</v>
      </c>
      <c r="I856" s="14"/>
      <c r="J856" s="30">
        <v>0.36300564058273099</v>
      </c>
      <c r="K856" s="30">
        <v>2.07285457700387</v>
      </c>
      <c r="L856" s="30">
        <v>892.05624401728198</v>
      </c>
      <c r="M856">
        <f t="shared" si="59"/>
        <v>1.4393824673118023E-2</v>
      </c>
      <c r="N856">
        <f t="shared" si="60"/>
        <v>8.2192401490973718E-2</v>
      </c>
      <c r="O856">
        <f t="shared" si="61"/>
        <v>35.371629912782623</v>
      </c>
      <c r="V856" t="s">
        <v>24</v>
      </c>
      <c r="W856" s="2" t="s">
        <v>32</v>
      </c>
      <c r="X856" s="4" t="s">
        <v>33</v>
      </c>
      <c r="Y856" s="2">
        <v>306</v>
      </c>
      <c r="Z856" s="31">
        <f t="shared" si="62"/>
        <v>0.9639460024465818</v>
      </c>
    </row>
    <row r="857" spans="1:26" x14ac:dyDescent="0.2">
      <c r="A857" s="1">
        <v>44712</v>
      </c>
      <c r="B857" s="25">
        <v>0.45833333333333298</v>
      </c>
      <c r="C857" s="4">
        <v>22</v>
      </c>
      <c r="D857" s="4">
        <v>22</v>
      </c>
      <c r="E857" s="2">
        <v>3</v>
      </c>
      <c r="F857" s="21">
        <v>2400</v>
      </c>
      <c r="G857" s="22">
        <v>23.1</v>
      </c>
      <c r="I857" s="14"/>
      <c r="J857" s="29">
        <v>0.366417955900319</v>
      </c>
      <c r="K857" s="29">
        <v>2.0058814575786199</v>
      </c>
      <c r="L857" s="29">
        <v>1122.8921429125801</v>
      </c>
      <c r="M857">
        <f t="shared" si="59"/>
        <v>1.4529129095197831E-2</v>
      </c>
      <c r="N857">
        <f t="shared" si="60"/>
        <v>7.9536797194381129E-2</v>
      </c>
      <c r="O857">
        <f t="shared" si="61"/>
        <v>44.524687291248554</v>
      </c>
      <c r="V857" t="s">
        <v>24</v>
      </c>
      <c r="W857" s="2" t="s">
        <v>32</v>
      </c>
      <c r="X857" s="4" t="s">
        <v>33</v>
      </c>
      <c r="Y857" s="2">
        <v>306</v>
      </c>
      <c r="Z857" s="31">
        <f t="shared" si="62"/>
        <v>0.9639460024465818</v>
      </c>
    </row>
    <row r="858" spans="1:26" x14ac:dyDescent="0.2">
      <c r="A858" s="1">
        <v>44712</v>
      </c>
      <c r="B858" s="25">
        <v>0.45833333333333298</v>
      </c>
      <c r="C858" s="4">
        <v>22</v>
      </c>
      <c r="D858" s="4">
        <v>22</v>
      </c>
      <c r="E858" s="2">
        <v>4</v>
      </c>
      <c r="F858" s="21">
        <v>3600</v>
      </c>
      <c r="G858" s="22">
        <v>23.1</v>
      </c>
      <c r="I858" s="14"/>
      <c r="J858" s="30">
        <v>0.36460472158993301</v>
      </c>
      <c r="K858" s="30">
        <v>1.98457182867058</v>
      </c>
      <c r="L858" s="30">
        <v>1280.52544433808</v>
      </c>
      <c r="M858">
        <f t="shared" si="59"/>
        <v>1.4457231102888176E-2</v>
      </c>
      <c r="N858">
        <f t="shared" si="60"/>
        <v>7.8691832190919617E-2</v>
      </c>
      <c r="O858">
        <f t="shared" si="61"/>
        <v>50.77513039654324</v>
      </c>
      <c r="V858" t="s">
        <v>24</v>
      </c>
      <c r="W858" s="2" t="s">
        <v>32</v>
      </c>
      <c r="X858" s="4" t="s">
        <v>33</v>
      </c>
      <c r="Y858" s="2">
        <v>306</v>
      </c>
      <c r="Z858" s="31">
        <f t="shared" si="62"/>
        <v>0.9639460024465818</v>
      </c>
    </row>
    <row r="859" spans="1:26" x14ac:dyDescent="0.2">
      <c r="A859" s="1">
        <v>44712</v>
      </c>
      <c r="B859" s="25">
        <v>0.45833333333333298</v>
      </c>
      <c r="C859" s="4">
        <v>23</v>
      </c>
      <c r="D859" s="4">
        <v>23</v>
      </c>
      <c r="E859" s="2">
        <v>1</v>
      </c>
      <c r="F859" s="21">
        <v>0</v>
      </c>
      <c r="G859" s="22">
        <v>19.3</v>
      </c>
      <c r="H859" s="3">
        <v>15.04</v>
      </c>
      <c r="I859" s="14">
        <v>7.0699999999999999E-2</v>
      </c>
      <c r="J859" s="29">
        <v>0.359928815567015</v>
      </c>
      <c r="K859" s="29">
        <v>2.1367834637279701</v>
      </c>
      <c r="L859" s="29">
        <v>530.79062427237204</v>
      </c>
      <c r="M859">
        <f t="shared" si="59"/>
        <v>1.4457266461082132E-2</v>
      </c>
      <c r="N859">
        <f t="shared" si="60"/>
        <v>8.582821538220943E-2</v>
      </c>
      <c r="O859">
        <f t="shared" si="61"/>
        <v>21.320275449635499</v>
      </c>
      <c r="P859" s="10">
        <f>SLOPE(M859:M862,$F859:$F862)*($H859/$I859)*1000</f>
        <v>3.5277154943669863E-2</v>
      </c>
      <c r="Q859" s="10">
        <f>SLOPE(N859:N862,$F859:$F862)*($H859/$I859)*1000</f>
        <v>-0.19292326275716609</v>
      </c>
      <c r="R859" s="10">
        <f>SLOPE(O859:O862,$F859:$F862)*($H859/$I859)</f>
        <v>2.0664632223490993</v>
      </c>
      <c r="S859" s="11">
        <f>RSQ(J859:J862,$F859:$F862)</f>
        <v>0.94548778882227102</v>
      </c>
      <c r="T859" s="11">
        <f>RSQ(K859:K862,$F859:$F862)</f>
        <v>0.84852704874132878</v>
      </c>
      <c r="U859" s="11">
        <f>RSQ(L859:L862,$F859:$F862)</f>
        <v>0.99451577462753449</v>
      </c>
      <c r="V859" t="s">
        <v>24</v>
      </c>
      <c r="W859" s="2" t="s">
        <v>36</v>
      </c>
      <c r="X859" s="4" t="s">
        <v>35</v>
      </c>
      <c r="Y859" s="2">
        <v>306</v>
      </c>
      <c r="Z859" s="31">
        <f t="shared" si="62"/>
        <v>0.9639460024465818</v>
      </c>
    </row>
    <row r="860" spans="1:26" x14ac:dyDescent="0.2">
      <c r="A860" s="1">
        <v>44712</v>
      </c>
      <c r="B860" s="25">
        <v>0.45833333333333298</v>
      </c>
      <c r="C860" s="4">
        <v>23</v>
      </c>
      <c r="D860" s="4">
        <v>23</v>
      </c>
      <c r="E860" s="2">
        <v>2</v>
      </c>
      <c r="F860" s="21">
        <v>1200</v>
      </c>
      <c r="G860" s="22">
        <v>19.3</v>
      </c>
      <c r="I860" s="14"/>
      <c r="J860" s="30">
        <v>0.36815265507648998</v>
      </c>
      <c r="K860" s="30">
        <v>2.1276507656245198</v>
      </c>
      <c r="L860" s="30">
        <v>861.11427314826801</v>
      </c>
      <c r="M860">
        <f t="shared" si="59"/>
        <v>1.4787593553494432E-2</v>
      </c>
      <c r="N860">
        <f t="shared" si="60"/>
        <v>8.5461382152193649E-2</v>
      </c>
      <c r="O860">
        <f t="shared" si="61"/>
        <v>34.588390709239093</v>
      </c>
      <c r="V860" t="s">
        <v>24</v>
      </c>
      <c r="W860" s="2" t="s">
        <v>36</v>
      </c>
      <c r="X860" s="4" t="s">
        <v>35</v>
      </c>
      <c r="Y860" s="2">
        <v>306</v>
      </c>
      <c r="Z860" s="31">
        <f t="shared" si="62"/>
        <v>0.9639460024465818</v>
      </c>
    </row>
    <row r="861" spans="1:26" x14ac:dyDescent="0.2">
      <c r="A861" s="1">
        <v>44712</v>
      </c>
      <c r="B861" s="25">
        <v>0.45833333333333298</v>
      </c>
      <c r="C861" s="4">
        <v>23</v>
      </c>
      <c r="D861" s="4">
        <v>23</v>
      </c>
      <c r="E861" s="2">
        <v>3</v>
      </c>
      <c r="F861" s="21">
        <v>2400</v>
      </c>
      <c r="G861" s="22">
        <v>19.3</v>
      </c>
      <c r="I861" s="14"/>
      <c r="J861" s="29">
        <v>0.37199323284679803</v>
      </c>
      <c r="K861" s="29">
        <v>2.0667661116015701</v>
      </c>
      <c r="L861" s="29">
        <v>1162.3716141049899</v>
      </c>
      <c r="M861">
        <f t="shared" si="59"/>
        <v>1.4941858101895154E-2</v>
      </c>
      <c r="N861">
        <f t="shared" si="60"/>
        <v>8.3015827285423907E-2</v>
      </c>
      <c r="O861">
        <f t="shared" si="61"/>
        <v>46.688999116229724</v>
      </c>
      <c r="V861" t="s">
        <v>24</v>
      </c>
      <c r="W861" s="2" t="s">
        <v>36</v>
      </c>
      <c r="X861" s="4" t="s">
        <v>35</v>
      </c>
      <c r="Y861" s="2">
        <v>306</v>
      </c>
      <c r="Z861" s="31">
        <f t="shared" si="62"/>
        <v>0.9639460024465818</v>
      </c>
    </row>
    <row r="862" spans="1:26" x14ac:dyDescent="0.2">
      <c r="A862" s="1">
        <v>44712</v>
      </c>
      <c r="B862" s="25">
        <v>0.45833333333333298</v>
      </c>
      <c r="C862" s="4">
        <v>23</v>
      </c>
      <c r="D862" s="4">
        <v>23</v>
      </c>
      <c r="E862" s="2">
        <v>4</v>
      </c>
      <c r="F862" s="21">
        <v>3600</v>
      </c>
      <c r="G862" s="22">
        <v>19.3</v>
      </c>
      <c r="I862" s="14"/>
      <c r="J862" s="30">
        <v>0.37516274742927802</v>
      </c>
      <c r="K862" s="30">
        <v>2.0667661116015701</v>
      </c>
      <c r="L862" s="30">
        <v>1397.7349752929899</v>
      </c>
      <c r="M862">
        <f t="shared" si="59"/>
        <v>1.5069168044554266E-2</v>
      </c>
      <c r="N862">
        <f t="shared" si="60"/>
        <v>8.3015827285423907E-2</v>
      </c>
      <c r="O862">
        <f t="shared" si="61"/>
        <v>56.142842989525505</v>
      </c>
      <c r="V862" t="s">
        <v>24</v>
      </c>
      <c r="W862" s="2" t="s">
        <v>36</v>
      </c>
      <c r="X862" s="4" t="s">
        <v>35</v>
      </c>
      <c r="Y862" s="2">
        <v>306</v>
      </c>
      <c r="Z862" s="31">
        <f t="shared" si="62"/>
        <v>0.9639460024465818</v>
      </c>
    </row>
    <row r="863" spans="1:26" x14ac:dyDescent="0.2">
      <c r="A863" s="1">
        <v>44712</v>
      </c>
      <c r="B863" s="25">
        <v>0.45833333333333298</v>
      </c>
      <c r="C863" s="4">
        <v>24</v>
      </c>
      <c r="D863" s="4">
        <v>24</v>
      </c>
      <c r="E863" s="2">
        <v>1</v>
      </c>
      <c r="F863" s="21">
        <v>0</v>
      </c>
      <c r="G863" s="22">
        <v>23.1</v>
      </c>
      <c r="H863" s="3">
        <v>16.399999999999999</v>
      </c>
      <c r="I863" s="14">
        <v>7.0699999999999999E-2</v>
      </c>
      <c r="J863" s="29">
        <v>0.36504732300412301</v>
      </c>
      <c r="K863" s="29">
        <v>2.1459161618314102</v>
      </c>
      <c r="L863" s="29">
        <v>751.76959097612098</v>
      </c>
      <c r="M863">
        <f t="shared" si="59"/>
        <v>1.4474781042734012E-2</v>
      </c>
      <c r="N863">
        <f t="shared" si="60"/>
        <v>8.5089424359983595E-2</v>
      </c>
      <c r="O863">
        <f t="shared" si="61"/>
        <v>29.809012525869566</v>
      </c>
      <c r="P863" s="10">
        <f>SLOPE(M863:M866,$F863:$F866)*($H863/$I863)*1000</f>
        <v>1.6710585652637232E-2</v>
      </c>
      <c r="Q863" s="10">
        <f>SLOPE(N863:N866,$F863:$F866)*($H863/$I863)*1000</f>
        <v>-0.26833771073750307</v>
      </c>
      <c r="R863" s="10">
        <f>SLOPE(O863:O866,$F863:$F866)*($H863/$I863)</f>
        <v>1.1241332196278184</v>
      </c>
      <c r="S863" s="11">
        <f>RSQ(J863:J866,$F863:$F866)</f>
        <v>0.46910279983697212</v>
      </c>
      <c r="T863" s="11">
        <f>RSQ(K863:K866,$F863:$F866)</f>
        <v>0.95452905088415607</v>
      </c>
      <c r="U863" s="11">
        <f>RSQ(L863:L866,$F863:$F866)</f>
        <v>0.99374267135125094</v>
      </c>
      <c r="V863" t="s">
        <v>24</v>
      </c>
      <c r="W863" s="2" t="s">
        <v>36</v>
      </c>
      <c r="X863" s="4" t="s">
        <v>33</v>
      </c>
      <c r="Y863" s="2">
        <v>306</v>
      </c>
      <c r="Z863" s="31">
        <f t="shared" si="62"/>
        <v>0.9639460024465818</v>
      </c>
    </row>
    <row r="864" spans="1:26" x14ac:dyDescent="0.2">
      <c r="A864" s="1">
        <v>44712</v>
      </c>
      <c r="B864" s="25">
        <v>0.45833333333333298</v>
      </c>
      <c r="C864" s="4">
        <v>24</v>
      </c>
      <c r="D864" s="4">
        <v>24</v>
      </c>
      <c r="E864" s="2">
        <v>2</v>
      </c>
      <c r="F864" s="21">
        <v>1200</v>
      </c>
      <c r="G864" s="22">
        <v>23.1</v>
      </c>
      <c r="I864" s="14"/>
      <c r="J864" s="30">
        <v>0.36576833372157402</v>
      </c>
      <c r="K864" s="30">
        <v>2.1063411367164901</v>
      </c>
      <c r="L864" s="30">
        <v>876.09370553385304</v>
      </c>
      <c r="M864">
        <f t="shared" si="59"/>
        <v>1.4503370410760823E-2</v>
      </c>
      <c r="N864">
        <f t="shared" si="60"/>
        <v>8.3520203639269819E-2</v>
      </c>
      <c r="O864">
        <f t="shared" si="61"/>
        <v>34.738686634271744</v>
      </c>
      <c r="V864" t="s">
        <v>24</v>
      </c>
      <c r="W864" s="2" t="s">
        <v>36</v>
      </c>
      <c r="X864" s="4" t="s">
        <v>33</v>
      </c>
      <c r="Y864" s="2">
        <v>306</v>
      </c>
      <c r="Z864" s="31">
        <f t="shared" si="62"/>
        <v>0.9639460024465818</v>
      </c>
    </row>
    <row r="865" spans="1:26" x14ac:dyDescent="0.2">
      <c r="A865" s="1">
        <v>44712</v>
      </c>
      <c r="B865" s="25">
        <v>0.45833333333333298</v>
      </c>
      <c r="C865" s="4">
        <v>24</v>
      </c>
      <c r="D865" s="4">
        <v>24</v>
      </c>
      <c r="E865" s="2">
        <v>3</v>
      </c>
      <c r="F865" s="21">
        <v>2400</v>
      </c>
      <c r="G865" s="22">
        <v>23.1</v>
      </c>
      <c r="I865" s="14"/>
      <c r="J865" s="29">
        <v>0.373992029270584</v>
      </c>
      <c r="K865" s="29">
        <v>2.05763341349813</v>
      </c>
      <c r="L865" s="29">
        <v>1057.6449434714</v>
      </c>
      <c r="M865">
        <f t="shared" si="59"/>
        <v>1.4829454687874347E-2</v>
      </c>
      <c r="N865">
        <f t="shared" si="60"/>
        <v>8.1588855059929896E-2</v>
      </c>
      <c r="O865">
        <f t="shared" si="61"/>
        <v>41.937518817335352</v>
      </c>
      <c r="V865" t="s">
        <v>24</v>
      </c>
      <c r="W865" s="2" t="s">
        <v>36</v>
      </c>
      <c r="X865" s="4" t="s">
        <v>33</v>
      </c>
      <c r="Y865" s="2">
        <v>306</v>
      </c>
      <c r="Z865" s="31">
        <f t="shared" si="62"/>
        <v>0.9639460024465818</v>
      </c>
    </row>
    <row r="866" spans="1:26" x14ac:dyDescent="0.2">
      <c r="A866" s="1">
        <v>44712</v>
      </c>
      <c r="B866" s="25">
        <v>0.45833333333333298</v>
      </c>
      <c r="C866" s="4">
        <v>24</v>
      </c>
      <c r="D866" s="4">
        <v>24</v>
      </c>
      <c r="E866" s="2">
        <v>4</v>
      </c>
      <c r="F866" s="21">
        <v>3600</v>
      </c>
      <c r="G866" s="22">
        <v>23.1</v>
      </c>
      <c r="I866" s="14"/>
      <c r="J866" s="34">
        <v>0.36957324564585398</v>
      </c>
      <c r="K866" s="34">
        <v>2.04545648269354</v>
      </c>
      <c r="L866" s="34">
        <v>1180.1192662924</v>
      </c>
      <c r="M866">
        <f t="shared" si="59"/>
        <v>1.4654241992389207E-2</v>
      </c>
      <c r="N866">
        <f t="shared" si="60"/>
        <v>8.1106017915094919E-2</v>
      </c>
      <c r="O866">
        <f t="shared" si="61"/>
        <v>46.79384536591018</v>
      </c>
      <c r="V866" t="s">
        <v>24</v>
      </c>
      <c r="W866" s="2" t="s">
        <v>36</v>
      </c>
      <c r="X866" s="4" t="s">
        <v>33</v>
      </c>
      <c r="Y866" s="2">
        <v>306</v>
      </c>
      <c r="Z866" s="31">
        <f t="shared" si="62"/>
        <v>0.9639460024465818</v>
      </c>
    </row>
    <row r="867" spans="1:26" x14ac:dyDescent="0.2">
      <c r="A867" s="1">
        <v>44722</v>
      </c>
      <c r="B867" s="25">
        <v>0.45833333333333331</v>
      </c>
      <c r="C867" s="4">
        <v>1</v>
      </c>
      <c r="D867" s="2">
        <v>1</v>
      </c>
      <c r="E867" s="2">
        <v>1</v>
      </c>
      <c r="F867" s="21">
        <v>0</v>
      </c>
      <c r="G867" s="22">
        <v>22.2</v>
      </c>
      <c r="H867" s="3">
        <v>16.399999999999999</v>
      </c>
      <c r="I867" s="14">
        <v>7.0699999999999999E-2</v>
      </c>
      <c r="J867" s="29">
        <v>0.37539581129463401</v>
      </c>
      <c r="K867" s="29">
        <v>2.1110716581468698</v>
      </c>
      <c r="L867" s="29">
        <v>457.08239145685599</v>
      </c>
      <c r="M867">
        <f t="shared" si="59"/>
        <v>1.4930475569501533E-2</v>
      </c>
      <c r="N867">
        <f t="shared" si="60"/>
        <v>8.3962854323621147E-2</v>
      </c>
      <c r="O867">
        <f t="shared" si="61"/>
        <v>18.179365015715813</v>
      </c>
      <c r="P867" s="10">
        <f>SLOPE(M867:M870,$F867:$F870)*($H867/$I867)*1000</f>
        <v>5.4736872835685742E-2</v>
      </c>
      <c r="Q867" s="10">
        <f>SLOPE(N867:N870,$F867:$F870)*($H867/$I867)*1000</f>
        <v>-0.35535997724650342</v>
      </c>
      <c r="R867" s="10">
        <f>SLOPE(O867:O870,$F867:$F870)*($H867/$I867)</f>
        <v>3.7806797243823818</v>
      </c>
      <c r="S867" s="11">
        <f>RSQ(J867:J870,$F867:$F870)</f>
        <v>0.8669424053853968</v>
      </c>
      <c r="T867" s="11">
        <f>RSQ(K867:K870,$F867:$F870)</f>
        <v>0.99938636861713803</v>
      </c>
      <c r="U867" s="11">
        <f>RSQ(L867:L870,$F867:$F870)</f>
        <v>0.99954477562307664</v>
      </c>
      <c r="V867" t="s">
        <v>24</v>
      </c>
      <c r="W867" s="4" t="s">
        <v>36</v>
      </c>
      <c r="X867" s="4" t="s">
        <v>35</v>
      </c>
      <c r="Y867" s="2">
        <v>306</v>
      </c>
      <c r="Z867">
        <f t="shared" si="62"/>
        <v>0.9639460024465818</v>
      </c>
    </row>
    <row r="868" spans="1:26" x14ac:dyDescent="0.2">
      <c r="A868" s="1">
        <v>44722</v>
      </c>
      <c r="B868" s="25">
        <v>0.45833333333333331</v>
      </c>
      <c r="C868" s="4">
        <v>1</v>
      </c>
      <c r="D868" s="2">
        <v>1</v>
      </c>
      <c r="E868" s="2">
        <v>2</v>
      </c>
      <c r="F868" s="21">
        <v>1200</v>
      </c>
      <c r="G868" s="22">
        <v>22.2</v>
      </c>
      <c r="I868" s="14"/>
      <c r="J868" s="30">
        <v>0.375952699371574</v>
      </c>
      <c r="K868" s="30">
        <v>2.0682175762955701</v>
      </c>
      <c r="L868" s="30">
        <v>945.11731233923103</v>
      </c>
      <c r="M868">
        <f t="shared" si="59"/>
        <v>1.4952624468283923E-2</v>
      </c>
      <c r="N868">
        <f t="shared" si="60"/>
        <v>8.2258435140232691E-2</v>
      </c>
      <c r="O868">
        <f t="shared" si="61"/>
        <v>37.589793273208919</v>
      </c>
      <c r="R868"/>
      <c r="U868" s="11"/>
      <c r="V868" t="s">
        <v>24</v>
      </c>
      <c r="W868" s="4" t="s">
        <v>36</v>
      </c>
      <c r="X868" s="4" t="s">
        <v>35</v>
      </c>
      <c r="Y868" s="2">
        <v>306</v>
      </c>
      <c r="Z868">
        <f t="shared" si="62"/>
        <v>0.9639460024465818</v>
      </c>
    </row>
    <row r="869" spans="1:26" x14ac:dyDescent="0.2">
      <c r="A869" s="1">
        <v>44722</v>
      </c>
      <c r="B869" s="25">
        <v>0.45833333333333331</v>
      </c>
      <c r="C869" s="4">
        <v>1</v>
      </c>
      <c r="D869" s="2">
        <v>1</v>
      </c>
      <c r="E869" s="2">
        <v>3</v>
      </c>
      <c r="F869" s="21">
        <v>2400</v>
      </c>
      <c r="G869" s="22">
        <v>22.2</v>
      </c>
      <c r="J869" s="29">
        <v>0.38357814726905998</v>
      </c>
      <c r="K869" s="29">
        <v>2.0192414827512302</v>
      </c>
      <c r="L869" s="29">
        <v>1462.64271052563</v>
      </c>
      <c r="M869">
        <f t="shared" si="59"/>
        <v>1.5255908522379465E-2</v>
      </c>
      <c r="N869">
        <f t="shared" si="60"/>
        <v>8.0310527502074541E-2</v>
      </c>
      <c r="O869">
        <f t="shared" si="61"/>
        <v>58.173135126626754</v>
      </c>
      <c r="R869"/>
      <c r="U869" s="11"/>
      <c r="V869" t="s">
        <v>24</v>
      </c>
      <c r="W869" s="4" t="s">
        <v>36</v>
      </c>
      <c r="X869" s="4" t="s">
        <v>35</v>
      </c>
      <c r="Y869" s="2">
        <v>306</v>
      </c>
      <c r="Z869">
        <f t="shared" si="62"/>
        <v>0.9639460024465818</v>
      </c>
    </row>
    <row r="870" spans="1:26" x14ac:dyDescent="0.2">
      <c r="A870" s="1">
        <v>44722</v>
      </c>
      <c r="B870" s="25">
        <v>0.45833333333333331</v>
      </c>
      <c r="C870" s="4">
        <v>1</v>
      </c>
      <c r="D870" s="2">
        <v>1</v>
      </c>
      <c r="E870" s="2">
        <v>4</v>
      </c>
      <c r="F870" s="21">
        <v>3600</v>
      </c>
      <c r="G870" s="22">
        <v>22.2</v>
      </c>
      <c r="I870" s="14"/>
      <c r="J870" s="30">
        <v>0.39658583034425099</v>
      </c>
      <c r="K870" s="30">
        <v>1.9733263950534099</v>
      </c>
      <c r="L870" s="30">
        <v>1923.7334684438899</v>
      </c>
      <c r="M870">
        <f t="shared" si="59"/>
        <v>1.5773258179798869E-2</v>
      </c>
      <c r="N870">
        <f t="shared" si="60"/>
        <v>7.8484364091301231E-2</v>
      </c>
      <c r="O870">
        <f t="shared" si="61"/>
        <v>76.511923385023948</v>
      </c>
      <c r="R870"/>
      <c r="U870" s="11"/>
      <c r="V870" t="s">
        <v>24</v>
      </c>
      <c r="W870" s="4" t="s">
        <v>36</v>
      </c>
      <c r="X870" s="4" t="s">
        <v>35</v>
      </c>
      <c r="Y870" s="2">
        <v>306</v>
      </c>
      <c r="Z870">
        <f t="shared" si="62"/>
        <v>0.9639460024465818</v>
      </c>
    </row>
    <row r="871" spans="1:26" x14ac:dyDescent="0.2">
      <c r="A871" s="1">
        <v>44722</v>
      </c>
      <c r="B871" s="25">
        <v>0.45833333333333331</v>
      </c>
      <c r="C871" s="4">
        <v>2</v>
      </c>
      <c r="D871" s="2">
        <v>2</v>
      </c>
      <c r="E871" s="2">
        <v>1</v>
      </c>
      <c r="F871" s="21">
        <v>0</v>
      </c>
      <c r="G871" s="22">
        <v>23.2</v>
      </c>
      <c r="H871" s="3">
        <v>16.75</v>
      </c>
      <c r="I871" s="14">
        <v>7.0699999999999999E-2</v>
      </c>
      <c r="J871" s="29">
        <v>0.36275017737960502</v>
      </c>
      <c r="K871" s="29">
        <v>2.0865836113746998</v>
      </c>
      <c r="L871" s="29">
        <v>531.58806869852197</v>
      </c>
      <c r="M871">
        <f t="shared" si="59"/>
        <v>1.4378841481581797E-2</v>
      </c>
      <c r="N871">
        <f t="shared" si="60"/>
        <v>8.2708863722006087E-2</v>
      </c>
      <c r="O871">
        <f t="shared" si="61"/>
        <v>21.071307610464618</v>
      </c>
      <c r="P871" s="10">
        <f>SLOPE(M871:M874,$F871:$F874)*($H871/$I871)*1000</f>
        <v>0.10043565339425038</v>
      </c>
      <c r="Q871" s="10">
        <f>SLOPE(N871:N874,$F871:$F874)*($H871/$I871)*1000</f>
        <v>-0.38567407721524394</v>
      </c>
      <c r="R871" s="10">
        <f>SLOPE(O871:O874,$F871:$F874)*($H871/$I871)</f>
        <v>5.8964265441385937</v>
      </c>
      <c r="S871" s="11">
        <f>RSQ(J871:J874,$F871:$F874)</f>
        <v>0.96247455259930181</v>
      </c>
      <c r="T871" s="11">
        <f>RSQ(K871:K874,$F871:$F874)</f>
        <v>0.99638669998078377</v>
      </c>
      <c r="U871" s="11">
        <f>RSQ(L871:L874,$F871:$F874)</f>
        <v>0.96570909616963652</v>
      </c>
      <c r="V871" t="s">
        <v>24</v>
      </c>
      <c r="W871" s="4" t="s">
        <v>36</v>
      </c>
      <c r="X871" s="4" t="s">
        <v>33</v>
      </c>
      <c r="Y871" s="2">
        <v>306</v>
      </c>
      <c r="Z871">
        <f t="shared" si="62"/>
        <v>0.9639460024465818</v>
      </c>
    </row>
    <row r="872" spans="1:26" x14ac:dyDescent="0.2">
      <c r="A872" s="1">
        <v>44722</v>
      </c>
      <c r="B872" s="25">
        <v>0.45833333333333331</v>
      </c>
      <c r="C872" s="4">
        <v>2</v>
      </c>
      <c r="D872" s="2">
        <v>2</v>
      </c>
      <c r="E872" s="2">
        <v>2</v>
      </c>
      <c r="F872" s="21">
        <v>1200</v>
      </c>
      <c r="G872" s="22">
        <v>23.2</v>
      </c>
      <c r="I872" s="14"/>
      <c r="J872" s="30">
        <v>0.37966523399670798</v>
      </c>
      <c r="K872" s="30">
        <v>2.0284245002908001</v>
      </c>
      <c r="L872" s="30">
        <v>1657.69558552238</v>
      </c>
      <c r="M872">
        <f t="shared" si="59"/>
        <v>1.5049327487973973E-2</v>
      </c>
      <c r="N872">
        <f t="shared" si="60"/>
        <v>8.0403528835539625E-2</v>
      </c>
      <c r="O872">
        <f t="shared" si="61"/>
        <v>65.708422863156798</v>
      </c>
      <c r="V872" t="s">
        <v>24</v>
      </c>
      <c r="W872" s="4" t="s">
        <v>36</v>
      </c>
      <c r="X872" s="4" t="s">
        <v>33</v>
      </c>
      <c r="Y872" s="2">
        <v>306</v>
      </c>
      <c r="Z872">
        <f t="shared" si="62"/>
        <v>0.9639460024465818</v>
      </c>
    </row>
    <row r="873" spans="1:26" x14ac:dyDescent="0.2">
      <c r="A873" s="1">
        <v>44722</v>
      </c>
      <c r="B873" s="25">
        <v>0.45833333333333331</v>
      </c>
      <c r="C873" s="4">
        <v>2</v>
      </c>
      <c r="D873" s="2">
        <v>2</v>
      </c>
      <c r="E873" s="2">
        <v>3</v>
      </c>
      <c r="F873" s="21">
        <v>2400</v>
      </c>
      <c r="G873" s="22">
        <v>23.2</v>
      </c>
      <c r="I873" s="14"/>
      <c r="J873" s="29">
        <v>0.39455901927272802</v>
      </c>
      <c r="K873" s="29">
        <v>1.9855704184395</v>
      </c>
      <c r="L873" s="29">
        <v>2316.4764725751502</v>
      </c>
      <c r="M873">
        <f t="shared" si="59"/>
        <v>1.5639693505412201E-2</v>
      </c>
      <c r="N873">
        <f t="shared" si="60"/>
        <v>7.8704861024458853E-2</v>
      </c>
      <c r="O873">
        <f t="shared" si="61"/>
        <v>91.821451985441669</v>
      </c>
      <c r="V873" t="s">
        <v>24</v>
      </c>
      <c r="W873" s="4" t="s">
        <v>36</v>
      </c>
      <c r="X873" s="4" t="s">
        <v>33</v>
      </c>
      <c r="Y873" s="2">
        <v>306</v>
      </c>
      <c r="Z873">
        <f t="shared" si="62"/>
        <v>0.9639460024465818</v>
      </c>
    </row>
    <row r="874" spans="1:26" x14ac:dyDescent="0.2">
      <c r="A874" s="1">
        <v>44722</v>
      </c>
      <c r="B874" s="25">
        <v>0.45833333333333331</v>
      </c>
      <c r="C874" s="4">
        <v>2</v>
      </c>
      <c r="D874" s="2">
        <v>2</v>
      </c>
      <c r="E874" s="2">
        <v>4</v>
      </c>
      <c r="F874" s="21">
        <v>3600</v>
      </c>
      <c r="G874" s="22">
        <v>23.2</v>
      </c>
      <c r="I874" s="14"/>
      <c r="J874" s="30">
        <v>0.400565135114403</v>
      </c>
      <c r="K874" s="30">
        <v>1.93659432489516</v>
      </c>
      <c r="L874" s="30">
        <v>2823.5178112089802</v>
      </c>
      <c r="M874">
        <f t="shared" si="59"/>
        <v>1.587776640790203E-2</v>
      </c>
      <c r="N874">
        <f t="shared" si="60"/>
        <v>7.6763526383223799E-2</v>
      </c>
      <c r="O874">
        <f t="shared" si="61"/>
        <v>111.91976616268177</v>
      </c>
      <c r="V874" t="s">
        <v>24</v>
      </c>
      <c r="W874" s="4" t="s">
        <v>36</v>
      </c>
      <c r="X874" s="4" t="s">
        <v>33</v>
      </c>
      <c r="Y874" s="2">
        <v>306</v>
      </c>
      <c r="Z874">
        <f t="shared" si="62"/>
        <v>0.9639460024465818</v>
      </c>
    </row>
    <row r="875" spans="1:26" x14ac:dyDescent="0.2">
      <c r="A875" s="1">
        <v>44722</v>
      </c>
      <c r="B875" s="25">
        <v>0.45833333333333331</v>
      </c>
      <c r="C875" s="4">
        <v>3</v>
      </c>
      <c r="D875" s="2">
        <v>3</v>
      </c>
      <c r="E875" s="2">
        <v>1</v>
      </c>
      <c r="F875" s="21">
        <v>0</v>
      </c>
      <c r="G875" s="22">
        <v>22.2</v>
      </c>
      <c r="H875" s="3">
        <v>16.399999999999999</v>
      </c>
      <c r="I875" s="14">
        <v>7.0699999999999999E-2</v>
      </c>
      <c r="J875" s="29">
        <v>0.35911890373708799</v>
      </c>
      <c r="K875" s="29">
        <v>2.0865836113746998</v>
      </c>
      <c r="L875" s="29">
        <v>450.53472601137997</v>
      </c>
      <c r="M875">
        <f t="shared" si="59"/>
        <v>1.4283100283674922E-2</v>
      </c>
      <c r="N875">
        <f t="shared" si="60"/>
        <v>8.2988900504542079E-2</v>
      </c>
      <c r="O875">
        <f t="shared" si="61"/>
        <v>17.918947195299001</v>
      </c>
      <c r="P875" s="10">
        <f>SLOPE(M875:M878,$F875:$F878)*($H875/$I875)*1000</f>
        <v>2.432648823078978E-2</v>
      </c>
      <c r="Q875" s="10">
        <f>SLOPE(N875:N878,$F875:$F878)*($H875/$I875)*1000</f>
        <v>-0.42125454256373102</v>
      </c>
      <c r="R875" s="10">
        <f>SLOPE(O875:O878,$F875:$F878)*($H875/$I875)</f>
        <v>2.3246428960643408</v>
      </c>
      <c r="S875" s="11">
        <f>RSQ(J875:J878,$F875:$F878)</f>
        <v>0.87419653231088634</v>
      </c>
      <c r="T875" s="11">
        <f>RSQ(K875:K878,$F875:$F878)</f>
        <v>0.99090768517086791</v>
      </c>
      <c r="U875" s="11">
        <f>RSQ(L875:L878,$F875:$F878)</f>
        <v>0.9991521907862092</v>
      </c>
      <c r="V875" t="s">
        <v>24</v>
      </c>
      <c r="W875" s="4" t="s">
        <v>32</v>
      </c>
      <c r="X875" s="4" t="s">
        <v>35</v>
      </c>
      <c r="Y875" s="2">
        <v>306</v>
      </c>
      <c r="Z875">
        <f t="shared" si="62"/>
        <v>0.9639460024465818</v>
      </c>
    </row>
    <row r="876" spans="1:26" x14ac:dyDescent="0.2">
      <c r="A876" s="1">
        <v>44722</v>
      </c>
      <c r="B876" s="25">
        <v>0.45833333333333331</v>
      </c>
      <c r="C876" s="4">
        <v>3</v>
      </c>
      <c r="D876" s="2">
        <v>3</v>
      </c>
      <c r="E876" s="2">
        <v>2</v>
      </c>
      <c r="F876" s="21">
        <v>1200</v>
      </c>
      <c r="G876" s="22">
        <v>22.2</v>
      </c>
      <c r="I876" s="14"/>
      <c r="J876" s="30">
        <v>0.36520067873201101</v>
      </c>
      <c r="K876" s="30">
        <v>2.03148550613732</v>
      </c>
      <c r="L876" s="30">
        <v>779.13918985631506</v>
      </c>
      <c r="M876">
        <f t="shared" si="59"/>
        <v>1.4524988419474165E-2</v>
      </c>
      <c r="N876">
        <f t="shared" si="60"/>
        <v>8.0797504411614277E-2</v>
      </c>
      <c r="O876">
        <f t="shared" si="61"/>
        <v>30.988408206453556</v>
      </c>
      <c r="V876" t="s">
        <v>24</v>
      </c>
      <c r="W876" s="4" t="s">
        <v>32</v>
      </c>
      <c r="X876" s="4" t="s">
        <v>35</v>
      </c>
      <c r="Y876" s="2">
        <v>306</v>
      </c>
      <c r="Z876">
        <f t="shared" si="62"/>
        <v>0.9639460024465818</v>
      </c>
    </row>
    <row r="877" spans="1:26" x14ac:dyDescent="0.2">
      <c r="A877" s="1">
        <v>44722</v>
      </c>
      <c r="B877" s="25">
        <v>0.45833333333333331</v>
      </c>
      <c r="C877" s="4">
        <v>3</v>
      </c>
      <c r="D877" s="2">
        <v>3</v>
      </c>
      <c r="E877" s="2">
        <v>3</v>
      </c>
      <c r="F877" s="21">
        <v>2400</v>
      </c>
      <c r="G877" s="22">
        <v>22.2</v>
      </c>
      <c r="I877" s="14"/>
      <c r="J877" s="29">
        <v>0.36799271503575898</v>
      </c>
      <c r="K877" s="29">
        <v>1.9886314242860199</v>
      </c>
      <c r="L877" s="29">
        <v>1066.3140800789899</v>
      </c>
      <c r="M877">
        <f t="shared" si="59"/>
        <v>1.463603502300047E-2</v>
      </c>
      <c r="N877">
        <f t="shared" si="60"/>
        <v>7.9093085228225793E-2</v>
      </c>
      <c r="O877">
        <f t="shared" si="61"/>
        <v>42.410106461042531</v>
      </c>
      <c r="V877" t="s">
        <v>24</v>
      </c>
      <c r="W877" s="4" t="s">
        <v>32</v>
      </c>
      <c r="X877" s="4" t="s">
        <v>35</v>
      </c>
      <c r="Y877" s="2">
        <v>306</v>
      </c>
      <c r="Z877">
        <f t="shared" si="62"/>
        <v>0.9639460024465818</v>
      </c>
    </row>
    <row r="878" spans="1:26" x14ac:dyDescent="0.2">
      <c r="A878" s="1">
        <v>44722</v>
      </c>
      <c r="B878" s="25">
        <v>0.45833333333333331</v>
      </c>
      <c r="C878" s="4">
        <v>3</v>
      </c>
      <c r="D878" s="2">
        <v>3</v>
      </c>
      <c r="E878" s="2">
        <v>4</v>
      </c>
      <c r="F878" s="21">
        <v>3600</v>
      </c>
      <c r="G878" s="22">
        <v>22.2</v>
      </c>
      <c r="I878" s="14"/>
      <c r="J878" s="30">
        <v>0.36873526895049902</v>
      </c>
      <c r="K878" s="30">
        <v>1.9182282898160301</v>
      </c>
      <c r="L878" s="30">
        <v>1362.6868812845901</v>
      </c>
      <c r="M878">
        <f t="shared" si="59"/>
        <v>1.4665568338901968E-2</v>
      </c>
      <c r="N878">
        <f t="shared" si="60"/>
        <v>7.6292967998373415E-2</v>
      </c>
      <c r="O878">
        <f t="shared" si="61"/>
        <v>54.197629749073947</v>
      </c>
      <c r="V878" t="s">
        <v>24</v>
      </c>
      <c r="W878" s="4" t="s">
        <v>32</v>
      </c>
      <c r="X878" s="4" t="s">
        <v>35</v>
      </c>
      <c r="Y878" s="2">
        <v>306</v>
      </c>
      <c r="Z878">
        <f t="shared" si="62"/>
        <v>0.9639460024465818</v>
      </c>
    </row>
    <row r="879" spans="1:26" x14ac:dyDescent="0.2">
      <c r="A879" s="1">
        <v>44722</v>
      </c>
      <c r="B879" s="25">
        <v>0.45833333333333331</v>
      </c>
      <c r="C879" s="4">
        <v>4</v>
      </c>
      <c r="D879" s="2">
        <v>4</v>
      </c>
      <c r="E879" s="2">
        <v>1</v>
      </c>
      <c r="F879" s="21">
        <v>0</v>
      </c>
      <c r="G879" s="22">
        <v>23.2</v>
      </c>
      <c r="H879" s="3">
        <v>16.399999999999999</v>
      </c>
      <c r="I879" s="14">
        <v>7.0699999999999999E-2</v>
      </c>
      <c r="J879" s="29">
        <v>0.35885156709170601</v>
      </c>
      <c r="K879" s="29">
        <v>2.0774005938351299</v>
      </c>
      <c r="L879" s="29">
        <v>433.81479460597097</v>
      </c>
      <c r="M879">
        <f t="shared" si="59"/>
        <v>1.4224306755415415E-2</v>
      </c>
      <c r="N879">
        <f t="shared" si="60"/>
        <v>8.2344863476774277E-2</v>
      </c>
      <c r="O879">
        <f t="shared" si="61"/>
        <v>17.195730155292626</v>
      </c>
      <c r="P879" s="10">
        <f>SLOPE(M879:M882,$F879:$F882)*($H879/$I879)*1000</f>
        <v>2.1029832548882063E-2</v>
      </c>
      <c r="Q879" s="10">
        <f>SLOPE(N879:N882,$F879:$F882)*($H879/$I879)*1000</f>
        <v>-0.20170750662996018</v>
      </c>
      <c r="R879" s="10">
        <f>SLOPE(O879:O882,$F879:$F882)*($H879/$I879)</f>
        <v>1.1473350006090708</v>
      </c>
      <c r="S879" s="11">
        <f>RSQ(J879:J882,$F879:$F882)</f>
        <v>0.97926303382301738</v>
      </c>
      <c r="T879" s="11">
        <f>RSQ(K879:K882,$F879:$F882)</f>
        <v>0.9385786802030327</v>
      </c>
      <c r="U879" s="11">
        <f>RSQ(L879:L882,$F879:$F882)</f>
        <v>0.97698152941471883</v>
      </c>
      <c r="V879" t="s">
        <v>24</v>
      </c>
      <c r="W879" s="4" t="s">
        <v>32</v>
      </c>
      <c r="X879" s="4" t="s">
        <v>33</v>
      </c>
      <c r="Y879" s="2">
        <v>306</v>
      </c>
      <c r="Z879">
        <f t="shared" si="62"/>
        <v>0.9639460024465818</v>
      </c>
    </row>
    <row r="880" spans="1:26" x14ac:dyDescent="0.2">
      <c r="A880" s="1">
        <v>44722</v>
      </c>
      <c r="B880" s="25">
        <v>0.45833333333333331</v>
      </c>
      <c r="C880" s="4">
        <v>4</v>
      </c>
      <c r="D880" s="2">
        <v>4</v>
      </c>
      <c r="E880" s="2">
        <v>2</v>
      </c>
      <c r="F880" s="21">
        <v>1200</v>
      </c>
      <c r="G880" s="22">
        <v>23.2</v>
      </c>
      <c r="I880" s="14"/>
      <c r="J880" s="30">
        <v>0.36059667233829601</v>
      </c>
      <c r="K880" s="30">
        <v>2.0376075178303599</v>
      </c>
      <c r="L880" s="30">
        <v>641.43035310624396</v>
      </c>
      <c r="M880">
        <f t="shared" si="59"/>
        <v>1.429347995855664E-2</v>
      </c>
      <c r="N880">
        <f t="shared" si="60"/>
        <v>8.0767529080771033E-2</v>
      </c>
      <c r="O880">
        <f t="shared" si="61"/>
        <v>25.425281485495063</v>
      </c>
      <c r="V880" t="s">
        <v>24</v>
      </c>
      <c r="W880" s="4" t="s">
        <v>32</v>
      </c>
      <c r="X880" s="4" t="s">
        <v>33</v>
      </c>
      <c r="Y880" s="2">
        <v>306</v>
      </c>
      <c r="Z880">
        <f t="shared" si="62"/>
        <v>0.9639460024465818</v>
      </c>
    </row>
    <row r="881" spans="1:26" x14ac:dyDescent="0.2">
      <c r="A881" s="1">
        <v>44722</v>
      </c>
      <c r="B881" s="25">
        <v>0.45833333333333331</v>
      </c>
      <c r="C881" s="4">
        <v>4</v>
      </c>
      <c r="D881" s="2">
        <v>4</v>
      </c>
      <c r="E881" s="2">
        <v>3</v>
      </c>
      <c r="F881" s="21">
        <v>2400</v>
      </c>
      <c r="G881" s="22">
        <v>23.2</v>
      </c>
      <c r="I881" s="14"/>
      <c r="J881" s="29">
        <v>0.36351503526165801</v>
      </c>
      <c r="K881" s="29">
        <v>2.03148550613732</v>
      </c>
      <c r="L881" s="29">
        <v>780.51627822381602</v>
      </c>
      <c r="M881">
        <f t="shared" si="59"/>
        <v>1.4409159234481116E-2</v>
      </c>
      <c r="N881">
        <f t="shared" si="60"/>
        <v>8.0524862250616766E-2</v>
      </c>
      <c r="O881">
        <f t="shared" si="61"/>
        <v>30.938426879472104</v>
      </c>
      <c r="V881" t="s">
        <v>24</v>
      </c>
      <c r="W881" s="4" t="s">
        <v>32</v>
      </c>
      <c r="X881" s="4" t="s">
        <v>33</v>
      </c>
      <c r="Y881" s="2">
        <v>306</v>
      </c>
      <c r="Z881">
        <f t="shared" si="62"/>
        <v>0.9639460024465818</v>
      </c>
    </row>
    <row r="882" spans="1:26" x14ac:dyDescent="0.2">
      <c r="A882" s="1">
        <v>44722</v>
      </c>
      <c r="B882" s="25">
        <v>0.45833333333333331</v>
      </c>
      <c r="C882" s="4">
        <v>4</v>
      </c>
      <c r="D882" s="2">
        <v>4</v>
      </c>
      <c r="E882" s="2">
        <v>4</v>
      </c>
      <c r="F882" s="21">
        <v>3600</v>
      </c>
      <c r="G882" s="22">
        <v>23.2</v>
      </c>
      <c r="I882" s="14"/>
      <c r="J882" s="30">
        <v>0.36702738934530099</v>
      </c>
      <c r="K882" s="30">
        <v>1.99169243013254</v>
      </c>
      <c r="L882" s="30">
        <v>886.57806532075801</v>
      </c>
      <c r="M882">
        <f t="shared" si="59"/>
        <v>1.4548383377555865E-2</v>
      </c>
      <c r="N882">
        <f t="shared" si="60"/>
        <v>7.8947527854613134E-2</v>
      </c>
      <c r="O882">
        <f t="shared" si="61"/>
        <v>35.142547839347749</v>
      </c>
      <c r="V882" t="s">
        <v>24</v>
      </c>
      <c r="W882" s="4" t="s">
        <v>32</v>
      </c>
      <c r="X882" s="4" t="s">
        <v>33</v>
      </c>
      <c r="Y882" s="2">
        <v>306</v>
      </c>
      <c r="Z882">
        <f t="shared" si="62"/>
        <v>0.9639460024465818</v>
      </c>
    </row>
    <row r="883" spans="1:26" x14ac:dyDescent="0.2">
      <c r="A883" s="1">
        <v>44722</v>
      </c>
      <c r="B883" s="25">
        <v>0.45833333333333298</v>
      </c>
      <c r="C883" s="4">
        <v>5</v>
      </c>
      <c r="D883" s="4">
        <v>5</v>
      </c>
      <c r="E883" s="2">
        <v>1</v>
      </c>
      <c r="F883" s="21">
        <v>0</v>
      </c>
      <c r="G883" s="22">
        <v>22.2</v>
      </c>
      <c r="H883" s="3">
        <v>15.04</v>
      </c>
      <c r="I883" s="14">
        <v>7.0699999999999999E-2</v>
      </c>
      <c r="J883" s="29">
        <v>0.357611415579835</v>
      </c>
      <c r="K883" s="29">
        <v>2.0774005938351299</v>
      </c>
      <c r="L883" s="29">
        <v>443.66227557357001</v>
      </c>
      <c r="M883">
        <f t="shared" ref="M883:M946" si="63">$Z883*J883/(0.08206*(273.15+$G883))</f>
        <v>1.4223143527563136E-2</v>
      </c>
      <c r="N883">
        <f t="shared" ref="N883:N946" si="64">$Z883*K883/(0.08206*(273.15+$G883))</f>
        <v>8.2623667822387184E-2</v>
      </c>
      <c r="O883">
        <f t="shared" si="61"/>
        <v>17.645611824266322</v>
      </c>
      <c r="P883" s="10">
        <f>SLOPE(M883:M886,$F883:$F886)*($H883/$I883)*1000</f>
        <v>3.5450462038120294E-2</v>
      </c>
      <c r="Q883" s="10">
        <f>SLOPE(N883:N886,$F883:$F886)*($H883/$I883)*1000</f>
        <v>-0.22229657888549534</v>
      </c>
      <c r="R883" s="10">
        <f>SLOPE(O883:O886,$F883:$F886)*($H883/$I883)</f>
        <v>2.18921731739053</v>
      </c>
      <c r="S883" s="11">
        <f>RSQ(J883:J886,$F883:$F886)</f>
        <v>0.98028736543566208</v>
      </c>
      <c r="T883" s="11">
        <f>RSQ(K883:K886,$F883:$F886)</f>
        <v>0.99568277803848237</v>
      </c>
      <c r="U883" s="11">
        <f>RSQ(L883:L886,$F883:$F886)</f>
        <v>0.99876664558053185</v>
      </c>
      <c r="V883" t="s">
        <v>24</v>
      </c>
      <c r="W883" s="2" t="s">
        <v>31</v>
      </c>
      <c r="X883" s="4" t="s">
        <v>35</v>
      </c>
      <c r="Y883" s="2">
        <v>306</v>
      </c>
      <c r="Z883">
        <f t="shared" si="62"/>
        <v>0.9639460024465818</v>
      </c>
    </row>
    <row r="884" spans="1:26" x14ac:dyDescent="0.2">
      <c r="A884" s="1">
        <v>44722</v>
      </c>
      <c r="B884" s="25">
        <v>0.45833333333333298</v>
      </c>
      <c r="C884" s="4">
        <v>5</v>
      </c>
      <c r="D884" s="4">
        <v>5</v>
      </c>
      <c r="E884" s="2">
        <v>2</v>
      </c>
      <c r="F884" s="21">
        <v>1200</v>
      </c>
      <c r="G884" s="22">
        <v>22.2</v>
      </c>
      <c r="I884" s="14"/>
      <c r="J884" s="30">
        <v>0.36312146811662799</v>
      </c>
      <c r="K884" s="30">
        <v>2.0406685236768798</v>
      </c>
      <c r="L884" s="30">
        <v>724.87411333697105</v>
      </c>
      <c r="M884">
        <f t="shared" si="63"/>
        <v>1.4442292762349585E-2</v>
      </c>
      <c r="N884">
        <f t="shared" si="64"/>
        <v>8.1162737093768769E-2</v>
      </c>
      <c r="O884">
        <f t="shared" si="61"/>
        <v>28.830143849547085</v>
      </c>
      <c r="V884" t="s">
        <v>24</v>
      </c>
      <c r="W884" s="2" t="s">
        <v>31</v>
      </c>
      <c r="X884" s="4" t="s">
        <v>35</v>
      </c>
      <c r="Y884" s="2">
        <v>306</v>
      </c>
      <c r="Z884">
        <f t="shared" si="62"/>
        <v>0.9639460024465818</v>
      </c>
    </row>
    <row r="885" spans="1:26" x14ac:dyDescent="0.2">
      <c r="A885" s="1">
        <v>44722</v>
      </c>
      <c r="B885" s="25">
        <v>0.45833333333333298</v>
      </c>
      <c r="C885" s="4">
        <v>5</v>
      </c>
      <c r="D885" s="4">
        <v>5</v>
      </c>
      <c r="E885" s="2">
        <v>3</v>
      </c>
      <c r="F885" s="21">
        <v>2400</v>
      </c>
      <c r="G885" s="22">
        <v>22.2</v>
      </c>
      <c r="I885" s="14"/>
      <c r="J885" s="29">
        <v>0.36938128781509899</v>
      </c>
      <c r="K885" s="29">
        <v>2.01005846521167</v>
      </c>
      <c r="L885" s="29">
        <v>1065.79442409125</v>
      </c>
      <c r="M885">
        <f t="shared" si="63"/>
        <v>1.4691262202778825E-2</v>
      </c>
      <c r="N885">
        <f t="shared" si="64"/>
        <v>7.9945294819920035E-2</v>
      </c>
      <c r="O885">
        <f t="shared" si="61"/>
        <v>42.389438380056916</v>
      </c>
      <c r="V885" t="s">
        <v>24</v>
      </c>
      <c r="W885" s="2" t="s">
        <v>31</v>
      </c>
      <c r="X885" s="4" t="s">
        <v>35</v>
      </c>
      <c r="Y885" s="2">
        <v>306</v>
      </c>
      <c r="Z885">
        <f t="shared" si="62"/>
        <v>0.9639460024465818</v>
      </c>
    </row>
    <row r="886" spans="1:26" x14ac:dyDescent="0.2">
      <c r="A886" s="1">
        <v>44722</v>
      </c>
      <c r="B886" s="25">
        <v>0.45833333333333298</v>
      </c>
      <c r="C886" s="4">
        <v>5</v>
      </c>
      <c r="D886" s="4">
        <v>5</v>
      </c>
      <c r="E886" s="2">
        <v>4</v>
      </c>
      <c r="F886" s="21">
        <v>3600</v>
      </c>
      <c r="G886" s="22">
        <v>22.2</v>
      </c>
      <c r="I886" s="14"/>
      <c r="J886" s="30">
        <v>0.37228462515176097</v>
      </c>
      <c r="K886" s="30">
        <v>1.9825094125929801</v>
      </c>
      <c r="L886" s="30">
        <v>1365.0123418297101</v>
      </c>
      <c r="M886">
        <f t="shared" si="63"/>
        <v>1.4806735540175846E-2</v>
      </c>
      <c r="N886">
        <f t="shared" si="64"/>
        <v>7.8849596773456126E-2</v>
      </c>
      <c r="O886">
        <f t="shared" si="61"/>
        <v>54.290119411483907</v>
      </c>
      <c r="V886" t="s">
        <v>24</v>
      </c>
      <c r="W886" s="2" t="s">
        <v>31</v>
      </c>
      <c r="X886" s="4" t="s">
        <v>35</v>
      </c>
      <c r="Y886" s="2">
        <v>306</v>
      </c>
      <c r="Z886">
        <f t="shared" si="62"/>
        <v>0.9639460024465818</v>
      </c>
    </row>
    <row r="887" spans="1:26" x14ac:dyDescent="0.2">
      <c r="A887" s="1">
        <v>44722</v>
      </c>
      <c r="B887" s="25">
        <v>0.45833333333333298</v>
      </c>
      <c r="C887" s="4">
        <v>6</v>
      </c>
      <c r="D887" s="4">
        <v>6</v>
      </c>
      <c r="E887" s="2">
        <v>1</v>
      </c>
      <c r="F887" s="21">
        <v>0</v>
      </c>
      <c r="G887" s="22">
        <v>23.2</v>
      </c>
      <c r="H887" s="3">
        <v>16.399999999999999</v>
      </c>
      <c r="I887" s="14">
        <v>7.0699999999999999E-2</v>
      </c>
      <c r="J887" s="29">
        <v>0.360470431391823</v>
      </c>
      <c r="K887" s="29">
        <v>2.08046159968166</v>
      </c>
      <c r="L887" s="29">
        <v>478.70008054667801</v>
      </c>
      <c r="M887">
        <f t="shared" si="63"/>
        <v>1.4288475967735925E-2</v>
      </c>
      <c r="N887">
        <f t="shared" si="64"/>
        <v>8.246619689185182E-2</v>
      </c>
      <c r="O887">
        <f t="shared" ref="O887:O950" si="65">$Z887*L887/(0.08206*(273.15+$G887))</f>
        <v>18.974911673711325</v>
      </c>
      <c r="P887" s="10">
        <f>SLOPE(M887:M890,$F887:$F890)*($H887/$I887)*1000</f>
        <v>4.5027960466939486E-2</v>
      </c>
      <c r="Q887" s="10">
        <f>SLOPE(N887:N890,$F887:$F890)*($H887/$I887)*1000</f>
        <v>-0.18294401764114954</v>
      </c>
      <c r="R887" s="10">
        <f>SLOPE(O887:O890,$F887:$F890)*($H887/$I887)</f>
        <v>1.6472751851984651</v>
      </c>
      <c r="S887" s="11">
        <f>RSQ(J887:J890,$F887:$F890)</f>
        <v>0.9406064700801049</v>
      </c>
      <c r="T887" s="11">
        <f>RSQ(K887:K890,$F887:$F890)</f>
        <v>0.87163323782236224</v>
      </c>
      <c r="U887" s="11">
        <f>RSQ(L887:L890,$F887:$F890)</f>
        <v>0.99353412484770776</v>
      </c>
      <c r="V887" t="s">
        <v>24</v>
      </c>
      <c r="W887" s="2" t="s">
        <v>31</v>
      </c>
      <c r="X887" s="4" t="s">
        <v>33</v>
      </c>
      <c r="Y887" s="2">
        <v>306</v>
      </c>
      <c r="Z887">
        <f t="shared" si="62"/>
        <v>0.9639460024465818</v>
      </c>
    </row>
    <row r="888" spans="1:26" x14ac:dyDescent="0.2">
      <c r="A888" s="1">
        <v>44722</v>
      </c>
      <c r="B888" s="25">
        <v>0.45833333333333298</v>
      </c>
      <c r="C888" s="4">
        <v>6</v>
      </c>
      <c r="D888" s="4">
        <v>6</v>
      </c>
      <c r="E888" s="2">
        <v>2</v>
      </c>
      <c r="F888" s="21">
        <v>1200</v>
      </c>
      <c r="G888" s="22">
        <v>23.2</v>
      </c>
      <c r="I888" s="14"/>
      <c r="J888" s="30">
        <v>0.36479969042191102</v>
      </c>
      <c r="K888" s="30">
        <v>2.0590345587560099</v>
      </c>
      <c r="L888" s="30">
        <v>732.18827136435698</v>
      </c>
      <c r="M888">
        <f t="shared" si="63"/>
        <v>1.4460080926763139E-2</v>
      </c>
      <c r="N888">
        <f t="shared" si="64"/>
        <v>8.161686298631142E-2</v>
      </c>
      <c r="O888">
        <f t="shared" si="65"/>
        <v>29.022781366152973</v>
      </c>
      <c r="V888" t="s">
        <v>24</v>
      </c>
      <c r="W888" s="2" t="s">
        <v>31</v>
      </c>
      <c r="X888" s="4" t="s">
        <v>33</v>
      </c>
      <c r="Y888" s="2">
        <v>306</v>
      </c>
      <c r="Z888">
        <f t="shared" si="62"/>
        <v>0.9639460024465818</v>
      </c>
    </row>
    <row r="889" spans="1:26" x14ac:dyDescent="0.2">
      <c r="A889" s="1">
        <v>44722</v>
      </c>
      <c r="B889" s="25">
        <v>0.45833333333333298</v>
      </c>
      <c r="C889" s="4">
        <v>6</v>
      </c>
      <c r="D889" s="4">
        <v>6</v>
      </c>
      <c r="E889" s="2">
        <v>3</v>
      </c>
      <c r="F889" s="21">
        <v>2400</v>
      </c>
      <c r="G889" s="22">
        <v>23.2</v>
      </c>
      <c r="I889" s="14"/>
      <c r="J889" s="29">
        <v>0.374801795069377</v>
      </c>
      <c r="K889" s="29">
        <v>2.0131194710581899</v>
      </c>
      <c r="L889" s="29">
        <v>947.58567828097796</v>
      </c>
      <c r="M889">
        <f t="shared" si="63"/>
        <v>1.4856548485365061E-2</v>
      </c>
      <c r="N889">
        <f t="shared" si="64"/>
        <v>7.979686176015352E-2</v>
      </c>
      <c r="O889">
        <f t="shared" si="65"/>
        <v>37.560792820677477</v>
      </c>
      <c r="V889" t="s">
        <v>24</v>
      </c>
      <c r="W889" s="2" t="s">
        <v>31</v>
      </c>
      <c r="X889" s="4" t="s">
        <v>33</v>
      </c>
      <c r="Y889" s="2">
        <v>306</v>
      </c>
      <c r="Z889">
        <f t="shared" si="62"/>
        <v>0.9639460024465818</v>
      </c>
    </row>
    <row r="890" spans="1:26" x14ac:dyDescent="0.2">
      <c r="A890" s="1">
        <v>44722</v>
      </c>
      <c r="B890" s="25">
        <v>0.45833333333333298</v>
      </c>
      <c r="C890" s="4">
        <v>6</v>
      </c>
      <c r="D890" s="4">
        <v>6</v>
      </c>
      <c r="E890" s="2">
        <v>4</v>
      </c>
      <c r="F890" s="21">
        <v>3600</v>
      </c>
      <c r="G890" s="22">
        <v>23.2</v>
      </c>
      <c r="I890" s="14"/>
      <c r="J890" s="30">
        <v>0.37672491409306602</v>
      </c>
      <c r="K890" s="30">
        <v>2.0161804769047098</v>
      </c>
      <c r="L890" s="30">
        <v>1123.51521292904</v>
      </c>
      <c r="M890">
        <f t="shared" si="63"/>
        <v>1.4932777872188769E-2</v>
      </c>
      <c r="N890">
        <f t="shared" si="64"/>
        <v>7.9918195175230647E-2</v>
      </c>
      <c r="O890">
        <f t="shared" si="65"/>
        <v>44.534360439324658</v>
      </c>
      <c r="V890" t="s">
        <v>24</v>
      </c>
      <c r="W890" s="2" t="s">
        <v>31</v>
      </c>
      <c r="X890" s="4" t="s">
        <v>33</v>
      </c>
      <c r="Y890" s="2">
        <v>306</v>
      </c>
      <c r="Z890">
        <f t="shared" si="62"/>
        <v>0.9639460024465818</v>
      </c>
    </row>
    <row r="891" spans="1:26" x14ac:dyDescent="0.2">
      <c r="A891" s="1">
        <v>44722</v>
      </c>
      <c r="B891" s="25">
        <v>0.45833333333333298</v>
      </c>
      <c r="C891" s="4">
        <v>7</v>
      </c>
      <c r="D891" s="4">
        <v>7</v>
      </c>
      <c r="E891" s="2">
        <v>1</v>
      </c>
      <c r="F891" s="21">
        <v>0</v>
      </c>
      <c r="G891" s="22">
        <v>22.2</v>
      </c>
      <c r="H891" s="3">
        <v>17.09</v>
      </c>
      <c r="I891" s="14">
        <v>7.0699999999999999E-2</v>
      </c>
      <c r="J891" s="29">
        <v>0.36370810554703698</v>
      </c>
      <c r="K891" s="29">
        <v>2.1233156815329499</v>
      </c>
      <c r="L891" s="29">
        <v>469.68404915945598</v>
      </c>
      <c r="M891">
        <f t="shared" si="63"/>
        <v>1.4465624870911666E-2</v>
      </c>
      <c r="N891">
        <f t="shared" si="64"/>
        <v>8.444983123316048E-2</v>
      </c>
      <c r="O891">
        <f t="shared" si="65"/>
        <v>18.680565979613142</v>
      </c>
      <c r="P891" s="10">
        <f>SLOPE(M891:M894,$F891:$F894)*($H891/$I891)*1000</f>
        <v>2.4569986856549698E-2</v>
      </c>
      <c r="Q891" s="10">
        <f>SLOPE(N891:N894,$F891:$F894)*($H891/$I891)*1000</f>
        <v>-0.42426370858005846</v>
      </c>
      <c r="R891" s="10">
        <f>SLOPE(O891:O894,$F891:$F894)*($H891/$I891)</f>
        <v>2.7442947538923006</v>
      </c>
      <c r="S891" s="11">
        <f>RSQ(J891:J894,$F891:$F894)</f>
        <v>0.86807940758649271</v>
      </c>
      <c r="T891" s="11">
        <f>RSQ(K891:K894,$F891:$F894)</f>
        <v>0.8829915916801927</v>
      </c>
      <c r="U891" s="11">
        <f>RSQ(L891:L894,$F891:$F894)</f>
        <v>0.97694982661617058</v>
      </c>
      <c r="V891" t="s">
        <v>24</v>
      </c>
      <c r="W891" s="2" t="s">
        <v>31</v>
      </c>
      <c r="X891" s="4" t="s">
        <v>35</v>
      </c>
      <c r="Y891" s="2">
        <v>306</v>
      </c>
      <c r="Z891">
        <f t="shared" si="62"/>
        <v>0.9639460024465818</v>
      </c>
    </row>
    <row r="892" spans="1:26" x14ac:dyDescent="0.2">
      <c r="A892" s="1">
        <v>44722</v>
      </c>
      <c r="B892" s="25">
        <v>0.45833333333333298</v>
      </c>
      <c r="C892" s="4">
        <v>7</v>
      </c>
      <c r="D892" s="4">
        <v>7</v>
      </c>
      <c r="E892" s="2">
        <v>2</v>
      </c>
      <c r="F892" s="21">
        <v>1200</v>
      </c>
      <c r="G892" s="22">
        <v>22.2</v>
      </c>
      <c r="I892" s="14"/>
      <c r="J892" s="30">
        <v>0.36386404674432599</v>
      </c>
      <c r="K892" s="30">
        <v>2.0223024885977501</v>
      </c>
      <c r="L892" s="30">
        <v>766.40761815678002</v>
      </c>
      <c r="M892">
        <f t="shared" si="63"/>
        <v>1.4471827061150211E-2</v>
      </c>
      <c r="N892">
        <f t="shared" si="64"/>
        <v>8.0432271729459381E-2</v>
      </c>
      <c r="O892">
        <f t="shared" si="65"/>
        <v>30.482040222309823</v>
      </c>
      <c r="V892" t="s">
        <v>24</v>
      </c>
      <c r="W892" s="2" t="s">
        <v>31</v>
      </c>
      <c r="X892" s="4" t="s">
        <v>35</v>
      </c>
      <c r="Y892" s="2">
        <v>306</v>
      </c>
      <c r="Z892">
        <f t="shared" si="62"/>
        <v>0.9639460024465818</v>
      </c>
    </row>
    <row r="893" spans="1:26" x14ac:dyDescent="0.2">
      <c r="A893" s="1">
        <v>44722</v>
      </c>
      <c r="B893" s="25">
        <v>0.45833333333333298</v>
      </c>
      <c r="C893" s="4">
        <v>7</v>
      </c>
      <c r="D893" s="4">
        <v>7</v>
      </c>
      <c r="E893" s="2">
        <v>3</v>
      </c>
      <c r="F893" s="21">
        <v>2400</v>
      </c>
      <c r="G893" s="22">
        <v>22.2</v>
      </c>
      <c r="I893" s="14"/>
      <c r="J893" s="29">
        <v>0.36730956212597599</v>
      </c>
      <c r="K893" s="29">
        <v>2.02536349444427</v>
      </c>
      <c r="L893" s="29">
        <v>1026.8981734091999</v>
      </c>
      <c r="M893">
        <f t="shared" si="63"/>
        <v>1.4608864240794422E-2</v>
      </c>
      <c r="N893">
        <f t="shared" si="64"/>
        <v>8.0554015956844208E-2</v>
      </c>
      <c r="O893">
        <f t="shared" si="65"/>
        <v>40.842432518295304</v>
      </c>
      <c r="V893" t="s">
        <v>24</v>
      </c>
      <c r="W893" s="2" t="s">
        <v>31</v>
      </c>
      <c r="X893" s="4" t="s">
        <v>35</v>
      </c>
      <c r="Y893" s="2">
        <v>306</v>
      </c>
      <c r="Z893">
        <f t="shared" si="62"/>
        <v>0.9639460024465818</v>
      </c>
    </row>
    <row r="894" spans="1:26" x14ac:dyDescent="0.2">
      <c r="A894" s="1">
        <v>44722</v>
      </c>
      <c r="B894" s="25">
        <v>0.45833333333333298</v>
      </c>
      <c r="C894" s="4">
        <v>7</v>
      </c>
      <c r="D894" s="4">
        <v>7</v>
      </c>
      <c r="E894" s="2">
        <v>4</v>
      </c>
      <c r="F894" s="21">
        <v>3600</v>
      </c>
      <c r="G894" s="22">
        <v>22.2</v>
      </c>
      <c r="I894" s="14"/>
      <c r="J894" s="30">
        <v>0.37278212227590901</v>
      </c>
      <c r="K894" s="30">
        <v>1.94577734243472</v>
      </c>
      <c r="L894" s="30">
        <v>1524.63766986255</v>
      </c>
      <c r="M894">
        <f t="shared" si="63"/>
        <v>1.4826522305063747E-2</v>
      </c>
      <c r="N894">
        <f t="shared" si="64"/>
        <v>7.7388666044837323E-2</v>
      </c>
      <c r="O894">
        <f t="shared" si="65"/>
        <v>60.638837188191957</v>
      </c>
      <c r="V894" t="s">
        <v>24</v>
      </c>
      <c r="W894" s="2" t="s">
        <v>31</v>
      </c>
      <c r="X894" s="4" t="s">
        <v>35</v>
      </c>
      <c r="Y894" s="2">
        <v>306</v>
      </c>
      <c r="Z894">
        <f t="shared" si="62"/>
        <v>0.9639460024465818</v>
      </c>
    </row>
    <row r="895" spans="1:26" x14ac:dyDescent="0.2">
      <c r="A895" s="1">
        <v>44722</v>
      </c>
      <c r="B895" s="25">
        <v>0.45833333333333298</v>
      </c>
      <c r="C895" s="4">
        <v>8</v>
      </c>
      <c r="D895" s="4">
        <v>8</v>
      </c>
      <c r="E895" s="2">
        <v>1</v>
      </c>
      <c r="F895" s="21">
        <v>0</v>
      </c>
      <c r="G895" s="22">
        <v>23.2</v>
      </c>
      <c r="H895" s="3">
        <v>15.04</v>
      </c>
      <c r="I895" s="14">
        <v>7.0699999999999999E-2</v>
      </c>
      <c r="J895" s="29">
        <v>0.35851739558476198</v>
      </c>
      <c r="K895" s="29">
        <v>2.0774005938351299</v>
      </c>
      <c r="L895" s="29">
        <v>450.87250240340899</v>
      </c>
      <c r="M895">
        <f t="shared" si="63"/>
        <v>1.4211060727086168E-2</v>
      </c>
      <c r="N895">
        <f t="shared" si="64"/>
        <v>8.2344863476774277E-2</v>
      </c>
      <c r="O895">
        <f t="shared" si="65"/>
        <v>17.871870628138865</v>
      </c>
      <c r="P895" s="10">
        <f>SLOPE(M895:M898,$F895:$F898)*($H895/$I895)*1000</f>
        <v>5.4129329446133405E-2</v>
      </c>
      <c r="Q895" s="10">
        <f>SLOPE(N895:N898,$F895:$F898)*($H895/$I895)*1000</f>
        <v>-0.29682924288188539</v>
      </c>
      <c r="R895" s="10">
        <f>SLOPE(O895:O898,$F895:$F898)*($H895/$I895)</f>
        <v>2.9790677275382067</v>
      </c>
      <c r="S895" s="11">
        <f>RSQ(J895:J898,$F895:$F898)</f>
        <v>0.99090151799267989</v>
      </c>
      <c r="T895" s="11">
        <f>RSQ(K895:K898,$F895:$F898)</f>
        <v>0.9949843260188096</v>
      </c>
      <c r="U895" s="11">
        <f>RSQ(L895:L898,$F895:$F898)</f>
        <v>0.99647782956798514</v>
      </c>
      <c r="V895" t="s">
        <v>24</v>
      </c>
      <c r="W895" s="2" t="s">
        <v>31</v>
      </c>
      <c r="X895" s="4" t="s">
        <v>33</v>
      </c>
      <c r="Y895" s="2">
        <v>306</v>
      </c>
      <c r="Z895">
        <f t="shared" si="62"/>
        <v>0.9639460024465818</v>
      </c>
    </row>
    <row r="896" spans="1:26" x14ac:dyDescent="0.2">
      <c r="A896" s="1">
        <v>44722</v>
      </c>
      <c r="B896" s="25">
        <v>0.45833333333333298</v>
      </c>
      <c r="C896" s="4">
        <v>8</v>
      </c>
      <c r="D896" s="4">
        <v>8</v>
      </c>
      <c r="E896" s="2">
        <v>2</v>
      </c>
      <c r="F896" s="21">
        <v>1200</v>
      </c>
      <c r="G896" s="22">
        <v>23.2</v>
      </c>
      <c r="I896" s="14"/>
      <c r="J896" s="30">
        <v>0.36732441330994398</v>
      </c>
      <c r="K896" s="30">
        <v>2.03148550613732</v>
      </c>
      <c r="L896" s="30">
        <v>939.23220827811997</v>
      </c>
      <c r="M896">
        <f t="shared" si="63"/>
        <v>1.4560156936247645E-2</v>
      </c>
      <c r="N896">
        <f t="shared" si="64"/>
        <v>8.0524862250616766E-2</v>
      </c>
      <c r="O896">
        <f t="shared" si="65"/>
        <v>37.229674523617213</v>
      </c>
      <c r="V896" t="s">
        <v>24</v>
      </c>
      <c r="W896" s="2" t="s">
        <v>31</v>
      </c>
      <c r="X896" s="4" t="s">
        <v>33</v>
      </c>
      <c r="Y896" s="2">
        <v>306</v>
      </c>
      <c r="Z896">
        <f t="shared" si="62"/>
        <v>0.9639460024465818</v>
      </c>
    </row>
    <row r="897" spans="1:26" x14ac:dyDescent="0.2">
      <c r="A897" s="1">
        <v>44722</v>
      </c>
      <c r="B897" s="25">
        <v>0.45833333333333298</v>
      </c>
      <c r="C897" s="4">
        <v>8</v>
      </c>
      <c r="D897" s="4">
        <v>8</v>
      </c>
      <c r="E897" s="2">
        <v>3</v>
      </c>
      <c r="F897" s="21">
        <v>2400</v>
      </c>
      <c r="G897" s="22">
        <v>23.2</v>
      </c>
      <c r="I897" s="14"/>
      <c r="J897" s="29">
        <v>0.37572251921665101</v>
      </c>
      <c r="K897" s="29">
        <v>1.9855704184395</v>
      </c>
      <c r="L897" s="29">
        <v>1349.77342998935</v>
      </c>
      <c r="M897">
        <f t="shared" si="63"/>
        <v>1.489304452971589E-2</v>
      </c>
      <c r="N897">
        <f t="shared" si="64"/>
        <v>7.8704861024458853E-2</v>
      </c>
      <c r="O897">
        <f t="shared" si="65"/>
        <v>53.502877175874815</v>
      </c>
      <c r="V897" t="s">
        <v>24</v>
      </c>
      <c r="W897" s="2" t="s">
        <v>31</v>
      </c>
      <c r="X897" s="4" t="s">
        <v>33</v>
      </c>
      <c r="Y897" s="2">
        <v>306</v>
      </c>
      <c r="Z897">
        <f t="shared" si="62"/>
        <v>0.9639460024465818</v>
      </c>
    </row>
    <row r="898" spans="1:26" x14ac:dyDescent="0.2">
      <c r="A898" s="1">
        <v>44722</v>
      </c>
      <c r="B898" s="25">
        <v>0.45833333333333298</v>
      </c>
      <c r="C898" s="4">
        <v>8</v>
      </c>
      <c r="D898" s="4">
        <v>8</v>
      </c>
      <c r="E898" s="2">
        <v>4</v>
      </c>
      <c r="F898" s="21">
        <v>3600</v>
      </c>
      <c r="G898" s="22">
        <v>23.2</v>
      </c>
      <c r="I898" s="14"/>
      <c r="J898" s="30">
        <v>0.38139524407757802</v>
      </c>
      <c r="K898" s="30">
        <v>1.95189935412777</v>
      </c>
      <c r="L898" s="30">
        <v>1727.1995738820899</v>
      </c>
      <c r="M898">
        <f t="shared" si="63"/>
        <v>1.5117902342696478E-2</v>
      </c>
      <c r="N898">
        <f t="shared" si="64"/>
        <v>7.7370193458609904E-2</v>
      </c>
      <c r="O898">
        <f t="shared" si="65"/>
        <v>68.463450684731512</v>
      </c>
      <c r="V898" t="s">
        <v>24</v>
      </c>
      <c r="W898" s="2" t="s">
        <v>31</v>
      </c>
      <c r="X898" s="4" t="s">
        <v>33</v>
      </c>
      <c r="Y898" s="2">
        <v>306</v>
      </c>
      <c r="Z898">
        <f t="shared" si="62"/>
        <v>0.9639460024465818</v>
      </c>
    </row>
    <row r="899" spans="1:26" x14ac:dyDescent="0.2">
      <c r="A899" s="1">
        <v>44722</v>
      </c>
      <c r="B899" s="25">
        <v>0.45833333333333298</v>
      </c>
      <c r="C899" s="4">
        <v>9</v>
      </c>
      <c r="D899" s="4">
        <v>9</v>
      </c>
      <c r="E899" s="2">
        <v>1</v>
      </c>
      <c r="F899" s="21">
        <v>0</v>
      </c>
      <c r="G899" s="22">
        <v>22.2</v>
      </c>
      <c r="H899" s="3">
        <v>16.399999999999999</v>
      </c>
      <c r="I899" s="14">
        <v>7.0699999999999999E-2</v>
      </c>
      <c r="J899" s="29">
        <v>0.361042227737083</v>
      </c>
      <c r="K899" s="29">
        <v>2.0988276347607799</v>
      </c>
      <c r="L899" s="29">
        <v>690.13511055681101</v>
      </c>
      <c r="M899">
        <f t="shared" si="63"/>
        <v>1.4359595921426254E-2</v>
      </c>
      <c r="N899">
        <f t="shared" si="64"/>
        <v>8.3475877414081412E-2</v>
      </c>
      <c r="O899">
        <f t="shared" si="65"/>
        <v>27.448482635669176</v>
      </c>
      <c r="P899" s="10">
        <f>SLOPE(M899:M902,$F899:$F902)*($H899/$I899)*1000</f>
        <v>3.0086519081809423E-2</v>
      </c>
      <c r="Q899" s="10">
        <f>SLOPE(N899:N902,$F899:$F902)*($H899/$I899)*1000</f>
        <v>-0.1717965452913417</v>
      </c>
      <c r="R899" s="10">
        <f>SLOPE(O899:O902,$F899:$F902)*($H899/$I899)</f>
        <v>2.3722162678121408</v>
      </c>
      <c r="S899" s="11">
        <f>RSQ(J899:J902,$F899:$F902)</f>
        <v>0.93053293087692601</v>
      </c>
      <c r="T899" s="11">
        <f>RSQ(K899:K902,$F899:$F902)</f>
        <v>0.77738876732313067</v>
      </c>
      <c r="U899" s="11">
        <f>RSQ(L899:L902,$F899:$F902)</f>
        <v>0.99864633389142321</v>
      </c>
      <c r="V899" t="s">
        <v>24</v>
      </c>
      <c r="W899" s="2" t="s">
        <v>36</v>
      </c>
      <c r="X899" s="4" t="s">
        <v>35</v>
      </c>
      <c r="Y899" s="2">
        <v>306</v>
      </c>
      <c r="Z899" s="31">
        <f t="shared" ref="Z899:Z962" si="66">(101.325*EXP(-0.00012*Y899))*1000/101325</f>
        <v>0.9639460024465818</v>
      </c>
    </row>
    <row r="900" spans="1:26" x14ac:dyDescent="0.2">
      <c r="A900" s="1">
        <v>44722</v>
      </c>
      <c r="B900" s="25">
        <v>0.45833333333333298</v>
      </c>
      <c r="C900" s="4">
        <v>9</v>
      </c>
      <c r="D900" s="4">
        <v>9</v>
      </c>
      <c r="E900" s="2">
        <v>2</v>
      </c>
      <c r="F900" s="21">
        <v>1200</v>
      </c>
      <c r="G900" s="22">
        <v>22.2</v>
      </c>
      <c r="I900" s="14"/>
      <c r="J900" s="30">
        <v>0.36184422399198701</v>
      </c>
      <c r="K900" s="30">
        <v>2.1018886406072999</v>
      </c>
      <c r="L900" s="30">
        <v>969.59310936160296</v>
      </c>
      <c r="M900">
        <f t="shared" si="63"/>
        <v>1.4391493415032749E-2</v>
      </c>
      <c r="N900">
        <f t="shared" si="64"/>
        <v>8.3597621641466252E-2</v>
      </c>
      <c r="O900">
        <f t="shared" si="65"/>
        <v>38.563259887624028</v>
      </c>
      <c r="V900" t="s">
        <v>24</v>
      </c>
      <c r="W900" s="2" t="s">
        <v>36</v>
      </c>
      <c r="X900" s="4" t="s">
        <v>35</v>
      </c>
      <c r="Y900" s="2">
        <v>306</v>
      </c>
      <c r="Z900" s="31">
        <f t="shared" si="66"/>
        <v>0.9639460024465818</v>
      </c>
    </row>
    <row r="901" spans="1:26" x14ac:dyDescent="0.2">
      <c r="A901" s="1">
        <v>44722</v>
      </c>
      <c r="B901" s="25">
        <v>0.45833333333333298</v>
      </c>
      <c r="C901" s="4">
        <v>9</v>
      </c>
      <c r="D901" s="4">
        <v>9</v>
      </c>
      <c r="E901" s="2">
        <v>3</v>
      </c>
      <c r="F901" s="21">
        <v>2400</v>
      </c>
      <c r="G901" s="22">
        <v>22.2</v>
      </c>
      <c r="I901" s="14"/>
      <c r="J901" s="29">
        <v>0.36725015737509298</v>
      </c>
      <c r="K901" s="29">
        <v>2.0437295295234001</v>
      </c>
      <c r="L901" s="29">
        <v>1284.3097669342901</v>
      </c>
      <c r="M901">
        <f t="shared" si="63"/>
        <v>1.4606501558113674E-2</v>
      </c>
      <c r="N901">
        <f t="shared" si="64"/>
        <v>8.1284481321153623E-2</v>
      </c>
      <c r="O901">
        <f t="shared" si="65"/>
        <v>51.080366434442212</v>
      </c>
      <c r="V901" t="s">
        <v>24</v>
      </c>
      <c r="W901" s="2" t="s">
        <v>36</v>
      </c>
      <c r="X901" s="4" t="s">
        <v>35</v>
      </c>
      <c r="Y901" s="2">
        <v>306</v>
      </c>
      <c r="Z901" s="31">
        <f t="shared" si="66"/>
        <v>0.9639460024465818</v>
      </c>
    </row>
    <row r="902" spans="1:26" x14ac:dyDescent="0.2">
      <c r="A902" s="1">
        <v>44722</v>
      </c>
      <c r="B902" s="25">
        <v>0.45833333333333298</v>
      </c>
      <c r="C902" s="4">
        <v>9</v>
      </c>
      <c r="D902" s="4">
        <v>9</v>
      </c>
      <c r="E902" s="2">
        <v>4</v>
      </c>
      <c r="F902" s="21">
        <v>3600</v>
      </c>
      <c r="G902" s="22">
        <v>22.2</v>
      </c>
      <c r="I902" s="14"/>
      <c r="J902" s="30">
        <v>0.37228462515176097</v>
      </c>
      <c r="K902" s="30">
        <v>2.0437295295234001</v>
      </c>
      <c r="L902" s="30">
        <v>1613.7326889599101</v>
      </c>
      <c r="M902">
        <f t="shared" si="63"/>
        <v>1.4806735540175846E-2</v>
      </c>
      <c r="N902">
        <f t="shared" si="64"/>
        <v>8.1284481321153623E-2</v>
      </c>
      <c r="O902">
        <f t="shared" si="65"/>
        <v>64.182379673148887</v>
      </c>
      <c r="V902" t="s">
        <v>24</v>
      </c>
      <c r="W902" s="2" t="s">
        <v>36</v>
      </c>
      <c r="X902" s="4" t="s">
        <v>35</v>
      </c>
      <c r="Y902" s="2">
        <v>306</v>
      </c>
      <c r="Z902" s="31">
        <f t="shared" si="66"/>
        <v>0.9639460024465818</v>
      </c>
    </row>
    <row r="903" spans="1:26" x14ac:dyDescent="0.2">
      <c r="A903" s="1">
        <v>44722</v>
      </c>
      <c r="B903" s="25">
        <v>0.45833333333333298</v>
      </c>
      <c r="C903" s="4">
        <v>10</v>
      </c>
      <c r="D903" s="4">
        <v>10</v>
      </c>
      <c r="E903" s="2">
        <v>1</v>
      </c>
      <c r="F903" s="21">
        <v>0</v>
      </c>
      <c r="G903" s="22">
        <v>23.2</v>
      </c>
      <c r="H903" s="3">
        <v>15.72</v>
      </c>
      <c r="I903" s="14">
        <v>7.0699999999999999E-2</v>
      </c>
      <c r="J903" s="29">
        <v>0.37544778760248698</v>
      </c>
      <c r="K903" s="29">
        <v>2.0774005938351299</v>
      </c>
      <c r="L903" s="29">
        <v>471.87959570764099</v>
      </c>
      <c r="M903">
        <f t="shared" si="63"/>
        <v>1.4882154604427419E-2</v>
      </c>
      <c r="N903">
        <f t="shared" si="64"/>
        <v>8.2344863476774277E-2</v>
      </c>
      <c r="O903">
        <f t="shared" si="65"/>
        <v>18.704558476267074</v>
      </c>
      <c r="P903" s="10">
        <f>SLOPE(M903:M906,$F903:$F906)*($H903/$I903)*1000</f>
        <v>-1.6110033475322333E-2</v>
      </c>
      <c r="Q903" s="10">
        <f>SLOPE(N903:N906,$F903:$F906)*($H903/$I903)*1000</f>
        <v>-0.18884765198150319</v>
      </c>
      <c r="R903" s="10">
        <f>SLOPE(O903:O906,$F903:$F906)*($H903/$I903)</f>
        <v>1.4567543655838393</v>
      </c>
      <c r="S903" s="11">
        <f>RSQ(J903:J906,$F903:$F906)</f>
        <v>0.28516959604265563</v>
      </c>
      <c r="T903" s="11">
        <f>RSQ(K903:K906,$F903:$F906)</f>
        <v>0.98823529411763311</v>
      </c>
      <c r="U903" s="11">
        <f>RSQ(L903:L906,$F903:$F906)</f>
        <v>0.9998191653222307</v>
      </c>
      <c r="V903" t="s">
        <v>24</v>
      </c>
      <c r="W903" s="2" t="s">
        <v>36</v>
      </c>
      <c r="X903" s="4" t="s">
        <v>33</v>
      </c>
      <c r="Y903" s="2">
        <v>306</v>
      </c>
      <c r="Z903" s="31">
        <f t="shared" si="66"/>
        <v>0.9639460024465818</v>
      </c>
    </row>
    <row r="904" spans="1:26" x14ac:dyDescent="0.2">
      <c r="A904" s="1">
        <v>44722</v>
      </c>
      <c r="B904" s="25">
        <v>0.45833333333333298</v>
      </c>
      <c r="C904" s="4">
        <v>10</v>
      </c>
      <c r="D904" s="4">
        <v>10</v>
      </c>
      <c r="E904" s="2">
        <v>2</v>
      </c>
      <c r="F904" s="21">
        <v>1200</v>
      </c>
      <c r="G904" s="22">
        <v>23.2</v>
      </c>
      <c r="I904" s="14"/>
      <c r="J904" s="30">
        <v>0.364064542323917</v>
      </c>
      <c r="K904" s="30">
        <v>2.0590345587560099</v>
      </c>
      <c r="L904" s="30">
        <v>675.83157949437498</v>
      </c>
      <c r="M904">
        <f t="shared" si="63"/>
        <v>1.4430940822565531E-2</v>
      </c>
      <c r="N904">
        <f t="shared" si="64"/>
        <v>8.161686298631142E-2</v>
      </c>
      <c r="O904">
        <f t="shared" si="65"/>
        <v>26.788891517556632</v>
      </c>
      <c r="V904" t="s">
        <v>24</v>
      </c>
      <c r="W904" s="2" t="s">
        <v>36</v>
      </c>
      <c r="X904" s="4" t="s">
        <v>33</v>
      </c>
      <c r="Y904" s="2">
        <v>306</v>
      </c>
      <c r="Z904" s="31">
        <f t="shared" si="66"/>
        <v>0.9639460024465818</v>
      </c>
    </row>
    <row r="905" spans="1:26" x14ac:dyDescent="0.2">
      <c r="A905" s="1">
        <v>44722</v>
      </c>
      <c r="B905" s="25">
        <v>0.45833333333333298</v>
      </c>
      <c r="C905" s="4">
        <v>10</v>
      </c>
      <c r="D905" s="4">
        <v>10</v>
      </c>
      <c r="E905" s="2">
        <v>3</v>
      </c>
      <c r="F905" s="21">
        <v>2400</v>
      </c>
      <c r="G905" s="22">
        <v>23.2</v>
      </c>
      <c r="I905" s="14"/>
      <c r="J905" s="29">
        <v>0.36433929507728302</v>
      </c>
      <c r="K905" s="29">
        <v>2.03148550613732</v>
      </c>
      <c r="L905" s="29">
        <v>866.18156780211496</v>
      </c>
      <c r="M905">
        <f t="shared" si="63"/>
        <v>1.444183158577843E-2</v>
      </c>
      <c r="N905">
        <f t="shared" si="64"/>
        <v>8.0524862250616766E-2</v>
      </c>
      <c r="O905">
        <f t="shared" si="65"/>
        <v>34.334063039371649</v>
      </c>
      <c r="V905" t="s">
        <v>24</v>
      </c>
      <c r="W905" s="2" t="s">
        <v>36</v>
      </c>
      <c r="X905" s="4" t="s">
        <v>33</v>
      </c>
      <c r="Y905" s="2">
        <v>306</v>
      </c>
      <c r="Z905" s="31">
        <f t="shared" si="66"/>
        <v>0.9639460024465818</v>
      </c>
    </row>
    <row r="906" spans="1:26" x14ac:dyDescent="0.2">
      <c r="A906" s="1">
        <v>44722</v>
      </c>
      <c r="B906" s="25">
        <v>0.45833333333333298</v>
      </c>
      <c r="C906" s="4">
        <v>10</v>
      </c>
      <c r="D906" s="4">
        <v>10</v>
      </c>
      <c r="E906" s="2">
        <v>4</v>
      </c>
      <c r="F906" s="21">
        <v>3600</v>
      </c>
      <c r="G906" s="22">
        <v>23.2</v>
      </c>
      <c r="I906" s="14"/>
      <c r="J906" s="30">
        <v>0.36804469393163303</v>
      </c>
      <c r="K906" s="30">
        <v>2.0008754476721098</v>
      </c>
      <c r="L906" s="30">
        <v>1069.57492140203</v>
      </c>
      <c r="M906">
        <f t="shared" si="63"/>
        <v>1.4588707717273683E-2</v>
      </c>
      <c r="N906">
        <f t="shared" si="64"/>
        <v>7.9311528099844944E-2</v>
      </c>
      <c r="O906">
        <f t="shared" si="65"/>
        <v>42.396252866394242</v>
      </c>
      <c r="V906" t="s">
        <v>24</v>
      </c>
      <c r="W906" s="2" t="s">
        <v>36</v>
      </c>
      <c r="X906" s="4" t="s">
        <v>33</v>
      </c>
      <c r="Y906" s="2">
        <v>306</v>
      </c>
      <c r="Z906" s="31">
        <f t="shared" si="66"/>
        <v>0.9639460024465818</v>
      </c>
    </row>
    <row r="907" spans="1:26" x14ac:dyDescent="0.2">
      <c r="A907" s="1">
        <v>44722</v>
      </c>
      <c r="B907" s="25">
        <v>0.45833333333333298</v>
      </c>
      <c r="C907" s="4">
        <v>11</v>
      </c>
      <c r="D907" s="4">
        <v>11</v>
      </c>
      <c r="E907" s="2">
        <v>1</v>
      </c>
      <c r="F907" s="21">
        <v>0</v>
      </c>
      <c r="G907" s="22">
        <v>22.2</v>
      </c>
      <c r="H907" s="3">
        <v>16.399999999999999</v>
      </c>
      <c r="I907" s="14">
        <v>7.0699999999999999E-2</v>
      </c>
      <c r="J907" s="29">
        <v>0.35904464360773802</v>
      </c>
      <c r="K907" s="29">
        <v>2.0590345587560099</v>
      </c>
      <c r="L907" s="29">
        <v>442.62296359809801</v>
      </c>
      <c r="M907">
        <f t="shared" si="63"/>
        <v>1.4280146763647025E-2</v>
      </c>
      <c r="N907">
        <f t="shared" si="64"/>
        <v>8.1893202458078171E-2</v>
      </c>
      <c r="O907">
        <f t="shared" si="65"/>
        <v>17.604275662295418</v>
      </c>
      <c r="P907" s="10">
        <f>SLOPE(M907:M910,$F907:$F910)*($H907/$I907)*1000</f>
        <v>1.0973101284636763E-2</v>
      </c>
      <c r="Q907" s="10">
        <f>SLOPE(N907:N910,$F907:$F910)*($H907/$I907)*1000</f>
        <v>-0.29887892126030519</v>
      </c>
      <c r="R907" s="10">
        <f>SLOPE(O907:O910,$F907:$F910)*($H907/$I907)</f>
        <v>2.1358875781365745</v>
      </c>
      <c r="S907" s="11">
        <f>RSQ(J907:J910,$F907:$F910)</f>
        <v>0.6437766936720688</v>
      </c>
      <c r="T907" s="11">
        <f>RSQ(K907:K910,$F907:$F910)</f>
        <v>0.98497709923664001</v>
      </c>
      <c r="U907" s="11">
        <f>RSQ(L907:L910,$F907:$F910)</f>
        <v>0.99807043955174102</v>
      </c>
      <c r="V907" t="s">
        <v>24</v>
      </c>
      <c r="W907" s="2" t="s">
        <v>32</v>
      </c>
      <c r="X907" s="4" t="s">
        <v>35</v>
      </c>
      <c r="Y907" s="2">
        <v>306</v>
      </c>
      <c r="Z907" s="31">
        <f t="shared" si="66"/>
        <v>0.9639460024465818</v>
      </c>
    </row>
    <row r="908" spans="1:26" x14ac:dyDescent="0.2">
      <c r="A908" s="1">
        <v>44722</v>
      </c>
      <c r="B908" s="25">
        <v>0.45833333333333298</v>
      </c>
      <c r="C908" s="4">
        <v>11</v>
      </c>
      <c r="D908" s="4">
        <v>11</v>
      </c>
      <c r="E908" s="2">
        <v>2</v>
      </c>
      <c r="F908" s="21">
        <v>1200</v>
      </c>
      <c r="G908" s="22">
        <v>22.2</v>
      </c>
      <c r="I908" s="14"/>
      <c r="J908" s="30">
        <v>0.36364869933267802</v>
      </c>
      <c r="K908" s="30">
        <v>2.01005846521167</v>
      </c>
      <c r="L908" s="30">
        <v>745.11471405929296</v>
      </c>
      <c r="M908">
        <f t="shared" si="63"/>
        <v>1.4463262130024643E-2</v>
      </c>
      <c r="N908">
        <f t="shared" si="64"/>
        <v>7.9945294819920035E-2</v>
      </c>
      <c r="O908">
        <f t="shared" si="65"/>
        <v>29.635165603930687</v>
      </c>
      <c r="V908" t="s">
        <v>24</v>
      </c>
      <c r="W908" s="2" t="s">
        <v>32</v>
      </c>
      <c r="X908" s="4" t="s">
        <v>35</v>
      </c>
      <c r="Y908" s="2">
        <v>306</v>
      </c>
      <c r="Z908" s="31">
        <f t="shared" si="66"/>
        <v>0.9639460024465818</v>
      </c>
    </row>
    <row r="909" spans="1:26" x14ac:dyDescent="0.2">
      <c r="A909" s="1">
        <v>44722</v>
      </c>
      <c r="B909" s="25">
        <v>0.45833333333333298</v>
      </c>
      <c r="C909" s="4">
        <v>11</v>
      </c>
      <c r="D909" s="4">
        <v>11</v>
      </c>
      <c r="E909" s="2">
        <v>3</v>
      </c>
      <c r="F909" s="21">
        <v>2400</v>
      </c>
      <c r="G909" s="22">
        <v>22.2</v>
      </c>
      <c r="I909" s="14"/>
      <c r="J909" s="29">
        <v>0.36312889392168402</v>
      </c>
      <c r="K909" s="29">
        <v>1.97026538920689</v>
      </c>
      <c r="L909" s="29">
        <v>1026.6643282147199</v>
      </c>
      <c r="M909">
        <f t="shared" si="63"/>
        <v>1.4442588106084484E-2</v>
      </c>
      <c r="N909">
        <f t="shared" si="64"/>
        <v>7.8362619863916391E-2</v>
      </c>
      <c r="O909">
        <f t="shared" si="65"/>
        <v>40.833131881851898</v>
      </c>
      <c r="V909" t="s">
        <v>24</v>
      </c>
      <c r="W909" s="2" t="s">
        <v>32</v>
      </c>
      <c r="X909" s="4" t="s">
        <v>35</v>
      </c>
      <c r="Y909" s="2">
        <v>306</v>
      </c>
      <c r="Z909" s="31">
        <f t="shared" si="66"/>
        <v>0.9639460024465818</v>
      </c>
    </row>
    <row r="910" spans="1:26" x14ac:dyDescent="0.2">
      <c r="A910" s="1">
        <v>44722</v>
      </c>
      <c r="B910" s="25">
        <v>0.45833333333333298</v>
      </c>
      <c r="C910" s="4">
        <v>11</v>
      </c>
      <c r="D910" s="4">
        <v>11</v>
      </c>
      <c r="E910" s="2">
        <v>4</v>
      </c>
      <c r="F910" s="21">
        <v>3600</v>
      </c>
      <c r="G910" s="22">
        <v>22.2</v>
      </c>
      <c r="I910" s="14"/>
      <c r="J910" s="30">
        <v>0.36397543321151998</v>
      </c>
      <c r="K910" s="30">
        <v>1.9427163365882001</v>
      </c>
      <c r="L910" s="30">
        <v>1274.81305375841</v>
      </c>
      <c r="M910">
        <f t="shared" si="63"/>
        <v>1.447625719296622E-2</v>
      </c>
      <c r="N910">
        <f t="shared" si="64"/>
        <v>7.7266921817452497E-2</v>
      </c>
      <c r="O910">
        <f t="shared" si="65"/>
        <v>50.702657254432857</v>
      </c>
      <c r="V910" t="s">
        <v>24</v>
      </c>
      <c r="W910" s="2" t="s">
        <v>32</v>
      </c>
      <c r="X910" s="4" t="s">
        <v>35</v>
      </c>
      <c r="Y910" s="2">
        <v>306</v>
      </c>
      <c r="Z910" s="31">
        <f t="shared" si="66"/>
        <v>0.9639460024465818</v>
      </c>
    </row>
    <row r="911" spans="1:26" x14ac:dyDescent="0.2">
      <c r="A911" s="1">
        <v>44722</v>
      </c>
      <c r="B911" s="25">
        <v>0.45833333333333298</v>
      </c>
      <c r="C911" s="4">
        <v>12</v>
      </c>
      <c r="D911" s="4">
        <v>12</v>
      </c>
      <c r="E911" s="2">
        <v>1</v>
      </c>
      <c r="F911" s="21">
        <v>0</v>
      </c>
      <c r="G911" s="22">
        <v>23.2</v>
      </c>
      <c r="H911" s="3">
        <v>15.72</v>
      </c>
      <c r="I911" s="14">
        <v>7.0699999999999999E-2</v>
      </c>
      <c r="J911" s="29">
        <v>0.35852482162670701</v>
      </c>
      <c r="K911" s="29">
        <v>2.0682175762955701</v>
      </c>
      <c r="L911" s="29">
        <v>451.60002078623899</v>
      </c>
      <c r="M911">
        <f t="shared" si="63"/>
        <v>1.42113550836065E-2</v>
      </c>
      <c r="N911">
        <f t="shared" si="64"/>
        <v>8.1980863231542855E-2</v>
      </c>
      <c r="O911">
        <f t="shared" si="65"/>
        <v>17.900708302532895</v>
      </c>
      <c r="P911" s="10">
        <f>SLOPE(M911:M914,$F911:$F914)*($H911/$I911)*1000</f>
        <v>7.1066476746290339E-3</v>
      </c>
      <c r="Q911" s="10">
        <f>SLOPE(N911:N914,$F911:$F914)*($H911/$I911)*1000</f>
        <v>-0.22706681964445283</v>
      </c>
      <c r="R911" s="10">
        <f>SLOPE(O911:O914,$F911:$F914)*($H911/$I911)</f>
        <v>1.1465644323882871</v>
      </c>
      <c r="S911" s="11">
        <f>RSQ(J911:J914,$F911:$F914)</f>
        <v>0.76964096334212773</v>
      </c>
      <c r="T911" s="11">
        <f>RSQ(K911:K914,$F911:$F914)</f>
        <v>0.88129589632830174</v>
      </c>
      <c r="U911" s="11">
        <f>RSQ(L911:L914,$F911:$F914)</f>
        <v>0.96566213352595853</v>
      </c>
      <c r="V911" t="s">
        <v>24</v>
      </c>
      <c r="W911" s="2" t="s">
        <v>32</v>
      </c>
      <c r="X911" s="4" t="s">
        <v>33</v>
      </c>
      <c r="Y911" s="2">
        <v>306</v>
      </c>
      <c r="Z911" s="31">
        <f t="shared" si="66"/>
        <v>0.9639460024465818</v>
      </c>
    </row>
    <row r="912" spans="1:26" x14ac:dyDescent="0.2">
      <c r="A912" s="1">
        <v>44722</v>
      </c>
      <c r="B912" s="25">
        <v>0.45833333333333298</v>
      </c>
      <c r="C912" s="4">
        <v>12</v>
      </c>
      <c r="D912" s="4">
        <v>12</v>
      </c>
      <c r="E912" s="2">
        <v>2</v>
      </c>
      <c r="F912" s="21">
        <v>1200</v>
      </c>
      <c r="G912" s="22">
        <v>23.2</v>
      </c>
      <c r="I912" s="14"/>
      <c r="J912" s="30">
        <v>0.36063380200740702</v>
      </c>
      <c r="K912" s="30">
        <v>2.0131194710581899</v>
      </c>
      <c r="L912" s="30">
        <v>695.70842102528104</v>
      </c>
      <c r="M912">
        <f t="shared" si="63"/>
        <v>1.429495171972921E-2</v>
      </c>
      <c r="N912">
        <f t="shared" si="64"/>
        <v>7.979686176015352E-2</v>
      </c>
      <c r="O912">
        <f t="shared" si="65"/>
        <v>27.576777978679807</v>
      </c>
      <c r="V912" t="s">
        <v>24</v>
      </c>
      <c r="W912" s="2" t="s">
        <v>32</v>
      </c>
      <c r="X912" s="4" t="s">
        <v>33</v>
      </c>
      <c r="Y912" s="2">
        <v>306</v>
      </c>
      <c r="Z912" s="31">
        <f t="shared" si="66"/>
        <v>0.9639460024465818</v>
      </c>
    </row>
    <row r="913" spans="1:26" x14ac:dyDescent="0.2">
      <c r="A913" s="1">
        <v>44722</v>
      </c>
      <c r="B913" s="25">
        <v>0.45833333333333298</v>
      </c>
      <c r="C913" s="4">
        <v>12</v>
      </c>
      <c r="D913" s="4">
        <v>12</v>
      </c>
      <c r="E913" s="2">
        <v>3</v>
      </c>
      <c r="F913" s="21">
        <v>2400</v>
      </c>
      <c r="G913" s="22">
        <v>23.2</v>
      </c>
      <c r="I913" s="14"/>
      <c r="J913" s="29">
        <v>0.36001744826200299</v>
      </c>
      <c r="K913" s="29">
        <v>2.0161804769047098</v>
      </c>
      <c r="L913" s="29">
        <v>798.70423779457997</v>
      </c>
      <c r="M913">
        <f t="shared" si="63"/>
        <v>1.4270520435185773E-2</v>
      </c>
      <c r="N913">
        <f t="shared" si="64"/>
        <v>7.9918195175230647E-2</v>
      </c>
      <c r="O913">
        <f t="shared" si="65"/>
        <v>31.65936873932338</v>
      </c>
      <c r="V913" t="s">
        <v>24</v>
      </c>
      <c r="W913" s="2" t="s">
        <v>32</v>
      </c>
      <c r="X913" s="4" t="s">
        <v>33</v>
      </c>
      <c r="Y913" s="2">
        <v>306</v>
      </c>
      <c r="Z913" s="31">
        <f t="shared" si="66"/>
        <v>0.9639460024465818</v>
      </c>
    </row>
    <row r="914" spans="1:26" x14ac:dyDescent="0.2">
      <c r="A914" s="1">
        <v>44722</v>
      </c>
      <c r="B914" s="25">
        <v>0.45833333333333298</v>
      </c>
      <c r="C914" s="4">
        <v>12</v>
      </c>
      <c r="D914" s="4">
        <v>12</v>
      </c>
      <c r="E914" s="2">
        <v>4</v>
      </c>
      <c r="F914" s="21">
        <v>3600</v>
      </c>
      <c r="G914" s="22">
        <v>23.2</v>
      </c>
      <c r="I914" s="14"/>
      <c r="J914" s="30">
        <v>0.36195561200903598</v>
      </c>
      <c r="K914" s="30">
        <v>1.9641433775138499</v>
      </c>
      <c r="L914" s="30">
        <v>937.634266115831</v>
      </c>
      <c r="M914">
        <f t="shared" si="63"/>
        <v>1.4347346170972448E-2</v>
      </c>
      <c r="N914">
        <f t="shared" si="64"/>
        <v>7.7855527118918466E-2</v>
      </c>
      <c r="O914">
        <f t="shared" si="65"/>
        <v>37.166334631644553</v>
      </c>
      <c r="V914" t="s">
        <v>24</v>
      </c>
      <c r="W914" s="2" t="s">
        <v>32</v>
      </c>
      <c r="X914" s="4" t="s">
        <v>33</v>
      </c>
      <c r="Y914" s="2">
        <v>306</v>
      </c>
      <c r="Z914" s="31">
        <f t="shared" si="66"/>
        <v>0.9639460024465818</v>
      </c>
    </row>
    <row r="915" spans="1:26" x14ac:dyDescent="0.2">
      <c r="A915" s="1">
        <v>44722</v>
      </c>
      <c r="B915" s="25">
        <v>0.45833333333333298</v>
      </c>
      <c r="C915" s="4">
        <v>13</v>
      </c>
      <c r="D915" s="4">
        <v>13</v>
      </c>
      <c r="E915" s="2">
        <v>1</v>
      </c>
      <c r="F915" s="21">
        <v>0</v>
      </c>
      <c r="G915" s="22">
        <v>22.2</v>
      </c>
      <c r="H915" s="3">
        <v>15.72</v>
      </c>
      <c r="I915" s="14">
        <v>7.0699999999999999E-2</v>
      </c>
      <c r="J915" s="29">
        <v>0.356995048854921</v>
      </c>
      <c r="K915" s="29">
        <v>2.0774005938351299</v>
      </c>
      <c r="L915" s="29">
        <v>429.74848650193599</v>
      </c>
      <c r="M915">
        <f t="shared" si="63"/>
        <v>1.4198629007018954E-2</v>
      </c>
      <c r="N915">
        <f t="shared" si="64"/>
        <v>8.2623667822387184E-2</v>
      </c>
      <c r="O915">
        <f t="shared" si="65"/>
        <v>17.092223955880698</v>
      </c>
      <c r="P915" s="10">
        <f>SLOPE(M915:M918,$F915:$F918)*($H915/$I915)*1000</f>
        <v>2.9036682466175478E-2</v>
      </c>
      <c r="Q915" s="10">
        <f>SLOPE(N915:N918,$F915:$F918)*($H915/$I915)*1000</f>
        <v>-0.23460302035240485</v>
      </c>
      <c r="R915" s="10">
        <f>SLOPE(O915:O918,$F915:$F918)*($H915/$I915)</f>
        <v>2.6838996260376202</v>
      </c>
      <c r="S915" s="11">
        <f>RSQ(J915:J918,$F915:$F918)</f>
        <v>0.94158179876876869</v>
      </c>
      <c r="T915" s="11">
        <f>RSQ(K915:K918,$F915:$F918)</f>
        <v>0.80837070254111743</v>
      </c>
      <c r="U915" s="11">
        <f>RSQ(L915:L918,$F915:$F918)</f>
        <v>0.99864670491895213</v>
      </c>
      <c r="V915" t="s">
        <v>24</v>
      </c>
      <c r="W915" s="2" t="s">
        <v>32</v>
      </c>
      <c r="X915" s="4" t="s">
        <v>35</v>
      </c>
      <c r="Y915" s="2">
        <v>306</v>
      </c>
      <c r="Z915" s="31">
        <f t="shared" si="66"/>
        <v>0.9639460024465818</v>
      </c>
    </row>
    <row r="916" spans="1:26" x14ac:dyDescent="0.2">
      <c r="A916" s="1">
        <v>44722</v>
      </c>
      <c r="B916" s="25">
        <v>0.45833333333333298</v>
      </c>
      <c r="C916" s="4">
        <v>13</v>
      </c>
      <c r="D916" s="4">
        <v>13</v>
      </c>
      <c r="E916" s="2">
        <v>2</v>
      </c>
      <c r="F916" s="21">
        <v>1200</v>
      </c>
      <c r="G916" s="22">
        <v>22.2</v>
      </c>
      <c r="I916" s="14"/>
      <c r="J916" s="30">
        <v>0.36301008099522097</v>
      </c>
      <c r="K916" s="30">
        <v>2.0192414827512302</v>
      </c>
      <c r="L916" s="30">
        <v>801.84815652038401</v>
      </c>
      <c r="M916">
        <f t="shared" si="63"/>
        <v>1.443786260451381E-2</v>
      </c>
      <c r="N916">
        <f t="shared" si="64"/>
        <v>8.0310527502074541E-2</v>
      </c>
      <c r="O916">
        <f t="shared" si="65"/>
        <v>31.891603345518106</v>
      </c>
      <c r="V916" t="s">
        <v>24</v>
      </c>
      <c r="W916" s="2" t="s">
        <v>32</v>
      </c>
      <c r="X916" s="4" t="s">
        <v>35</v>
      </c>
      <c r="Y916" s="2">
        <v>306</v>
      </c>
      <c r="Z916" s="31">
        <f t="shared" si="66"/>
        <v>0.9639460024465818</v>
      </c>
    </row>
    <row r="917" spans="1:26" x14ac:dyDescent="0.2">
      <c r="A917" s="1">
        <v>44722</v>
      </c>
      <c r="B917" s="25">
        <v>0.45833333333333298</v>
      </c>
      <c r="C917" s="4">
        <v>13</v>
      </c>
      <c r="D917" s="4">
        <v>13</v>
      </c>
      <c r="E917" s="2">
        <v>3</v>
      </c>
      <c r="F917" s="21">
        <v>2400</v>
      </c>
      <c r="G917" s="22">
        <v>22.2</v>
      </c>
      <c r="I917" s="14"/>
      <c r="J917" s="29">
        <v>0.36712392219970102</v>
      </c>
      <c r="K917" s="29">
        <v>1.97638740089994</v>
      </c>
      <c r="L917" s="29">
        <v>1190.1610933561999</v>
      </c>
      <c r="M917">
        <f t="shared" si="63"/>
        <v>1.4601480854244599E-2</v>
      </c>
      <c r="N917">
        <f t="shared" si="64"/>
        <v>7.860610831868646E-2</v>
      </c>
      <c r="O917">
        <f t="shared" si="65"/>
        <v>47.33582686190185</v>
      </c>
      <c r="V917" t="s">
        <v>24</v>
      </c>
      <c r="W917" s="2" t="s">
        <v>32</v>
      </c>
      <c r="X917" s="4" t="s">
        <v>35</v>
      </c>
      <c r="Y917" s="2">
        <v>306</v>
      </c>
      <c r="Z917" s="31">
        <f t="shared" si="66"/>
        <v>0.9639460024465818</v>
      </c>
    </row>
    <row r="918" spans="1:26" x14ac:dyDescent="0.2">
      <c r="A918" s="1">
        <v>44722</v>
      </c>
      <c r="B918" s="25">
        <v>0.45833333333333298</v>
      </c>
      <c r="C918" s="4">
        <v>13</v>
      </c>
      <c r="D918" s="4">
        <v>13</v>
      </c>
      <c r="E918" s="2">
        <v>4</v>
      </c>
      <c r="F918" s="21">
        <v>3600</v>
      </c>
      <c r="G918" s="22">
        <v>22.2</v>
      </c>
      <c r="I918" s="14"/>
      <c r="J918" s="30">
        <v>0.368757545510146</v>
      </c>
      <c r="K918" s="30">
        <v>1.9855704184395</v>
      </c>
      <c r="L918" s="30">
        <v>1514.2835243069101</v>
      </c>
      <c r="M918">
        <f t="shared" si="63"/>
        <v>1.4666454336080346E-2</v>
      </c>
      <c r="N918">
        <f t="shared" si="64"/>
        <v>7.8971341000840967E-2</v>
      </c>
      <c r="O918">
        <f t="shared" si="65"/>
        <v>60.227025674556799</v>
      </c>
      <c r="V918" t="s">
        <v>24</v>
      </c>
      <c r="W918" s="2" t="s">
        <v>32</v>
      </c>
      <c r="X918" s="4" t="s">
        <v>35</v>
      </c>
      <c r="Y918" s="2">
        <v>306</v>
      </c>
      <c r="Z918" s="31">
        <f t="shared" si="66"/>
        <v>0.9639460024465818</v>
      </c>
    </row>
    <row r="919" spans="1:26" x14ac:dyDescent="0.2">
      <c r="A919" s="1">
        <v>44722</v>
      </c>
      <c r="B919" s="25">
        <v>0.45833333333333298</v>
      </c>
      <c r="C919" s="4">
        <v>14</v>
      </c>
      <c r="D919" s="4">
        <v>14</v>
      </c>
      <c r="E919" s="2">
        <v>1</v>
      </c>
      <c r="F919" s="21">
        <v>0</v>
      </c>
      <c r="G919" s="22">
        <v>23.2</v>
      </c>
      <c r="H919" s="3">
        <v>16.399999999999999</v>
      </c>
      <c r="I919" s="14">
        <v>7.0699999999999999E-2</v>
      </c>
      <c r="J919" s="29">
        <v>0.36081202428612102</v>
      </c>
      <c r="K919" s="29">
        <v>2.07127858214209</v>
      </c>
      <c r="L919" s="29">
        <v>458.09572063294098</v>
      </c>
      <c r="M919">
        <f t="shared" si="63"/>
        <v>1.4302016168084899E-2</v>
      </c>
      <c r="N919">
        <f t="shared" si="64"/>
        <v>8.2102196646619996E-2</v>
      </c>
      <c r="O919">
        <f t="shared" si="65"/>
        <v>18.158187538194088</v>
      </c>
      <c r="P919" s="10">
        <f>SLOPE(M919:M922,$F919:$F922)*($H919/$I919)*1000</f>
        <v>2.7612456580872677E-2</v>
      </c>
      <c r="Q919" s="10">
        <f>SLOPE(N919:N922,$F919:$F922)*($H919/$I919)*1000</f>
        <v>-0.31428844056297622</v>
      </c>
      <c r="R919" s="10">
        <f>SLOPE(O919:O922,$F919:$F922)*($H919/$I919)</f>
        <v>2.0009751760160399</v>
      </c>
      <c r="S919" s="11">
        <f>RSQ(J919:J922,$F919:$F922)</f>
        <v>0.97817876691339822</v>
      </c>
      <c r="T919" s="11">
        <f>RSQ(K919:K922,$F919:$F922)</f>
        <v>0.80882882882887386</v>
      </c>
      <c r="U919" s="11">
        <f>RSQ(L919:L922,$F919:$F922)</f>
        <v>0.960228948044905</v>
      </c>
      <c r="V919" t="s">
        <v>24</v>
      </c>
      <c r="W919" s="2" t="s">
        <v>32</v>
      </c>
      <c r="X919" s="4" t="s">
        <v>33</v>
      </c>
      <c r="Y919" s="2">
        <v>306</v>
      </c>
      <c r="Z919" s="31">
        <f t="shared" si="66"/>
        <v>0.9639460024465818</v>
      </c>
    </row>
    <row r="920" spans="1:26" x14ac:dyDescent="0.2">
      <c r="A920" s="1">
        <v>44722</v>
      </c>
      <c r="B920" s="25">
        <v>0.45833333333333298</v>
      </c>
      <c r="C920" s="4">
        <v>14</v>
      </c>
      <c r="D920" s="4">
        <v>14</v>
      </c>
      <c r="E920" s="2">
        <v>2</v>
      </c>
      <c r="F920" s="21">
        <v>1200</v>
      </c>
      <c r="G920" s="22">
        <v>23.2</v>
      </c>
      <c r="I920" s="14"/>
      <c r="J920" s="30">
        <v>0.36293582286681603</v>
      </c>
      <c r="K920" s="30">
        <v>1.97638740089994</v>
      </c>
      <c r="L920" s="30">
        <v>834.287681554811</v>
      </c>
      <c r="M920">
        <f t="shared" si="63"/>
        <v>1.4386200174144433E-2</v>
      </c>
      <c r="N920">
        <f t="shared" si="64"/>
        <v>7.8340860779227431E-2</v>
      </c>
      <c r="O920">
        <f t="shared" si="65"/>
        <v>33.069839992275298</v>
      </c>
      <c r="V920" t="s">
        <v>24</v>
      </c>
      <c r="W920" s="2" t="s">
        <v>32</v>
      </c>
      <c r="X920" s="4" t="s">
        <v>33</v>
      </c>
      <c r="Y920" s="2">
        <v>306</v>
      </c>
      <c r="Z920" s="31">
        <f t="shared" si="66"/>
        <v>0.9639460024465818</v>
      </c>
    </row>
    <row r="921" spans="1:26" x14ac:dyDescent="0.2">
      <c r="A921" s="1">
        <v>44722</v>
      </c>
      <c r="B921" s="25">
        <v>0.45833333333333298</v>
      </c>
      <c r="C921" s="4">
        <v>14</v>
      </c>
      <c r="D921" s="4">
        <v>14</v>
      </c>
      <c r="E921" s="2">
        <v>3</v>
      </c>
      <c r="F921" s="21">
        <v>2400</v>
      </c>
      <c r="G921" s="22">
        <v>23.2</v>
      </c>
      <c r="I921" s="14"/>
      <c r="J921" s="29">
        <v>0.36800756615073899</v>
      </c>
      <c r="K921" s="29">
        <v>1.95189935412777</v>
      </c>
      <c r="L921" s="29">
        <v>1101.01410866007</v>
      </c>
      <c r="M921">
        <f t="shared" si="63"/>
        <v>1.4587236030947037E-2</v>
      </c>
      <c r="N921">
        <f t="shared" si="64"/>
        <v>7.7370193458609904E-2</v>
      </c>
      <c r="O921">
        <f t="shared" si="65"/>
        <v>43.642452366994512</v>
      </c>
      <c r="V921" t="s">
        <v>24</v>
      </c>
      <c r="W921" s="2" t="s">
        <v>32</v>
      </c>
      <c r="X921" s="4" t="s">
        <v>33</v>
      </c>
      <c r="Y921" s="2">
        <v>306</v>
      </c>
      <c r="Z921" s="31">
        <f t="shared" si="66"/>
        <v>0.9639460024465818</v>
      </c>
    </row>
    <row r="922" spans="1:26" x14ac:dyDescent="0.2">
      <c r="A922" s="1">
        <v>44722</v>
      </c>
      <c r="B922" s="25">
        <v>0.45833333333333298</v>
      </c>
      <c r="C922" s="4">
        <v>14</v>
      </c>
      <c r="D922" s="4">
        <v>14</v>
      </c>
      <c r="E922" s="2">
        <v>4</v>
      </c>
      <c r="F922" s="21">
        <v>3600</v>
      </c>
      <c r="G922" s="22">
        <v>23.2</v>
      </c>
      <c r="I922" s="14"/>
      <c r="J922" s="30">
        <v>0.371133692595083</v>
      </c>
      <c r="K922" s="30">
        <v>1.9427163365882001</v>
      </c>
      <c r="L922" s="30">
        <v>1239.6713175877601</v>
      </c>
      <c r="M922">
        <f t="shared" si="63"/>
        <v>1.471115072319973E-2</v>
      </c>
      <c r="N922">
        <f t="shared" si="64"/>
        <v>7.7006193213378094E-2</v>
      </c>
      <c r="O922">
        <f t="shared" si="65"/>
        <v>49.138604131417935</v>
      </c>
      <c r="V922" t="s">
        <v>24</v>
      </c>
      <c r="W922" s="2" t="s">
        <v>32</v>
      </c>
      <c r="X922" s="4" t="s">
        <v>33</v>
      </c>
      <c r="Y922" s="2">
        <v>306</v>
      </c>
      <c r="Z922" s="31">
        <f t="shared" si="66"/>
        <v>0.9639460024465818</v>
      </c>
    </row>
    <row r="923" spans="1:26" x14ac:dyDescent="0.2">
      <c r="A923" s="1">
        <v>44722</v>
      </c>
      <c r="B923" s="25">
        <v>0.45833333333333298</v>
      </c>
      <c r="C923" s="4">
        <v>15</v>
      </c>
      <c r="D923" s="4">
        <v>15</v>
      </c>
      <c r="E923" s="2">
        <v>1</v>
      </c>
      <c r="F923" s="21">
        <v>0</v>
      </c>
      <c r="G923" s="22">
        <v>22.2</v>
      </c>
      <c r="H923" s="3">
        <v>15.04</v>
      </c>
      <c r="I923" s="14">
        <v>7.0699999999999999E-2</v>
      </c>
      <c r="J923" s="29">
        <v>0.35856195183066297</v>
      </c>
      <c r="K923" s="29">
        <v>2.1018886406072999</v>
      </c>
      <c r="L923" s="29">
        <v>511.93208096240301</v>
      </c>
      <c r="M923">
        <f t="shared" si="63"/>
        <v>1.4260948846226572E-2</v>
      </c>
      <c r="N923">
        <f t="shared" si="64"/>
        <v>8.3597621641466252E-2</v>
      </c>
      <c r="O923">
        <f t="shared" si="65"/>
        <v>20.360880963730921</v>
      </c>
      <c r="P923" s="10">
        <f>SLOPE(M923:M926,$F923:$F926)*($H923/$I923)*1000</f>
        <v>4.9522494363715648E-2</v>
      </c>
      <c r="Q923" s="10">
        <f>SLOPE(N923:N926,$F923:$F926)*($H923/$I923)*1000</f>
        <v>-0.15539178329859163</v>
      </c>
      <c r="R923" s="10">
        <f>SLOPE(O923:O926,$F923:$F926)*($H923/$I923)</f>
        <v>2.248060055304502</v>
      </c>
      <c r="S923" s="11">
        <f>RSQ(J923:J926,$F923:$F926)</f>
        <v>0.99667678516012781</v>
      </c>
      <c r="T923" s="11">
        <f>RSQ(K923:K926,$F923:$F926)</f>
        <v>0.95999999999998953</v>
      </c>
      <c r="U923" s="11">
        <f>RSQ(L923:L926,$F923:$F926)</f>
        <v>0.99721664369668139</v>
      </c>
      <c r="V923" t="s">
        <v>24</v>
      </c>
      <c r="W923" s="2" t="s">
        <v>36</v>
      </c>
      <c r="X923" s="4" t="s">
        <v>35</v>
      </c>
      <c r="Y923" s="2">
        <v>306</v>
      </c>
      <c r="Z923" s="31">
        <f t="shared" si="66"/>
        <v>0.9639460024465818</v>
      </c>
    </row>
    <row r="924" spans="1:26" x14ac:dyDescent="0.2">
      <c r="A924" s="1">
        <v>44722</v>
      </c>
      <c r="B924" s="25">
        <v>0.45833333333333298</v>
      </c>
      <c r="C924" s="4">
        <v>15</v>
      </c>
      <c r="D924" s="4">
        <v>15</v>
      </c>
      <c r="E924" s="2">
        <v>2</v>
      </c>
      <c r="F924" s="21">
        <v>1200</v>
      </c>
      <c r="G924" s="22">
        <v>22.2</v>
      </c>
      <c r="I924" s="14"/>
      <c r="J924" s="30">
        <v>0.36618086774754999</v>
      </c>
      <c r="K924" s="30">
        <v>2.0682175762955701</v>
      </c>
      <c r="L924" s="30">
        <v>845.31737989451005</v>
      </c>
      <c r="M924">
        <f t="shared" si="63"/>
        <v>1.4563973106329162E-2</v>
      </c>
      <c r="N924">
        <f t="shared" si="64"/>
        <v>8.2258435140232691E-2</v>
      </c>
      <c r="O924">
        <f t="shared" si="65"/>
        <v>33.620488319951683</v>
      </c>
      <c r="V924" t="s">
        <v>24</v>
      </c>
      <c r="W924" s="2" t="s">
        <v>36</v>
      </c>
      <c r="X924" s="4" t="s">
        <v>35</v>
      </c>
      <c r="Y924" s="2">
        <v>306</v>
      </c>
      <c r="Z924" s="31">
        <f t="shared" si="66"/>
        <v>0.9639460024465818</v>
      </c>
    </row>
    <row r="925" spans="1:26" x14ac:dyDescent="0.2">
      <c r="A925" s="1">
        <v>44722</v>
      </c>
      <c r="B925" s="25">
        <v>0.45833333333333298</v>
      </c>
      <c r="C925" s="4">
        <v>15</v>
      </c>
      <c r="D925" s="4">
        <v>15</v>
      </c>
      <c r="E925" s="2">
        <v>3</v>
      </c>
      <c r="F925" s="21">
        <v>2400</v>
      </c>
      <c r="G925" s="22">
        <v>22.2</v>
      </c>
      <c r="I925" s="14"/>
      <c r="J925" s="29">
        <v>0.373598905000596</v>
      </c>
      <c r="K925" s="29">
        <v>2.0590345587560099</v>
      </c>
      <c r="L925" s="29">
        <v>1190.53784394731</v>
      </c>
      <c r="M925">
        <f t="shared" si="63"/>
        <v>1.4859007895338379E-2</v>
      </c>
      <c r="N925">
        <f t="shared" si="64"/>
        <v>8.1893202458078171E-2</v>
      </c>
      <c r="O925">
        <f t="shared" si="65"/>
        <v>47.350811220616357</v>
      </c>
      <c r="V925" t="s">
        <v>24</v>
      </c>
      <c r="W925" s="2" t="s">
        <v>36</v>
      </c>
      <c r="X925" s="4" t="s">
        <v>35</v>
      </c>
      <c r="Y925" s="2">
        <v>306</v>
      </c>
      <c r="Z925" s="31">
        <f t="shared" si="66"/>
        <v>0.9639460024465818</v>
      </c>
    </row>
    <row r="926" spans="1:26" x14ac:dyDescent="0.2">
      <c r="A926" s="1">
        <v>44722</v>
      </c>
      <c r="B926" s="25">
        <v>0.45833333333333298</v>
      </c>
      <c r="C926" s="4">
        <v>15</v>
      </c>
      <c r="D926" s="4">
        <v>15</v>
      </c>
      <c r="E926" s="2">
        <v>4</v>
      </c>
      <c r="F926" s="21">
        <v>3600</v>
      </c>
      <c r="G926" s="22">
        <v>22.2</v>
      </c>
      <c r="I926" s="14"/>
      <c r="J926" s="30">
        <v>0.37950188438851601</v>
      </c>
      <c r="K926" s="30">
        <v>2.03148550613732</v>
      </c>
      <c r="L926" s="30">
        <v>1459.66767999584</v>
      </c>
      <c r="M926">
        <f t="shared" si="63"/>
        <v>1.5093784861108614E-2</v>
      </c>
      <c r="N926">
        <f t="shared" si="64"/>
        <v>8.0797504411614277E-2</v>
      </c>
      <c r="O926">
        <f t="shared" si="65"/>
        <v>58.054810362984966</v>
      </c>
      <c r="V926" t="s">
        <v>24</v>
      </c>
      <c r="W926" s="2" t="s">
        <v>36</v>
      </c>
      <c r="X926" s="4" t="s">
        <v>35</v>
      </c>
      <c r="Y926" s="2">
        <v>306</v>
      </c>
      <c r="Z926" s="31">
        <f t="shared" si="66"/>
        <v>0.9639460024465818</v>
      </c>
    </row>
    <row r="927" spans="1:26" x14ac:dyDescent="0.2">
      <c r="A927" s="1">
        <v>44722</v>
      </c>
      <c r="B927" s="25">
        <v>0.45833333333333298</v>
      </c>
      <c r="C927" s="4">
        <v>16</v>
      </c>
      <c r="D927" s="4">
        <v>16</v>
      </c>
      <c r="E927" s="2">
        <v>1</v>
      </c>
      <c r="F927" s="21">
        <v>0</v>
      </c>
      <c r="G927" s="22">
        <v>23.2</v>
      </c>
      <c r="H927" s="3">
        <v>16.059999999999999</v>
      </c>
      <c r="I927" s="14">
        <v>7.0699999999999999E-2</v>
      </c>
      <c r="J927" s="29">
        <v>0.36217838778607198</v>
      </c>
      <c r="K927" s="29">
        <v>2.1294376932259902</v>
      </c>
      <c r="L927" s="29">
        <v>442.70091199625801</v>
      </c>
      <c r="M927">
        <f t="shared" si="63"/>
        <v>1.4356176649311774E-2</v>
      </c>
      <c r="N927">
        <f t="shared" si="64"/>
        <v>8.4407531533086458E-2</v>
      </c>
      <c r="O927">
        <f t="shared" si="65"/>
        <v>17.547961749677089</v>
      </c>
      <c r="P927" s="10">
        <f>SLOPE(M927:M930,$F927:$F930)*($H927/$I927)*1000</f>
        <v>1.5640100429508214E-2</v>
      </c>
      <c r="Q927" s="10">
        <f>SLOPE(N927:N930,$F927:$F930)*($H927/$I927)*1000</f>
        <v>-0.38127066390756198</v>
      </c>
      <c r="R927" s="10">
        <f>SLOPE(O927:O930,$F927:$F930)*($H927/$I927)</f>
        <v>1.8640095396985845</v>
      </c>
      <c r="S927" s="11">
        <f>RSQ(J927:J930,$F927:$F930)</f>
        <v>0.87766515183175697</v>
      </c>
      <c r="T927" s="11">
        <f>RSQ(K927:K930,$F927:$F930)</f>
        <v>0.92906271072152735</v>
      </c>
      <c r="U927" s="11">
        <f>RSQ(L927:L930,$F927:$F930)</f>
        <v>0.98559841625123301</v>
      </c>
      <c r="V927" t="s">
        <v>24</v>
      </c>
      <c r="W927" s="2" t="s">
        <v>36</v>
      </c>
      <c r="X927" s="4" t="s">
        <v>33</v>
      </c>
      <c r="Y927" s="2">
        <v>306</v>
      </c>
      <c r="Z927" s="31">
        <f t="shared" si="66"/>
        <v>0.9639460024465818</v>
      </c>
    </row>
    <row r="928" spans="1:26" x14ac:dyDescent="0.2">
      <c r="A928" s="1">
        <v>44722</v>
      </c>
      <c r="B928" s="25">
        <v>0.45833333333333298</v>
      </c>
      <c r="C928" s="4">
        <v>16</v>
      </c>
      <c r="D928" s="4">
        <v>16</v>
      </c>
      <c r="E928" s="2">
        <v>2</v>
      </c>
      <c r="F928" s="21">
        <v>1200</v>
      </c>
      <c r="G928" s="22">
        <v>23.2</v>
      </c>
      <c r="I928" s="14"/>
      <c r="J928" s="30">
        <v>0.36630710373451902</v>
      </c>
      <c r="K928" s="30">
        <v>2.0376075178303599</v>
      </c>
      <c r="L928" s="30">
        <v>764.05617481227398</v>
      </c>
      <c r="M928">
        <f t="shared" si="63"/>
        <v>1.4519832398770098E-2</v>
      </c>
      <c r="N928">
        <f t="shared" si="64"/>
        <v>8.0767529080771033E-2</v>
      </c>
      <c r="O928">
        <f t="shared" si="65"/>
        <v>30.285974496306672</v>
      </c>
      <c r="V928" t="s">
        <v>24</v>
      </c>
      <c r="W928" s="2" t="s">
        <v>36</v>
      </c>
      <c r="X928" s="4" t="s">
        <v>33</v>
      </c>
      <c r="Y928" s="2">
        <v>306</v>
      </c>
      <c r="Z928" s="31">
        <f t="shared" si="66"/>
        <v>0.9639460024465818</v>
      </c>
    </row>
    <row r="929" spans="1:26" x14ac:dyDescent="0.2">
      <c r="A929" s="1">
        <v>44722</v>
      </c>
      <c r="B929" s="25">
        <v>0.45833333333333298</v>
      </c>
      <c r="C929" s="4">
        <v>16</v>
      </c>
      <c r="D929" s="4">
        <v>16</v>
      </c>
      <c r="E929" s="2">
        <v>3</v>
      </c>
      <c r="F929" s="21">
        <v>2400</v>
      </c>
      <c r="G929" s="22">
        <v>23.2</v>
      </c>
      <c r="I929" s="14"/>
      <c r="J929" s="29">
        <v>0.36618829339685299</v>
      </c>
      <c r="K929" s="29">
        <v>2.0069974593651501</v>
      </c>
      <c r="L929" s="29">
        <v>1003.2668173669</v>
      </c>
      <c r="M929">
        <f t="shared" si="63"/>
        <v>1.4515122945492875E-2</v>
      </c>
      <c r="N929">
        <f t="shared" si="64"/>
        <v>7.9554194929999239E-2</v>
      </c>
      <c r="O929">
        <f t="shared" si="65"/>
        <v>39.767904828764934</v>
      </c>
      <c r="V929" t="s">
        <v>24</v>
      </c>
      <c r="W929" s="2" t="s">
        <v>36</v>
      </c>
      <c r="X929" s="4" t="s">
        <v>33</v>
      </c>
      <c r="Y929" s="2">
        <v>306</v>
      </c>
      <c r="Z929" s="31">
        <f t="shared" si="66"/>
        <v>0.9639460024465818</v>
      </c>
    </row>
    <row r="930" spans="1:26" x14ac:dyDescent="0.2">
      <c r="A930" s="1">
        <v>44722</v>
      </c>
      <c r="B930" s="25">
        <v>0.45833333333333298</v>
      </c>
      <c r="C930" s="4">
        <v>16</v>
      </c>
      <c r="D930" s="4">
        <v>16</v>
      </c>
      <c r="E930" s="2">
        <v>4</v>
      </c>
      <c r="F930" s="21">
        <v>3600</v>
      </c>
      <c r="G930" s="22">
        <v>23.2</v>
      </c>
      <c r="I930" s="14"/>
      <c r="J930" s="30">
        <v>0.369165948507653</v>
      </c>
      <c r="K930" s="30">
        <v>1.97026538920689</v>
      </c>
      <c r="L930" s="30">
        <v>1191.0315171356599</v>
      </c>
      <c r="M930">
        <f t="shared" si="63"/>
        <v>1.4633152469652725E-2</v>
      </c>
      <c r="N930">
        <f t="shared" si="64"/>
        <v>7.8098193949072747E-2</v>
      </c>
      <c r="O930">
        <f t="shared" si="65"/>
        <v>47.210599614787085</v>
      </c>
      <c r="V930" t="s">
        <v>24</v>
      </c>
      <c r="W930" s="2" t="s">
        <v>36</v>
      </c>
      <c r="X930" s="4" t="s">
        <v>33</v>
      </c>
      <c r="Y930" s="2">
        <v>306</v>
      </c>
      <c r="Z930" s="31">
        <f t="shared" si="66"/>
        <v>0.9639460024465818</v>
      </c>
    </row>
    <row r="931" spans="1:26" x14ac:dyDescent="0.2">
      <c r="A931" s="1">
        <v>44722</v>
      </c>
      <c r="B931" s="25">
        <v>0.45833333333333298</v>
      </c>
      <c r="C931" s="4">
        <v>17</v>
      </c>
      <c r="D931" s="4">
        <v>17</v>
      </c>
      <c r="E931" s="2">
        <v>1</v>
      </c>
      <c r="F931" s="21">
        <v>0</v>
      </c>
      <c r="G931" s="22">
        <v>22.2</v>
      </c>
      <c r="H931" s="3">
        <v>15.04</v>
      </c>
      <c r="I931" s="14">
        <v>7.0699999999999999E-2</v>
      </c>
      <c r="J931" s="29">
        <v>0.35992833665896001</v>
      </c>
      <c r="K931" s="29">
        <v>2.07433958798861</v>
      </c>
      <c r="L931" s="29">
        <v>665.69828773352003</v>
      </c>
      <c r="M931">
        <f t="shared" si="63"/>
        <v>1.4315293553023032E-2</v>
      </c>
      <c r="N931">
        <f t="shared" si="64"/>
        <v>8.2501923595002344E-2</v>
      </c>
      <c r="O931">
        <f t="shared" si="65"/>
        <v>26.476566127328006</v>
      </c>
      <c r="P931" s="10">
        <f>SLOPE(M931:M934,$F931:$F934)*($H931/$I931)*1000</f>
        <v>2.7188626808337699E-2</v>
      </c>
      <c r="Q931" s="10">
        <f>SLOPE(N931:N934,$F931:$F934)*($H931/$I931)*1000</f>
        <v>-0.22229657888549489</v>
      </c>
      <c r="R931" s="10">
        <f>SLOPE(O931:O934,$F931:$F934)*($H931/$I931)</f>
        <v>2.3380095706088797</v>
      </c>
      <c r="S931" s="11">
        <f>RSQ(J931:J934,$F931:$F934)</f>
        <v>0.93504310470222651</v>
      </c>
      <c r="T931" s="11">
        <f>RSQ(K931:K934,$F931:$F934)</f>
        <v>0.99568277803848237</v>
      </c>
      <c r="U931" s="11">
        <f>RSQ(L931:L934,$F931:$F934)</f>
        <v>0.99944625560385947</v>
      </c>
      <c r="V931" t="s">
        <v>24</v>
      </c>
      <c r="W931" s="2" t="s">
        <v>31</v>
      </c>
      <c r="X931" s="4" t="s">
        <v>35</v>
      </c>
      <c r="Y931" s="2">
        <v>306</v>
      </c>
      <c r="Z931" s="31">
        <f t="shared" si="66"/>
        <v>0.9639460024465818</v>
      </c>
    </row>
    <row r="932" spans="1:26" x14ac:dyDescent="0.2">
      <c r="A932" s="1">
        <v>44722</v>
      </c>
      <c r="B932" s="25">
        <v>0.45833333333333298</v>
      </c>
      <c r="C932" s="4">
        <v>17</v>
      </c>
      <c r="D932" s="4">
        <v>17</v>
      </c>
      <c r="E932" s="2">
        <v>2</v>
      </c>
      <c r="F932" s="21">
        <v>1200</v>
      </c>
      <c r="G932" s="22">
        <v>22.2</v>
      </c>
      <c r="I932" s="14"/>
      <c r="J932" s="30">
        <v>0.36075261688434102</v>
      </c>
      <c r="K932" s="30">
        <v>2.0467905353699201</v>
      </c>
      <c r="L932" s="30">
        <v>988.02790552654096</v>
      </c>
      <c r="M932">
        <f t="shared" si="63"/>
        <v>1.4348077338556043E-2</v>
      </c>
      <c r="N932">
        <f t="shared" si="64"/>
        <v>8.1406225548538449E-2</v>
      </c>
      <c r="O932">
        <f t="shared" si="65"/>
        <v>39.296460060583129</v>
      </c>
      <c r="V932" t="s">
        <v>24</v>
      </c>
      <c r="W932" s="2" t="s">
        <v>31</v>
      </c>
      <c r="X932" s="4" t="s">
        <v>35</v>
      </c>
      <c r="Y932" s="2">
        <v>306</v>
      </c>
      <c r="Z932" s="31">
        <f t="shared" si="66"/>
        <v>0.9639460024465818</v>
      </c>
    </row>
    <row r="933" spans="1:26" x14ac:dyDescent="0.2">
      <c r="A933" s="1">
        <v>44722</v>
      </c>
      <c r="B933" s="25">
        <v>0.45833333333333298</v>
      </c>
      <c r="C933" s="4">
        <v>17</v>
      </c>
      <c r="D933" s="4">
        <v>17</v>
      </c>
      <c r="E933" s="2">
        <v>3</v>
      </c>
      <c r="F933" s="21">
        <v>2400</v>
      </c>
      <c r="G933" s="22">
        <v>22.2</v>
      </c>
      <c r="I933" s="14"/>
      <c r="J933" s="29">
        <v>0.36638878578577799</v>
      </c>
      <c r="K933" s="29">
        <v>2.0161804769047098</v>
      </c>
      <c r="L933" s="29">
        <v>1341.83568477668</v>
      </c>
      <c r="M933">
        <f t="shared" si="63"/>
        <v>1.4572242551796642E-2</v>
      </c>
      <c r="N933">
        <f t="shared" si="64"/>
        <v>8.0188783274689701E-2</v>
      </c>
      <c r="O933">
        <f t="shared" si="65"/>
        <v>53.368322999532502</v>
      </c>
      <c r="V933" t="s">
        <v>24</v>
      </c>
      <c r="W933" s="2" t="s">
        <v>31</v>
      </c>
      <c r="X933" s="4" t="s">
        <v>35</v>
      </c>
      <c r="Y933" s="2">
        <v>306</v>
      </c>
      <c r="Z933" s="31">
        <f t="shared" si="66"/>
        <v>0.9639460024465818</v>
      </c>
    </row>
    <row r="934" spans="1:26" x14ac:dyDescent="0.2">
      <c r="A934" s="1">
        <v>44722</v>
      </c>
      <c r="B934" s="25">
        <v>0.45833333333333298</v>
      </c>
      <c r="C934" s="4">
        <v>17</v>
      </c>
      <c r="D934" s="4">
        <v>17</v>
      </c>
      <c r="E934" s="2">
        <v>4</v>
      </c>
      <c r="F934" s="21">
        <v>3600</v>
      </c>
      <c r="G934" s="22">
        <v>22.2</v>
      </c>
      <c r="I934" s="14"/>
      <c r="J934" s="30">
        <v>0.37090350501387098</v>
      </c>
      <c r="K934" s="30">
        <v>1.9794484067464599</v>
      </c>
      <c r="L934" s="30">
        <v>1653.0966300309201</v>
      </c>
      <c r="M934">
        <f t="shared" si="63"/>
        <v>1.4751804771486132E-2</v>
      </c>
      <c r="N934">
        <f t="shared" si="64"/>
        <v>7.87278525460713E-2</v>
      </c>
      <c r="O934">
        <f t="shared" si="65"/>
        <v>65.747986807797304</v>
      </c>
      <c r="V934" t="s">
        <v>24</v>
      </c>
      <c r="W934" s="2" t="s">
        <v>31</v>
      </c>
      <c r="X934" s="4" t="s">
        <v>35</v>
      </c>
      <c r="Y934" s="2">
        <v>306</v>
      </c>
      <c r="Z934" s="31">
        <f t="shared" si="66"/>
        <v>0.9639460024465818</v>
      </c>
    </row>
    <row r="935" spans="1:26" x14ac:dyDescent="0.2">
      <c r="A935" s="1">
        <v>44722</v>
      </c>
      <c r="B935" s="25">
        <v>0.45833333333333298</v>
      </c>
      <c r="C935" s="4">
        <v>18</v>
      </c>
      <c r="D935" s="4">
        <v>18</v>
      </c>
      <c r="E935" s="2">
        <v>1</v>
      </c>
      <c r="F935" s="21">
        <v>0</v>
      </c>
      <c r="G935" s="22">
        <v>23.2</v>
      </c>
      <c r="H935" s="3">
        <v>15.04</v>
      </c>
      <c r="I935" s="14">
        <v>7.0699999999999999E-2</v>
      </c>
      <c r="J935" s="29">
        <v>0.36008428192809599</v>
      </c>
      <c r="K935" s="29">
        <v>2.08046159968166</v>
      </c>
      <c r="L935" s="29">
        <v>484.61116740717603</v>
      </c>
      <c r="M935">
        <f t="shared" si="63"/>
        <v>1.4273169615669504E-2</v>
      </c>
      <c r="N935">
        <f t="shared" si="64"/>
        <v>8.246619689185182E-2</v>
      </c>
      <c r="O935">
        <f t="shared" si="65"/>
        <v>19.20921777816298</v>
      </c>
      <c r="P935" s="10">
        <f>SLOPE(M935:M938,$F935:$F938)*($H935/$I935)*1000</f>
        <v>8.6568521608524754E-2</v>
      </c>
      <c r="Q935" s="10">
        <f>SLOPE(N935:N938,$F935:$F938)*($H935/$I935)*1000</f>
        <v>-0.4495457374081141</v>
      </c>
      <c r="R935" s="10">
        <f>SLOPE(O935:O938,$F935:$F938)*($H935/$I935)</f>
        <v>4.1726191948101441</v>
      </c>
      <c r="S935" s="11">
        <f>RSQ(J935:J938,$F935:$F938)</f>
        <v>0.95053452906697811</v>
      </c>
      <c r="T935" s="11">
        <f>RSQ(K935:K938,$F935:$F938)</f>
        <v>0.94598808879263552</v>
      </c>
      <c r="U935" s="11">
        <f>RSQ(L935:L938,$F935:$F938)</f>
        <v>0.97244154947124939</v>
      </c>
      <c r="V935" t="s">
        <v>24</v>
      </c>
      <c r="W935" s="2" t="s">
        <v>31</v>
      </c>
      <c r="X935" s="4" t="s">
        <v>33</v>
      </c>
      <c r="Y935" s="2">
        <v>306</v>
      </c>
      <c r="Z935" s="31">
        <f t="shared" si="66"/>
        <v>0.9639460024465818</v>
      </c>
    </row>
    <row r="936" spans="1:26" x14ac:dyDescent="0.2">
      <c r="A936" s="1">
        <v>44722</v>
      </c>
      <c r="B936" s="25">
        <v>0.45833333333333298</v>
      </c>
      <c r="C936" s="4">
        <v>18</v>
      </c>
      <c r="D936" s="4">
        <v>18</v>
      </c>
      <c r="E936" s="2">
        <v>2</v>
      </c>
      <c r="F936" s="21">
        <v>1200</v>
      </c>
      <c r="G936" s="22">
        <v>23.2</v>
      </c>
      <c r="I936" s="14"/>
      <c r="J936" s="30">
        <v>0.37679174018088102</v>
      </c>
      <c r="K936" s="30">
        <v>1.99475343597906</v>
      </c>
      <c r="L936" s="30">
        <v>1317.34689635461</v>
      </c>
      <c r="M936">
        <f t="shared" si="63"/>
        <v>1.4935426752281584E-2</v>
      </c>
      <c r="N936">
        <f t="shared" si="64"/>
        <v>7.9068861269690274E-2</v>
      </c>
      <c r="O936">
        <f t="shared" si="65"/>
        <v>52.217540831453995</v>
      </c>
      <c r="V936" t="s">
        <v>24</v>
      </c>
      <c r="W936" s="2" t="s">
        <v>31</v>
      </c>
      <c r="X936" s="4" t="s">
        <v>33</v>
      </c>
      <c r="Y936" s="2">
        <v>306</v>
      </c>
      <c r="Z936" s="31">
        <f t="shared" si="66"/>
        <v>0.9639460024465818</v>
      </c>
    </row>
    <row r="937" spans="1:26" x14ac:dyDescent="0.2">
      <c r="A937" s="1">
        <v>44722</v>
      </c>
      <c r="B937" s="25">
        <v>0.45833333333333298</v>
      </c>
      <c r="C937" s="4">
        <v>18</v>
      </c>
      <c r="D937" s="4">
        <v>18</v>
      </c>
      <c r="E937" s="2">
        <v>3</v>
      </c>
      <c r="F937" s="21">
        <v>2400</v>
      </c>
      <c r="G937" s="22">
        <v>23.2</v>
      </c>
      <c r="I937" s="14"/>
      <c r="J937" s="29">
        <v>0.39155216364877898</v>
      </c>
      <c r="K937" s="29">
        <v>1.91516728396951</v>
      </c>
      <c r="L937" s="29">
        <v>1886.9548159118699</v>
      </c>
      <c r="M937">
        <f t="shared" si="63"/>
        <v>1.5520506519241492E-2</v>
      </c>
      <c r="N937">
        <f t="shared" si="64"/>
        <v>7.5914192477683412E-2</v>
      </c>
      <c r="O937">
        <f t="shared" si="65"/>
        <v>74.795895006582569</v>
      </c>
      <c r="V937" t="s">
        <v>24</v>
      </c>
      <c r="W937" s="2" t="s">
        <v>31</v>
      </c>
      <c r="X937" s="4" t="s">
        <v>33</v>
      </c>
      <c r="Y937" s="2">
        <v>306</v>
      </c>
      <c r="Z937" s="31">
        <f t="shared" si="66"/>
        <v>0.9639460024465818</v>
      </c>
    </row>
    <row r="938" spans="1:26" x14ac:dyDescent="0.2">
      <c r="A938" s="1">
        <v>44722</v>
      </c>
      <c r="B938" s="25">
        <v>0.45833333333333298</v>
      </c>
      <c r="C938" s="4">
        <v>18</v>
      </c>
      <c r="D938" s="4">
        <v>18</v>
      </c>
      <c r="E938" s="2">
        <v>4</v>
      </c>
      <c r="F938" s="21">
        <v>3600</v>
      </c>
      <c r="G938" s="22">
        <v>23.2</v>
      </c>
      <c r="I938" s="14"/>
      <c r="J938" s="30">
        <v>0.39622946983809298</v>
      </c>
      <c r="K938" s="30">
        <v>1.8937402430438599</v>
      </c>
      <c r="L938" s="30">
        <v>2274.0985267752699</v>
      </c>
      <c r="M938">
        <f t="shared" si="63"/>
        <v>1.5705907515438905E-2</v>
      </c>
      <c r="N938">
        <f t="shared" si="64"/>
        <v>7.5064858572143026E-2</v>
      </c>
      <c r="O938">
        <f t="shared" si="65"/>
        <v>90.141657451988166</v>
      </c>
      <c r="V938" t="s">
        <v>24</v>
      </c>
      <c r="W938" s="2" t="s">
        <v>31</v>
      </c>
      <c r="X938" s="4" t="s">
        <v>33</v>
      </c>
      <c r="Y938" s="2">
        <v>306</v>
      </c>
      <c r="Z938" s="31">
        <f t="shared" si="66"/>
        <v>0.9639460024465818</v>
      </c>
    </row>
    <row r="939" spans="1:26" x14ac:dyDescent="0.2">
      <c r="A939" s="1">
        <v>44722</v>
      </c>
      <c r="B939" s="25">
        <v>0.45833333333333298</v>
      </c>
      <c r="C939" s="4">
        <v>19</v>
      </c>
      <c r="D939" s="4">
        <v>19</v>
      </c>
      <c r="E939" s="2">
        <v>1</v>
      </c>
      <c r="F939" s="21">
        <v>0</v>
      </c>
      <c r="G939" s="22">
        <v>22.2</v>
      </c>
      <c r="H939" s="3">
        <v>16.059999999999999</v>
      </c>
      <c r="I939" s="14">
        <v>7.0699999999999999E-2</v>
      </c>
      <c r="J939" s="29">
        <v>0.373650881931891</v>
      </c>
      <c r="K939" s="29">
        <v>2.07127858214209</v>
      </c>
      <c r="L939" s="29">
        <v>794.01434250526199</v>
      </c>
      <c r="M939">
        <f t="shared" si="63"/>
        <v>1.4861075154161008E-2</v>
      </c>
      <c r="N939">
        <f t="shared" si="64"/>
        <v>8.2380179367617518E-2</v>
      </c>
      <c r="O939">
        <f t="shared" si="65"/>
        <v>31.580032024662323</v>
      </c>
      <c r="P939" s="10">
        <f>SLOPE(M939:M942,$F939:$F942)*($H939/$I939)*1000</f>
        <v>8.5308517869137311E-3</v>
      </c>
      <c r="Q939" s="10">
        <f>SLOPE(N939:N942,$F939:$F942)*($H939/$I939)*1000</f>
        <v>-0.3986936898651624</v>
      </c>
      <c r="R939" s="10">
        <f>SLOPE(O939:O942,$F939:$F942)*($H939/$I939)</f>
        <v>2.7078222963858871</v>
      </c>
      <c r="S939" s="11">
        <f>RSQ(J939:J942,$F939:$F942)</f>
        <v>0.16651323469839291</v>
      </c>
      <c r="T939" s="11">
        <f>RSQ(K939:K942,$F939:$F942)</f>
        <v>0.99846538782318739</v>
      </c>
      <c r="U939" s="11">
        <f>RSQ(L939:L942,$F939:$F942)</f>
        <v>0.99995850386068053</v>
      </c>
      <c r="V939" t="s">
        <v>24</v>
      </c>
      <c r="W939" s="2" t="s">
        <v>31</v>
      </c>
      <c r="X939" s="4" t="s">
        <v>35</v>
      </c>
      <c r="Y939" s="2">
        <v>306</v>
      </c>
      <c r="Z939" s="31">
        <f t="shared" si="66"/>
        <v>0.9639460024465818</v>
      </c>
    </row>
    <row r="940" spans="1:26" x14ac:dyDescent="0.2">
      <c r="A940" s="1">
        <v>44722</v>
      </c>
      <c r="B940" s="25">
        <v>0.45833333333333298</v>
      </c>
      <c r="C940" s="4">
        <v>19</v>
      </c>
      <c r="D940" s="4">
        <v>19</v>
      </c>
      <c r="E940" s="2">
        <v>2</v>
      </c>
      <c r="F940" s="21">
        <v>1200</v>
      </c>
      <c r="G940" s="22">
        <v>22.2</v>
      </c>
      <c r="I940" s="14"/>
      <c r="J940" s="30">
        <v>0.369284756440238</v>
      </c>
      <c r="K940" s="30">
        <v>2.0223024885977501</v>
      </c>
      <c r="L940" s="30">
        <v>1159.5273728791501</v>
      </c>
      <c r="M940">
        <f t="shared" si="63"/>
        <v>1.468742289692967E-2</v>
      </c>
      <c r="N940">
        <f t="shared" si="64"/>
        <v>8.0432271729459381E-2</v>
      </c>
      <c r="O940">
        <f t="shared" si="65"/>
        <v>46.117443487808863</v>
      </c>
      <c r="V940" t="s">
        <v>24</v>
      </c>
      <c r="W940" s="2" t="s">
        <v>31</v>
      </c>
      <c r="X940" s="4" t="s">
        <v>35</v>
      </c>
      <c r="Y940" s="2">
        <v>306</v>
      </c>
      <c r="Z940" s="31">
        <f t="shared" si="66"/>
        <v>0.9639460024465818</v>
      </c>
    </row>
    <row r="941" spans="1:26" x14ac:dyDescent="0.2">
      <c r="A941" s="1">
        <v>44722</v>
      </c>
      <c r="B941" s="25">
        <v>0.45833333333333298</v>
      </c>
      <c r="C941" s="4">
        <v>19</v>
      </c>
      <c r="D941" s="4">
        <v>19</v>
      </c>
      <c r="E941" s="2">
        <v>3</v>
      </c>
      <c r="F941" s="21">
        <v>2400</v>
      </c>
      <c r="G941" s="22">
        <v>22.2</v>
      </c>
      <c r="I941" s="14"/>
      <c r="J941" s="29">
        <v>0.37016838744258002</v>
      </c>
      <c r="K941" s="29">
        <v>1.97026538920689</v>
      </c>
      <c r="L941" s="29">
        <v>1512.49071114922</v>
      </c>
      <c r="M941">
        <f t="shared" si="63"/>
        <v>1.472256721845905E-2</v>
      </c>
      <c r="N941">
        <f t="shared" si="64"/>
        <v>7.8362619863916391E-2</v>
      </c>
      <c r="O941">
        <f t="shared" si="65"/>
        <v>60.155720795156952</v>
      </c>
      <c r="V941" t="s">
        <v>24</v>
      </c>
      <c r="W941" s="2" t="s">
        <v>31</v>
      </c>
      <c r="X941" s="4" t="s">
        <v>35</v>
      </c>
      <c r="Y941" s="2">
        <v>306</v>
      </c>
      <c r="Z941" s="31">
        <f t="shared" si="66"/>
        <v>0.9639460024465818</v>
      </c>
    </row>
    <row r="942" spans="1:26" x14ac:dyDescent="0.2">
      <c r="A942" s="1">
        <v>44722</v>
      </c>
      <c r="B942" s="25">
        <v>0.45833333333333298</v>
      </c>
      <c r="C942" s="4">
        <v>19</v>
      </c>
      <c r="D942" s="4">
        <v>19</v>
      </c>
      <c r="E942" s="2">
        <v>4</v>
      </c>
      <c r="F942" s="21">
        <v>3600</v>
      </c>
      <c r="G942" s="22">
        <v>22.2</v>
      </c>
      <c r="I942" s="14"/>
      <c r="J942" s="30">
        <v>0.3771332952782</v>
      </c>
      <c r="K942" s="30">
        <v>1.9121062781229901</v>
      </c>
      <c r="L942" s="30">
        <v>1875.2235819887201</v>
      </c>
      <c r="M942">
        <f t="shared" si="63"/>
        <v>1.499957986259305E-2</v>
      </c>
      <c r="N942">
        <f t="shared" si="64"/>
        <v>7.6049479543603749E-2</v>
      </c>
      <c r="O942">
        <f t="shared" si="65"/>
        <v>74.58255802503129</v>
      </c>
      <c r="V942" t="s">
        <v>24</v>
      </c>
      <c r="W942" s="2" t="s">
        <v>31</v>
      </c>
      <c r="X942" s="4" t="s">
        <v>35</v>
      </c>
      <c r="Y942" s="2">
        <v>306</v>
      </c>
      <c r="Z942" s="31">
        <f t="shared" si="66"/>
        <v>0.9639460024465818</v>
      </c>
    </row>
    <row r="943" spans="1:26" x14ac:dyDescent="0.2">
      <c r="A943" s="1">
        <v>44722</v>
      </c>
      <c r="B943" s="25">
        <v>0.45833333333333298</v>
      </c>
      <c r="C943" s="4">
        <v>20</v>
      </c>
      <c r="D943" s="4">
        <v>20</v>
      </c>
      <c r="E943" s="2">
        <v>1</v>
      </c>
      <c r="F943" s="21">
        <v>0</v>
      </c>
      <c r="G943" s="22">
        <v>23.2</v>
      </c>
      <c r="H943" s="3">
        <v>15.72</v>
      </c>
      <c r="I943" s="14">
        <v>7.0699999999999999E-2</v>
      </c>
      <c r="J943" s="29">
        <v>0.35773023295626999</v>
      </c>
      <c r="K943" s="29">
        <v>2.0896446172212202</v>
      </c>
      <c r="L943" s="29">
        <v>447.62465248005799</v>
      </c>
      <c r="M943">
        <f t="shared" si="63"/>
        <v>1.4179858849427353E-2</v>
      </c>
      <c r="N943">
        <f t="shared" si="64"/>
        <v>8.2830197137083242E-2</v>
      </c>
      <c r="O943">
        <f t="shared" si="65"/>
        <v>17.743131010308268</v>
      </c>
      <c r="P943" s="10">
        <f>SLOPE(M943:M946,$F943:$F946)*($H943/$I943)*1000</f>
        <v>5.5720748584853021E-2</v>
      </c>
      <c r="Q943" s="10">
        <f>SLOPE(N943:N946,$F943:$F946)*($H943/$I943)*1000</f>
        <v>-0.31474608663587011</v>
      </c>
      <c r="R943" s="10">
        <f>SLOPE(O943:O946,$F943:$F946)*($H943/$I943)</f>
        <v>2.1452807914779464</v>
      </c>
      <c r="S943" s="11">
        <f>RSQ(J943:J946,$F943:$F946)</f>
        <v>0.96844184045473269</v>
      </c>
      <c r="T943" s="11">
        <f>RSQ(K943:K946,$F943:$F946)</f>
        <v>0.89990817263545375</v>
      </c>
      <c r="U943" s="11">
        <f>RSQ(L943:L946,$F943:$F946)</f>
        <v>0.99202535353756671</v>
      </c>
      <c r="V943" t="s">
        <v>24</v>
      </c>
      <c r="W943" s="2" t="s">
        <v>31</v>
      </c>
      <c r="X943" s="4" t="s">
        <v>33</v>
      </c>
      <c r="Y943" s="2">
        <v>306</v>
      </c>
      <c r="Z943" s="31">
        <f t="shared" si="66"/>
        <v>0.9639460024465818</v>
      </c>
    </row>
    <row r="944" spans="1:26" x14ac:dyDescent="0.2">
      <c r="A944" s="1">
        <v>44722</v>
      </c>
      <c r="B944" s="25">
        <v>0.45833333333333298</v>
      </c>
      <c r="C944" s="4">
        <v>20</v>
      </c>
      <c r="D944" s="4">
        <v>20</v>
      </c>
      <c r="E944" s="2">
        <v>2</v>
      </c>
      <c r="F944" s="21">
        <v>1200</v>
      </c>
      <c r="G944" s="22">
        <v>23.2</v>
      </c>
      <c r="I944" s="14"/>
      <c r="J944" s="30">
        <v>0.36771054356638799</v>
      </c>
      <c r="K944" s="30">
        <v>2.0039364535186301</v>
      </c>
      <c r="L944" s="30">
        <v>786.271468287993</v>
      </c>
      <c r="M944">
        <f t="shared" si="63"/>
        <v>1.4575462526967842E-2</v>
      </c>
      <c r="N944">
        <f t="shared" si="64"/>
        <v>7.9432861514922098E-2</v>
      </c>
      <c r="O944">
        <f t="shared" si="65"/>
        <v>31.166553482267879</v>
      </c>
      <c r="V944" t="s">
        <v>24</v>
      </c>
      <c r="W944" s="2" t="s">
        <v>31</v>
      </c>
      <c r="X944" s="4" t="s">
        <v>33</v>
      </c>
      <c r="Y944" s="2">
        <v>306</v>
      </c>
      <c r="Z944" s="31">
        <f t="shared" si="66"/>
        <v>0.9639460024465818</v>
      </c>
    </row>
    <row r="945" spans="1:26" x14ac:dyDescent="0.2">
      <c r="A945" s="1">
        <v>44722</v>
      </c>
      <c r="B945" s="25">
        <v>0.45833333333333298</v>
      </c>
      <c r="C945" s="4">
        <v>20</v>
      </c>
      <c r="D945" s="4">
        <v>20</v>
      </c>
      <c r="E945" s="2">
        <v>3</v>
      </c>
      <c r="F945" s="21">
        <v>2400</v>
      </c>
      <c r="G945" s="22">
        <v>23.2</v>
      </c>
      <c r="I945" s="14"/>
      <c r="J945" s="29">
        <v>0.37619030432323303</v>
      </c>
      <c r="K945" s="29">
        <v>1.9886314242860199</v>
      </c>
      <c r="L945" s="29">
        <v>1094.4924260139801</v>
      </c>
      <c r="M945">
        <f t="shared" si="63"/>
        <v>1.4911586789139652E-2</v>
      </c>
      <c r="N945">
        <f t="shared" si="64"/>
        <v>7.8826194439535993E-2</v>
      </c>
      <c r="O945">
        <f t="shared" si="65"/>
        <v>43.383943214390634</v>
      </c>
      <c r="V945" t="s">
        <v>24</v>
      </c>
      <c r="W945" s="2" t="s">
        <v>31</v>
      </c>
      <c r="X945" s="4" t="s">
        <v>33</v>
      </c>
      <c r="Y945" s="2">
        <v>306</v>
      </c>
      <c r="Z945" s="31">
        <f t="shared" si="66"/>
        <v>0.9639460024465818</v>
      </c>
    </row>
    <row r="946" spans="1:26" x14ac:dyDescent="0.2">
      <c r="A946" s="1">
        <v>44722</v>
      </c>
      <c r="B946" s="25">
        <v>0.45833333333333298</v>
      </c>
      <c r="C946" s="4">
        <v>20</v>
      </c>
      <c r="D946" s="4">
        <v>20</v>
      </c>
      <c r="E946" s="2">
        <v>4</v>
      </c>
      <c r="F946" s="21">
        <v>3600</v>
      </c>
      <c r="G946" s="22">
        <v>23.2</v>
      </c>
      <c r="I946" s="14"/>
      <c r="J946" s="30">
        <v>0.38019240653411002</v>
      </c>
      <c r="K946" s="30">
        <v>1.95189935412777</v>
      </c>
      <c r="L946" s="30">
        <v>1318.51612232702</v>
      </c>
      <c r="M946">
        <f t="shared" si="63"/>
        <v>1.5070223770929652E-2</v>
      </c>
      <c r="N946">
        <f t="shared" si="64"/>
        <v>7.7370193458609904E-2</v>
      </c>
      <c r="O946">
        <f t="shared" si="65"/>
        <v>52.263887093873144</v>
      </c>
      <c r="V946" t="s">
        <v>24</v>
      </c>
      <c r="W946" s="2" t="s">
        <v>31</v>
      </c>
      <c r="X946" s="4" t="s">
        <v>33</v>
      </c>
      <c r="Y946" s="2">
        <v>306</v>
      </c>
      <c r="Z946" s="31">
        <f t="shared" si="66"/>
        <v>0.9639460024465818</v>
      </c>
    </row>
    <row r="947" spans="1:26" x14ac:dyDescent="0.2">
      <c r="A947" s="1">
        <v>44722</v>
      </c>
      <c r="B947" s="25">
        <v>0.45833333333333298</v>
      </c>
      <c r="C947" s="4">
        <v>21</v>
      </c>
      <c r="D947" s="4">
        <v>21</v>
      </c>
      <c r="E947" s="2">
        <v>1</v>
      </c>
      <c r="F947" s="21">
        <v>0</v>
      </c>
      <c r="G947" s="22">
        <v>22.2</v>
      </c>
      <c r="H947" s="3">
        <v>15.72</v>
      </c>
      <c r="I947" s="14">
        <v>7.0699999999999999E-2</v>
      </c>
      <c r="J947" s="29">
        <v>0.35913375575835099</v>
      </c>
      <c r="K947" s="29">
        <v>2.0682175762955701</v>
      </c>
      <c r="L947" s="29">
        <v>441.869462415881</v>
      </c>
      <c r="M947">
        <f t="shared" ref="M947:M1010" si="67">$Z947*J947/(0.08206*(273.15+$G947))</f>
        <v>1.428369098749727E-2</v>
      </c>
      <c r="N947">
        <f t="shared" ref="N947:N1010" si="68">$Z947*K947/(0.08206*(273.15+$G947))</f>
        <v>8.2258435140232691E-2</v>
      </c>
      <c r="O947">
        <f t="shared" si="65"/>
        <v>17.574306944866514</v>
      </c>
      <c r="P947" s="10">
        <f>SLOPE(M947:M950,$F947:$F950)*($H947/$I947)*1000</f>
        <v>6.7913998522520398E-3</v>
      </c>
      <c r="Q947" s="10">
        <f>SLOPE(N947:N950,$F947:$F950)*($H947/$I947)*1000</f>
        <v>-0.35641612707388165</v>
      </c>
      <c r="R947" s="10">
        <f>SLOPE(O947:O950,$F947:$F950)*($H947/$I947)</f>
        <v>1.9939802271387199</v>
      </c>
      <c r="S947" s="11">
        <f>RSQ(J947:J950,$F947:$F950)</f>
        <v>0.86336397584893787</v>
      </c>
      <c r="T947" s="11">
        <f>RSQ(K947:K950,$F947:$F950)</f>
        <v>0.94992389649924069</v>
      </c>
      <c r="U947" s="11">
        <f>RSQ(L947:L950,$F947:$F950)</f>
        <v>0.99984067632370366</v>
      </c>
      <c r="V947" t="s">
        <v>24</v>
      </c>
      <c r="W947" s="2" t="s">
        <v>32</v>
      </c>
      <c r="X947" s="4" t="s">
        <v>35</v>
      </c>
      <c r="Y947" s="2">
        <v>306</v>
      </c>
      <c r="Z947" s="31">
        <f t="shared" si="66"/>
        <v>0.9639460024465818</v>
      </c>
    </row>
    <row r="948" spans="1:26" x14ac:dyDescent="0.2">
      <c r="A948" s="1">
        <v>44722</v>
      </c>
      <c r="B948" s="25">
        <v>0.45833333333333298</v>
      </c>
      <c r="C948" s="4">
        <v>21</v>
      </c>
      <c r="D948" s="4">
        <v>21</v>
      </c>
      <c r="E948" s="2">
        <v>2</v>
      </c>
      <c r="F948" s="21">
        <v>1200</v>
      </c>
      <c r="G948" s="22">
        <v>22.2</v>
      </c>
      <c r="I948" s="14"/>
      <c r="J948" s="30">
        <v>0.36016596747787499</v>
      </c>
      <c r="K948" s="30">
        <v>2.0406685236768798</v>
      </c>
      <c r="L948" s="30">
        <v>717.66388650713202</v>
      </c>
      <c r="M948">
        <f t="shared" si="67"/>
        <v>1.4324744753674777E-2</v>
      </c>
      <c r="N948">
        <f t="shared" si="68"/>
        <v>8.1162737093768769E-2</v>
      </c>
      <c r="O948">
        <f t="shared" si="65"/>
        <v>28.543374225873833</v>
      </c>
      <c r="V948" t="s">
        <v>24</v>
      </c>
      <c r="W948" s="2" t="s">
        <v>32</v>
      </c>
      <c r="X948" s="4" t="s">
        <v>35</v>
      </c>
      <c r="Y948" s="2">
        <v>306</v>
      </c>
      <c r="Z948" s="31">
        <f t="shared" si="66"/>
        <v>0.9639460024465818</v>
      </c>
    </row>
    <row r="949" spans="1:26" x14ac:dyDescent="0.2">
      <c r="A949" s="1">
        <v>44722</v>
      </c>
      <c r="B949" s="25">
        <v>0.45833333333333298</v>
      </c>
      <c r="C949" s="4">
        <v>21</v>
      </c>
      <c r="D949" s="4">
        <v>21</v>
      </c>
      <c r="E949" s="2">
        <v>3</v>
      </c>
      <c r="F949" s="21">
        <v>2400</v>
      </c>
      <c r="G949" s="22">
        <v>22.2</v>
      </c>
      <c r="I949" s="14"/>
      <c r="J949" s="29">
        <v>0.36182937224990402</v>
      </c>
      <c r="K949" s="29">
        <v>1.9978144418255801</v>
      </c>
      <c r="L949" s="29">
        <v>991.32772104866604</v>
      </c>
      <c r="M949">
        <f t="shared" si="67"/>
        <v>1.4390902722314124E-2</v>
      </c>
      <c r="N949">
        <f t="shared" si="68"/>
        <v>7.9458317910380299E-2</v>
      </c>
      <c r="O949">
        <f t="shared" si="65"/>
        <v>39.42770237484082</v>
      </c>
      <c r="V949" t="s">
        <v>24</v>
      </c>
      <c r="W949" s="2" t="s">
        <v>32</v>
      </c>
      <c r="X949" s="4" t="s">
        <v>35</v>
      </c>
      <c r="Y949" s="2">
        <v>306</v>
      </c>
      <c r="Z949" s="31">
        <f t="shared" si="66"/>
        <v>0.9639460024465818</v>
      </c>
    </row>
    <row r="950" spans="1:26" x14ac:dyDescent="0.2">
      <c r="A950" s="1">
        <v>44722</v>
      </c>
      <c r="B950" s="25">
        <v>0.45833333333333298</v>
      </c>
      <c r="C950" s="4">
        <v>21</v>
      </c>
      <c r="D950" s="4">
        <v>21</v>
      </c>
      <c r="E950" s="2">
        <v>4</v>
      </c>
      <c r="F950" s="21">
        <v>3600</v>
      </c>
      <c r="G950" s="22">
        <v>22.2</v>
      </c>
      <c r="I950" s="14"/>
      <c r="J950" s="30">
        <v>0.36165115122601899</v>
      </c>
      <c r="K950" s="30">
        <v>1.92128929566255</v>
      </c>
      <c r="L950" s="30">
        <v>1252.5587860836099</v>
      </c>
      <c r="M950">
        <f t="shared" si="67"/>
        <v>1.4383814404962073E-2</v>
      </c>
      <c r="N950">
        <f t="shared" si="68"/>
        <v>7.6414712225758255E-2</v>
      </c>
      <c r="O950">
        <f t="shared" si="65"/>
        <v>49.817546686230571</v>
      </c>
      <c r="V950" t="s">
        <v>24</v>
      </c>
      <c r="W950" s="2" t="s">
        <v>32</v>
      </c>
      <c r="X950" s="4" t="s">
        <v>35</v>
      </c>
      <c r="Y950" s="2">
        <v>306</v>
      </c>
      <c r="Z950" s="31">
        <f t="shared" si="66"/>
        <v>0.9639460024465818</v>
      </c>
    </row>
    <row r="951" spans="1:26" x14ac:dyDescent="0.2">
      <c r="A951" s="1">
        <v>44722</v>
      </c>
      <c r="B951" s="25">
        <v>0.45833333333333298</v>
      </c>
      <c r="C951" s="4">
        <v>22</v>
      </c>
      <c r="D951" s="4">
        <v>22</v>
      </c>
      <c r="E951" s="2">
        <v>1</v>
      </c>
      <c r="F951" s="21">
        <v>0</v>
      </c>
      <c r="G951" s="22">
        <v>23.2</v>
      </c>
      <c r="H951" s="3">
        <v>16.75</v>
      </c>
      <c r="I951" s="14">
        <v>7.0699999999999999E-2</v>
      </c>
      <c r="J951" s="29">
        <v>0.35998774440045</v>
      </c>
      <c r="K951" s="29">
        <v>2.0651565704490502</v>
      </c>
      <c r="L951" s="29">
        <v>456.991451659002</v>
      </c>
      <c r="M951">
        <f t="shared" si="67"/>
        <v>1.4269343021242803E-2</v>
      </c>
      <c r="N951">
        <f t="shared" si="68"/>
        <v>8.1859529816465715E-2</v>
      </c>
      <c r="O951">
        <f t="shared" ref="O951:O1014" si="69">$Z951*L951/(0.08206*(273.15+$G951))</f>
        <v>18.1144160681317</v>
      </c>
      <c r="P951" s="10">
        <f>SLOPE(M951:M954,$F951:$F954)*($H951/$I951)*1000</f>
        <v>0.10126831992376276</v>
      </c>
      <c r="Q951" s="10">
        <f>SLOPE(N951:N954,$F951:$F954)*($H951/$I951)*1000</f>
        <v>-0.66834203442888107</v>
      </c>
      <c r="R951" s="10">
        <f>SLOPE(O951:O954,$F951:$F954)*($H951/$I951)</f>
        <v>4.424846369993463</v>
      </c>
      <c r="S951" s="11">
        <f>RSQ(J951:J954,$F951:$F954)</f>
        <v>0.95653571190091069</v>
      </c>
      <c r="T951" s="11">
        <f>RSQ(K951:K954,$F951:$F954)</f>
        <v>0.95940099833610892</v>
      </c>
      <c r="U951" s="11">
        <f>RSQ(L951:L954,$F951:$F954)</f>
        <v>0.95923538914004969</v>
      </c>
      <c r="V951" t="s">
        <v>24</v>
      </c>
      <c r="W951" s="2" t="s">
        <v>32</v>
      </c>
      <c r="X951" s="4" t="s">
        <v>33</v>
      </c>
      <c r="Y951" s="2">
        <v>306</v>
      </c>
      <c r="Z951" s="31">
        <f t="shared" si="66"/>
        <v>0.9639460024465818</v>
      </c>
    </row>
    <row r="952" spans="1:26" x14ac:dyDescent="0.2">
      <c r="A952" s="1">
        <v>44722</v>
      </c>
      <c r="B952" s="25">
        <v>0.45833333333333298</v>
      </c>
      <c r="C952" s="4">
        <v>22</v>
      </c>
      <c r="D952" s="4">
        <v>22</v>
      </c>
      <c r="E952" s="2">
        <v>2</v>
      </c>
      <c r="F952" s="21">
        <v>1200</v>
      </c>
      <c r="G952" s="22">
        <v>23.2</v>
      </c>
      <c r="I952" s="14"/>
      <c r="J952" s="30">
        <v>0.37695509271525701</v>
      </c>
      <c r="K952" s="30">
        <v>1.9274113073556001</v>
      </c>
      <c r="L952" s="30">
        <v>1311.6826460882901</v>
      </c>
      <c r="M952">
        <f t="shared" si="67"/>
        <v>1.4941901787564472E-2</v>
      </c>
      <c r="N952">
        <f t="shared" si="68"/>
        <v>7.6399526137992377E-2</v>
      </c>
      <c r="O952">
        <f t="shared" si="69"/>
        <v>51.993018937957601</v>
      </c>
      <c r="V952" t="s">
        <v>24</v>
      </c>
      <c r="W952" s="2" t="s">
        <v>32</v>
      </c>
      <c r="X952" s="4" t="s">
        <v>33</v>
      </c>
      <c r="Y952" s="2">
        <v>306</v>
      </c>
      <c r="Z952" s="31">
        <f t="shared" si="66"/>
        <v>0.9639460024465818</v>
      </c>
    </row>
    <row r="953" spans="1:26" x14ac:dyDescent="0.2">
      <c r="A953" s="1">
        <v>44722</v>
      </c>
      <c r="B953" s="25">
        <v>0.45833333333333298</v>
      </c>
      <c r="C953" s="4">
        <v>22</v>
      </c>
      <c r="D953" s="4">
        <v>22</v>
      </c>
      <c r="E953" s="2">
        <v>3</v>
      </c>
      <c r="F953" s="21">
        <v>2400</v>
      </c>
      <c r="G953" s="22">
        <v>23.2</v>
      </c>
      <c r="I953" s="14"/>
      <c r="J953" s="29">
        <v>0.39259900139376802</v>
      </c>
      <c r="K953" s="29">
        <v>1.8723132021182201</v>
      </c>
      <c r="L953" s="29">
        <v>1830.6760724400399</v>
      </c>
      <c r="M953">
        <f t="shared" si="67"/>
        <v>1.5562001506510326E-2</v>
      </c>
      <c r="N953">
        <f t="shared" si="68"/>
        <v>7.4215524666603055E-2</v>
      </c>
      <c r="O953">
        <f t="shared" si="69"/>
        <v>72.565094908813833</v>
      </c>
      <c r="V953" t="s">
        <v>24</v>
      </c>
      <c r="W953" s="2" t="s">
        <v>32</v>
      </c>
      <c r="X953" s="4" t="s">
        <v>33</v>
      </c>
      <c r="Y953" s="2">
        <v>306</v>
      </c>
      <c r="Z953" s="31">
        <f t="shared" si="66"/>
        <v>0.9639460024465818</v>
      </c>
    </row>
    <row r="954" spans="1:26" x14ac:dyDescent="0.2">
      <c r="A954" s="1">
        <v>44722</v>
      </c>
      <c r="B954" s="25">
        <v>0.45833333333333298</v>
      </c>
      <c r="C954" s="4">
        <v>22</v>
      </c>
      <c r="D954" s="4">
        <v>22</v>
      </c>
      <c r="E954" s="2">
        <v>4</v>
      </c>
      <c r="F954" s="21">
        <v>3600</v>
      </c>
      <c r="G954" s="22">
        <v>23.2</v>
      </c>
      <c r="I954" s="14"/>
      <c r="J954" s="30">
        <v>0.39790732690489999</v>
      </c>
      <c r="K954" s="30">
        <v>1.7988490618017099</v>
      </c>
      <c r="L954" s="30">
        <v>2168.71229246239</v>
      </c>
      <c r="M954">
        <f t="shared" si="67"/>
        <v>1.5772415107431405E-2</v>
      </c>
      <c r="N954">
        <f t="shared" si="68"/>
        <v>7.1303522704750461E-2</v>
      </c>
      <c r="O954">
        <f t="shared" si="69"/>
        <v>85.964314332621484</v>
      </c>
      <c r="V954" t="s">
        <v>24</v>
      </c>
      <c r="W954" s="2" t="s">
        <v>32</v>
      </c>
      <c r="X954" s="4" t="s">
        <v>33</v>
      </c>
      <c r="Y954" s="2">
        <v>306</v>
      </c>
      <c r="Z954" s="31">
        <f t="shared" si="66"/>
        <v>0.9639460024465818</v>
      </c>
    </row>
    <row r="955" spans="1:26" x14ac:dyDescent="0.2">
      <c r="A955" s="1">
        <v>44722</v>
      </c>
      <c r="B955" s="25">
        <v>0.45833333333333298</v>
      </c>
      <c r="C955" s="4">
        <v>23</v>
      </c>
      <c r="D955" s="4">
        <v>23</v>
      </c>
      <c r="E955" s="2">
        <v>1</v>
      </c>
      <c r="F955" s="21">
        <v>0</v>
      </c>
      <c r="G955" s="22">
        <v>22.2</v>
      </c>
      <c r="H955" s="3">
        <v>15.04</v>
      </c>
      <c r="I955" s="14">
        <v>7.0699999999999999E-2</v>
      </c>
      <c r="J955" s="29">
        <v>0.356712855972807</v>
      </c>
      <c r="K955" s="29">
        <v>2.0651565704490502</v>
      </c>
      <c r="L955" s="29">
        <v>468.06012419778102</v>
      </c>
      <c r="M955">
        <f t="shared" si="67"/>
        <v>1.4187405456287898E-2</v>
      </c>
      <c r="N955">
        <f t="shared" si="68"/>
        <v>8.2136690912847851E-2</v>
      </c>
      <c r="O955">
        <f t="shared" si="69"/>
        <v>18.615978226533599</v>
      </c>
      <c r="P955" s="10">
        <f>SLOPE(M955:M958,$F955:$F958)*($H955/$I955)*1000</f>
        <v>7.6587769512613507E-2</v>
      </c>
      <c r="Q955" s="10">
        <f>SLOPE(N955:N958,$F955:$F958)*($H955/$I955)*1000</f>
        <v>-0.31510000502217833</v>
      </c>
      <c r="R955" s="10">
        <f>SLOPE(O955:O958,$F955:$F958)*($H955/$I955)</f>
        <v>2.7069583004403106</v>
      </c>
      <c r="S955" s="11">
        <f>RSQ(J955:J958,$F955:$F958)</f>
        <v>0.9935766170423922</v>
      </c>
      <c r="T955" s="11">
        <f>RSQ(K955:K958,$F955:$F958)</f>
        <v>0.99328984156570055</v>
      </c>
      <c r="U955" s="11">
        <f>RSQ(L955:L958,$F955:$F958)</f>
        <v>0.99970349593981855</v>
      </c>
      <c r="V955" t="s">
        <v>24</v>
      </c>
      <c r="W955" s="2" t="s">
        <v>36</v>
      </c>
      <c r="X955" s="4" t="s">
        <v>35</v>
      </c>
      <c r="Y955" s="2">
        <v>306</v>
      </c>
      <c r="Z955" s="31">
        <f t="shared" si="66"/>
        <v>0.9639460024465818</v>
      </c>
    </row>
    <row r="956" spans="1:26" x14ac:dyDescent="0.2">
      <c r="A956" s="1">
        <v>44722</v>
      </c>
      <c r="B956" s="25">
        <v>0.45833333333333298</v>
      </c>
      <c r="C956" s="4">
        <v>23</v>
      </c>
      <c r="D956" s="4">
        <v>23</v>
      </c>
      <c r="E956" s="2">
        <v>2</v>
      </c>
      <c r="F956" s="21">
        <v>1200</v>
      </c>
      <c r="G956" s="22">
        <v>22.2</v>
      </c>
      <c r="I956" s="14"/>
      <c r="J956" s="30">
        <v>0.36994562382196799</v>
      </c>
      <c r="K956" s="30">
        <v>2.03148550613732</v>
      </c>
      <c r="L956" s="30">
        <v>850.57889677033802</v>
      </c>
      <c r="M956">
        <f t="shared" si="67"/>
        <v>1.471370732526032E-2</v>
      </c>
      <c r="N956">
        <f t="shared" si="68"/>
        <v>8.0797504411614277E-2</v>
      </c>
      <c r="O956">
        <f t="shared" si="69"/>
        <v>33.829752639929438</v>
      </c>
      <c r="V956" t="s">
        <v>24</v>
      </c>
      <c r="W956" s="2" t="s">
        <v>36</v>
      </c>
      <c r="X956" s="4" t="s">
        <v>35</v>
      </c>
      <c r="Y956" s="2">
        <v>306</v>
      </c>
      <c r="Z956" s="31">
        <f t="shared" si="66"/>
        <v>0.9639460024465818</v>
      </c>
    </row>
    <row r="957" spans="1:26" x14ac:dyDescent="0.2">
      <c r="A957" s="1">
        <v>44722</v>
      </c>
      <c r="B957" s="25">
        <v>0.45833333333333298</v>
      </c>
      <c r="C957" s="4">
        <v>23</v>
      </c>
      <c r="D957" s="4">
        <v>23</v>
      </c>
      <c r="E957" s="2">
        <v>3</v>
      </c>
      <c r="F957" s="21">
        <v>2400</v>
      </c>
      <c r="G957" s="22">
        <v>22.2</v>
      </c>
      <c r="I957" s="14"/>
      <c r="J957" s="29">
        <v>0.37839555741159098</v>
      </c>
      <c r="K957" s="29">
        <v>1.9794484067464599</v>
      </c>
      <c r="L957" s="29">
        <v>1250.1943513394101</v>
      </c>
      <c r="M957">
        <f t="shared" si="67"/>
        <v>1.5049783336840419E-2</v>
      </c>
      <c r="N957">
        <f t="shared" si="68"/>
        <v>7.87278525460713E-2</v>
      </c>
      <c r="O957">
        <f t="shared" si="69"/>
        <v>49.723506917746725</v>
      </c>
      <c r="V957" t="s">
        <v>24</v>
      </c>
      <c r="W957" s="2" t="s">
        <v>36</v>
      </c>
      <c r="X957" s="4" t="s">
        <v>35</v>
      </c>
      <c r="Y957" s="2">
        <v>306</v>
      </c>
      <c r="Z957" s="31">
        <f t="shared" si="66"/>
        <v>0.9639460024465818</v>
      </c>
    </row>
    <row r="958" spans="1:26" x14ac:dyDescent="0.2">
      <c r="A958" s="1">
        <v>44722</v>
      </c>
      <c r="B958" s="25">
        <v>0.45833333333333298</v>
      </c>
      <c r="C958" s="4">
        <v>23</v>
      </c>
      <c r="D958" s="4">
        <v>23</v>
      </c>
      <c r="E958" s="2">
        <v>4</v>
      </c>
      <c r="F958" s="21">
        <v>3600</v>
      </c>
      <c r="G958" s="22">
        <v>22.2</v>
      </c>
      <c r="I958" s="14"/>
      <c r="J958" s="30">
        <v>0.39010439778693601</v>
      </c>
      <c r="K958" s="30">
        <v>1.9335333190486399</v>
      </c>
      <c r="L958" s="30">
        <v>1614.6161041390601</v>
      </c>
      <c r="M958">
        <f t="shared" si="67"/>
        <v>1.5515474614983302E-2</v>
      </c>
      <c r="N958">
        <f t="shared" si="68"/>
        <v>7.690168913529799E-2</v>
      </c>
      <c r="O958">
        <f t="shared" si="69"/>
        <v>64.217515410824106</v>
      </c>
      <c r="V958" t="s">
        <v>24</v>
      </c>
      <c r="W958" s="2" t="s">
        <v>36</v>
      </c>
      <c r="X958" s="4" t="s">
        <v>35</v>
      </c>
      <c r="Y958" s="2">
        <v>306</v>
      </c>
      <c r="Z958" s="31">
        <f t="shared" si="66"/>
        <v>0.9639460024465818</v>
      </c>
    </row>
    <row r="959" spans="1:26" x14ac:dyDescent="0.2">
      <c r="A959" s="1">
        <v>44722</v>
      </c>
      <c r="B959" s="25">
        <v>0.45833333333333298</v>
      </c>
      <c r="C959" s="4">
        <v>24</v>
      </c>
      <c r="D959" s="4">
        <v>24</v>
      </c>
      <c r="E959" s="2">
        <v>1</v>
      </c>
      <c r="F959" s="21">
        <v>0</v>
      </c>
      <c r="G959" s="22">
        <v>23.2</v>
      </c>
      <c r="H959" s="3">
        <v>16.399999999999999</v>
      </c>
      <c r="I959" s="14">
        <v>7.0699999999999999E-2</v>
      </c>
      <c r="J959" s="29">
        <v>0.35978724317466998</v>
      </c>
      <c r="K959" s="29">
        <v>2.07127858214209</v>
      </c>
      <c r="L959" s="29">
        <v>519.70093797905804</v>
      </c>
      <c r="M959">
        <f t="shared" si="67"/>
        <v>1.4261395470773829E-2</v>
      </c>
      <c r="N959">
        <f t="shared" si="68"/>
        <v>8.2102196646619996E-2</v>
      </c>
      <c r="O959">
        <f t="shared" si="69"/>
        <v>20.600120609204666</v>
      </c>
      <c r="P959" s="10">
        <f>SLOPE(M959:M962,$F959:$F962)*($H959/$I959)*1000</f>
        <v>7.1396821837573274E-2</v>
      </c>
      <c r="Q959" s="10">
        <f>SLOPE(N959:N962,$F959:$F962)*($H959/$I959)*1000</f>
        <v>-0.35181541854063109</v>
      </c>
      <c r="R959" s="10">
        <f>SLOPE(O959:O962,$F959:$F962)*($H959/$I959)</f>
        <v>2.9527060783597294</v>
      </c>
      <c r="S959" s="11">
        <f>RSQ(J959:J962,$F959:$F962)</f>
        <v>0.96459155504420202</v>
      </c>
      <c r="T959" s="11">
        <f>RSQ(K959:K962,$F959:$F962)</f>
        <v>0.93052109181140841</v>
      </c>
      <c r="U959" s="11">
        <f>RSQ(L959:L962,$F959:$F962)</f>
        <v>0.95825281824300446</v>
      </c>
      <c r="V959" t="s">
        <v>24</v>
      </c>
      <c r="W959" s="2" t="s">
        <v>36</v>
      </c>
      <c r="X959" s="4" t="s">
        <v>33</v>
      </c>
      <c r="Y959" s="2">
        <v>306</v>
      </c>
      <c r="Z959" s="31">
        <f t="shared" si="66"/>
        <v>0.9639460024465818</v>
      </c>
    </row>
    <row r="960" spans="1:26" x14ac:dyDescent="0.2">
      <c r="A960" s="1">
        <v>44722</v>
      </c>
      <c r="B960" s="25">
        <v>0.45833333333333298</v>
      </c>
      <c r="C960" s="4">
        <v>24</v>
      </c>
      <c r="D960" s="4">
        <v>24</v>
      </c>
      <c r="E960" s="2">
        <v>2</v>
      </c>
      <c r="F960" s="21">
        <v>1200</v>
      </c>
      <c r="G960" s="22">
        <v>23.2</v>
      </c>
      <c r="I960" s="14"/>
      <c r="J960" s="30">
        <v>0.37443053373363</v>
      </c>
      <c r="K960" s="30">
        <v>1.9886314242860199</v>
      </c>
      <c r="L960" s="30">
        <v>1133.75243588744</v>
      </c>
      <c r="M960">
        <f t="shared" si="67"/>
        <v>1.4841832275069843E-2</v>
      </c>
      <c r="N960">
        <f t="shared" si="68"/>
        <v>7.8826194439535993E-2</v>
      </c>
      <c r="O960">
        <f t="shared" si="69"/>
        <v>44.940147714726614</v>
      </c>
      <c r="V960" t="s">
        <v>24</v>
      </c>
      <c r="W960" s="2" t="s">
        <v>36</v>
      </c>
      <c r="X960" s="4" t="s">
        <v>33</v>
      </c>
      <c r="Y960" s="2">
        <v>306</v>
      </c>
      <c r="Z960" s="31">
        <f t="shared" si="66"/>
        <v>0.9639460024465818</v>
      </c>
    </row>
    <row r="961" spans="1:26" x14ac:dyDescent="0.2">
      <c r="A961" s="1">
        <v>44722</v>
      </c>
      <c r="B961" s="25">
        <v>0.45833333333333298</v>
      </c>
      <c r="C961" s="4">
        <v>24</v>
      </c>
      <c r="D961" s="4">
        <v>24</v>
      </c>
      <c r="E961" s="2">
        <v>3</v>
      </c>
      <c r="F961" s="21">
        <v>2400</v>
      </c>
      <c r="G961" s="22">
        <v>23.2</v>
      </c>
      <c r="I961" s="14"/>
      <c r="J961" s="29">
        <v>0.38062305316613299</v>
      </c>
      <c r="K961" s="29">
        <v>1.96108237166733</v>
      </c>
      <c r="L961" s="29">
        <v>1424.0062878374499</v>
      </c>
      <c r="M961">
        <f t="shared" si="67"/>
        <v>1.5087293920146851E-2</v>
      </c>
      <c r="N961">
        <f t="shared" si="68"/>
        <v>7.7734193703841326E-2</v>
      </c>
      <c r="O961">
        <f t="shared" si="69"/>
        <v>56.445349881010522</v>
      </c>
      <c r="V961" t="s">
        <v>24</v>
      </c>
      <c r="W961" s="2" t="s">
        <v>36</v>
      </c>
      <c r="X961" s="4" t="s">
        <v>33</v>
      </c>
      <c r="Y961" s="2">
        <v>306</v>
      </c>
      <c r="Z961" s="31">
        <f t="shared" si="66"/>
        <v>0.9639460024465818</v>
      </c>
    </row>
    <row r="962" spans="1:26" x14ac:dyDescent="0.2">
      <c r="A962" s="1">
        <v>44722</v>
      </c>
      <c r="B962" s="25">
        <v>0.45833333333333298</v>
      </c>
      <c r="C962" s="4">
        <v>24</v>
      </c>
      <c r="D962" s="4">
        <v>24</v>
      </c>
      <c r="E962" s="2">
        <v>4</v>
      </c>
      <c r="F962" s="21">
        <v>3600</v>
      </c>
      <c r="G962" s="22">
        <v>23.2</v>
      </c>
      <c r="I962" s="14"/>
      <c r="J962" s="30">
        <v>0.38878283568466099</v>
      </c>
      <c r="K962" s="30">
        <v>1.9274113073556001</v>
      </c>
      <c r="L962" s="30">
        <v>1707.46563774781</v>
      </c>
      <c r="M962">
        <f t="shared" si="67"/>
        <v>1.5410734752638346E-2</v>
      </c>
      <c r="N962">
        <f t="shared" si="68"/>
        <v>7.6399526137992377E-2</v>
      </c>
      <c r="O962">
        <f t="shared" si="69"/>
        <v>67.681228766792842</v>
      </c>
      <c r="V962" t="s">
        <v>24</v>
      </c>
      <c r="W962" s="2" t="s">
        <v>36</v>
      </c>
      <c r="X962" s="4" t="s">
        <v>33</v>
      </c>
      <c r="Y962" s="2">
        <v>306</v>
      </c>
      <c r="Z962" s="31">
        <f t="shared" si="66"/>
        <v>0.9639460024465818</v>
      </c>
    </row>
    <row r="963" spans="1:26" x14ac:dyDescent="0.2">
      <c r="A963" s="1">
        <v>44726</v>
      </c>
      <c r="B963" s="25">
        <v>0.45833333333333331</v>
      </c>
      <c r="C963" s="4">
        <v>1</v>
      </c>
      <c r="D963" s="2">
        <v>1</v>
      </c>
      <c r="E963" s="2">
        <v>1</v>
      </c>
      <c r="F963" s="21">
        <v>0</v>
      </c>
      <c r="G963" s="22">
        <v>23.9</v>
      </c>
      <c r="H963" s="3">
        <v>16.399999999999999</v>
      </c>
      <c r="I963" s="14">
        <v>7.0699999999999999E-2</v>
      </c>
      <c r="J963" s="29">
        <v>0.37966532352316401</v>
      </c>
      <c r="K963" s="29">
        <v>2.08736867973214</v>
      </c>
      <c r="L963" s="29">
        <v>500.54657769900399</v>
      </c>
      <c r="M963">
        <f t="shared" si="67"/>
        <v>1.5013867203212867E-2</v>
      </c>
      <c r="N963">
        <f t="shared" si="68"/>
        <v>8.2545005350566469E-2</v>
      </c>
      <c r="O963">
        <f t="shared" si="69"/>
        <v>19.794117031435995</v>
      </c>
      <c r="P963" s="10">
        <f>SLOPE(M963:M966,$F963:$F966)*($H963/$I963)*1000</f>
        <v>7.5771045003333842E-2</v>
      </c>
      <c r="Q963" s="10">
        <f>SLOPE(N963:N966,$F963:$F966)*($H963/$I963)*1000</f>
        <v>-0.28647735418321002</v>
      </c>
      <c r="R963" s="10">
        <f>SLOPE(O963:O966,$F963:$F966)*($H963/$I963)</f>
        <v>3.3828979818431844</v>
      </c>
      <c r="S963" s="11">
        <f>RSQ(J963:J966,$F963:$F966)</f>
        <v>0.91555866353509419</v>
      </c>
      <c r="T963" s="11">
        <f>RSQ(K963:K966,$F963:$F966)</f>
        <v>0.94561626429479917</v>
      </c>
      <c r="U963" s="11">
        <f>RSQ(L963:L966,$F963:$F966)</f>
        <v>0.99924269745175132</v>
      </c>
      <c r="V963" t="s">
        <v>24</v>
      </c>
      <c r="W963" s="4" t="s">
        <v>36</v>
      </c>
      <c r="X963" s="4" t="s">
        <v>35</v>
      </c>
      <c r="Y963" s="2">
        <v>306</v>
      </c>
      <c r="Z963">
        <f t="shared" ref="Z963:Z1026" si="70">(101.325*EXP(-0.00012*Y963))*1000/101325</f>
        <v>0.9639460024465818</v>
      </c>
    </row>
    <row r="964" spans="1:26" x14ac:dyDescent="0.2">
      <c r="A964" s="1">
        <v>44726</v>
      </c>
      <c r="B964" s="25">
        <v>0.45833333333333331</v>
      </c>
      <c r="C964" s="4">
        <v>1</v>
      </c>
      <c r="D964" s="2">
        <v>1</v>
      </c>
      <c r="E964" s="2">
        <v>2</v>
      </c>
      <c r="F964" s="21">
        <v>1200</v>
      </c>
      <c r="G964" s="22">
        <v>23.9</v>
      </c>
      <c r="I964" s="14"/>
      <c r="J964" s="30">
        <v>0.38408330009133701</v>
      </c>
      <c r="K964" s="30">
        <v>2.0750814032069802</v>
      </c>
      <c r="L964" s="30">
        <v>979.53839336912904</v>
      </c>
      <c r="M964">
        <f t="shared" si="67"/>
        <v>1.5188576109693784E-2</v>
      </c>
      <c r="N964">
        <f t="shared" si="68"/>
        <v>8.2059104936154106E-2</v>
      </c>
      <c r="O964">
        <f t="shared" si="69"/>
        <v>38.73585088577444</v>
      </c>
      <c r="R964"/>
      <c r="U964" s="11"/>
      <c r="V964" t="s">
        <v>24</v>
      </c>
      <c r="W964" s="4" t="s">
        <v>36</v>
      </c>
      <c r="X964" s="4" t="s">
        <v>35</v>
      </c>
      <c r="Y964" s="2">
        <v>306</v>
      </c>
      <c r="Z964">
        <f t="shared" si="70"/>
        <v>0.9639460024465818</v>
      </c>
    </row>
    <row r="965" spans="1:26" x14ac:dyDescent="0.2">
      <c r="A965" s="1">
        <v>44726</v>
      </c>
      <c r="B965" s="25">
        <v>0.45833333333333331</v>
      </c>
      <c r="C965" s="4">
        <v>1</v>
      </c>
      <c r="D965" s="2">
        <v>1</v>
      </c>
      <c r="E965" s="2">
        <v>3</v>
      </c>
      <c r="F965" s="21">
        <v>2400</v>
      </c>
      <c r="G965" s="22">
        <v>23.9</v>
      </c>
      <c r="J965" s="29">
        <v>0.39231615315561003</v>
      </c>
      <c r="K965" s="29">
        <v>2.01364502058119</v>
      </c>
      <c r="L965" s="29">
        <v>1395.7793358703</v>
      </c>
      <c r="M965">
        <f t="shared" si="67"/>
        <v>1.5514144327153121E-2</v>
      </c>
      <c r="N965">
        <f t="shared" si="68"/>
        <v>7.9629602864092722E-2</v>
      </c>
      <c r="O965">
        <f t="shared" si="69"/>
        <v>55.1961011326513</v>
      </c>
      <c r="R965"/>
      <c r="U965" s="11"/>
      <c r="V965" t="s">
        <v>24</v>
      </c>
      <c r="W965" s="4" t="s">
        <v>36</v>
      </c>
      <c r="X965" s="4" t="s">
        <v>35</v>
      </c>
      <c r="Y965" s="2">
        <v>306</v>
      </c>
      <c r="Z965">
        <f t="shared" si="70"/>
        <v>0.9639460024465818</v>
      </c>
    </row>
    <row r="966" spans="1:26" x14ac:dyDescent="0.2">
      <c r="A966" s="1">
        <v>44726</v>
      </c>
      <c r="B966" s="25">
        <v>0.45833333333333331</v>
      </c>
      <c r="C966" s="4">
        <v>1</v>
      </c>
      <c r="D966" s="2">
        <v>1</v>
      </c>
      <c r="E966" s="2">
        <v>4</v>
      </c>
      <c r="F966" s="21">
        <v>3600</v>
      </c>
      <c r="G966" s="22">
        <v>23.9</v>
      </c>
      <c r="I966" s="14"/>
      <c r="J966" s="30">
        <v>0.40996158373887898</v>
      </c>
      <c r="K966" s="30">
        <v>1.98292682926829</v>
      </c>
      <c r="L966" s="30">
        <v>1836.9381744252701</v>
      </c>
      <c r="M966">
        <f t="shared" si="67"/>
        <v>1.621193297180017E-2</v>
      </c>
      <c r="N966">
        <f t="shared" si="68"/>
        <v>7.8414851828061821E-2</v>
      </c>
      <c r="O966">
        <f t="shared" si="69"/>
        <v>72.641729709220087</v>
      </c>
      <c r="R966"/>
      <c r="U966" s="11"/>
      <c r="V966" t="s">
        <v>24</v>
      </c>
      <c r="W966" s="4" t="s">
        <v>36</v>
      </c>
      <c r="X966" s="4" t="s">
        <v>35</v>
      </c>
      <c r="Y966" s="2">
        <v>306</v>
      </c>
      <c r="Z966">
        <f t="shared" si="70"/>
        <v>0.9639460024465818</v>
      </c>
    </row>
    <row r="967" spans="1:26" x14ac:dyDescent="0.2">
      <c r="A967" s="1">
        <v>44726</v>
      </c>
      <c r="B967" s="25">
        <v>0.45833333333333331</v>
      </c>
      <c r="C967" s="4">
        <v>2</v>
      </c>
      <c r="D967" s="2">
        <v>2</v>
      </c>
      <c r="E967" s="2">
        <v>1</v>
      </c>
      <c r="F967" s="21">
        <v>0</v>
      </c>
      <c r="G967" s="22">
        <v>26.7</v>
      </c>
      <c r="H967" s="3">
        <v>16.75</v>
      </c>
      <c r="I967" s="14">
        <v>7.0699999999999999E-2</v>
      </c>
      <c r="J967" s="29">
        <v>0.36498157173402901</v>
      </c>
      <c r="K967" s="29">
        <v>2.0965841371260101</v>
      </c>
      <c r="L967" s="29">
        <v>582.650523901371</v>
      </c>
      <c r="M967">
        <f t="shared" si="67"/>
        <v>1.429842092382968E-2</v>
      </c>
      <c r="N967">
        <f t="shared" si="68"/>
        <v>8.213522220430769E-2</v>
      </c>
      <c r="O967">
        <f t="shared" si="69"/>
        <v>22.825761866965379</v>
      </c>
      <c r="P967" s="10">
        <f>SLOPE(M967:M970,$F967:$F970)*($H967/$I967)*1000</f>
        <v>7.9599701012010832E-2</v>
      </c>
      <c r="Q967" s="10">
        <f>SLOPE(N967:N970,$F967:$F970)*($H967/$I967)*1000</f>
        <v>-0.38251882162531381</v>
      </c>
      <c r="R967" s="10">
        <f>SLOPE(O967:O970,$F967:$F970)*($H967/$I967)</f>
        <v>5.7420261116045657</v>
      </c>
      <c r="S967" s="11">
        <f>RSQ(J967:J970,$F967:$F970)</f>
        <v>0.84174877172544982</v>
      </c>
      <c r="T967" s="11">
        <f>RSQ(K967:K970,$F967:$F970)</f>
        <v>0.96810457516338988</v>
      </c>
      <c r="U967" s="11">
        <f>RSQ(L967:L970,$F967:$F970)</f>
        <v>0.97205643673018749</v>
      </c>
      <c r="V967" t="s">
        <v>24</v>
      </c>
      <c r="W967" s="4" t="s">
        <v>36</v>
      </c>
      <c r="X967" s="4" t="s">
        <v>33</v>
      </c>
      <c r="Y967" s="2">
        <v>306</v>
      </c>
      <c r="Z967">
        <f t="shared" si="70"/>
        <v>0.9639460024465818</v>
      </c>
    </row>
    <row r="968" spans="1:26" x14ac:dyDescent="0.2">
      <c r="A968" s="1">
        <v>44726</v>
      </c>
      <c r="B968" s="25">
        <v>0.45833333333333331</v>
      </c>
      <c r="C968" s="4">
        <v>2</v>
      </c>
      <c r="D968" s="2">
        <v>2</v>
      </c>
      <c r="E968" s="2">
        <v>2</v>
      </c>
      <c r="F968" s="21">
        <v>1200</v>
      </c>
      <c r="G968" s="22">
        <v>26.7</v>
      </c>
      <c r="I968" s="14"/>
      <c r="J968" s="30">
        <v>0.38804737101392001</v>
      </c>
      <c r="K968" s="30">
        <v>2.02900411623764</v>
      </c>
      <c r="L968" s="30">
        <v>1612.03852369285</v>
      </c>
      <c r="M968">
        <f t="shared" si="67"/>
        <v>1.5202040538051699E-2</v>
      </c>
      <c r="N968">
        <f t="shared" si="68"/>
        <v>7.9487725290662753E-2</v>
      </c>
      <c r="O968">
        <f t="shared" si="69"/>
        <v>63.152792201755773</v>
      </c>
      <c r="V968" t="s">
        <v>24</v>
      </c>
      <c r="W968" s="4" t="s">
        <v>36</v>
      </c>
      <c r="X968" s="4" t="s">
        <v>33</v>
      </c>
      <c r="Y968" s="2">
        <v>306</v>
      </c>
      <c r="Z968">
        <f t="shared" si="70"/>
        <v>0.9639460024465818</v>
      </c>
    </row>
    <row r="969" spans="1:26" x14ac:dyDescent="0.2">
      <c r="A969" s="1">
        <v>44726</v>
      </c>
      <c r="B969" s="25">
        <v>0.45833333333333331</v>
      </c>
      <c r="C969" s="4">
        <v>2</v>
      </c>
      <c r="D969" s="2">
        <v>2</v>
      </c>
      <c r="E969" s="2">
        <v>3</v>
      </c>
      <c r="F969" s="21">
        <v>2400</v>
      </c>
      <c r="G969" s="22">
        <v>26.7</v>
      </c>
      <c r="I969" s="14"/>
      <c r="J969" s="29">
        <v>0.39280697439537898</v>
      </c>
      <c r="K969" s="29">
        <v>1.9767831910057101</v>
      </c>
      <c r="L969" s="29">
        <v>2346.02173799719</v>
      </c>
      <c r="M969">
        <f t="shared" si="67"/>
        <v>1.5388501493478172E-2</v>
      </c>
      <c r="N969">
        <f t="shared" si="68"/>
        <v>7.7441932221027729E-2</v>
      </c>
      <c r="O969">
        <f t="shared" si="69"/>
        <v>91.907123274659256</v>
      </c>
      <c r="V969" t="s">
        <v>24</v>
      </c>
      <c r="W969" s="4" t="s">
        <v>36</v>
      </c>
      <c r="X969" s="4" t="s">
        <v>33</v>
      </c>
      <c r="Y969" s="2">
        <v>306</v>
      </c>
      <c r="Z969">
        <f t="shared" si="70"/>
        <v>0.9639460024465818</v>
      </c>
    </row>
    <row r="970" spans="1:26" x14ac:dyDescent="0.2">
      <c r="A970" s="1">
        <v>44726</v>
      </c>
      <c r="B970" s="25">
        <v>0.45833333333333331</v>
      </c>
      <c r="C970" s="4">
        <v>2</v>
      </c>
      <c r="D970" s="2">
        <v>2</v>
      </c>
      <c r="E970" s="2">
        <v>4</v>
      </c>
      <c r="F970" s="21">
        <v>3600</v>
      </c>
      <c r="G970" s="22">
        <v>26.7</v>
      </c>
      <c r="I970" s="14"/>
      <c r="J970" s="30">
        <v>0.39770015305261702</v>
      </c>
      <c r="K970" s="30">
        <v>1.9491368188241101</v>
      </c>
      <c r="L970" s="30">
        <v>2812.6327998748902</v>
      </c>
      <c r="M970">
        <f t="shared" si="67"/>
        <v>1.5580195358360955E-2</v>
      </c>
      <c r="N970">
        <f t="shared" si="68"/>
        <v>7.6358865301809589E-2</v>
      </c>
      <c r="O970">
        <f t="shared" si="69"/>
        <v>110.18695405829236</v>
      </c>
      <c r="V970" t="s">
        <v>24</v>
      </c>
      <c r="W970" s="4" t="s">
        <v>36</v>
      </c>
      <c r="X970" s="4" t="s">
        <v>33</v>
      </c>
      <c r="Y970" s="2">
        <v>306</v>
      </c>
      <c r="Z970">
        <f t="shared" si="70"/>
        <v>0.9639460024465818</v>
      </c>
    </row>
    <row r="971" spans="1:26" x14ac:dyDescent="0.2">
      <c r="A971" s="1">
        <v>44726</v>
      </c>
      <c r="B971" s="25">
        <v>0.45833333333333331</v>
      </c>
      <c r="C971" s="4">
        <v>3</v>
      </c>
      <c r="D971" s="2">
        <v>3</v>
      </c>
      <c r="E971" s="2">
        <v>1</v>
      </c>
      <c r="F971" s="21">
        <v>0</v>
      </c>
      <c r="G971" s="22">
        <v>23.9</v>
      </c>
      <c r="H971" s="3">
        <v>16.399999999999999</v>
      </c>
      <c r="I971" s="14">
        <v>7.0699999999999999E-2</v>
      </c>
      <c r="J971" s="29">
        <v>0.36220666720535599</v>
      </c>
      <c r="K971" s="29">
        <v>2.1027277753885798</v>
      </c>
      <c r="L971" s="29">
        <v>529.60876818015902</v>
      </c>
      <c r="M971">
        <f t="shared" si="67"/>
        <v>1.4323464547869732E-2</v>
      </c>
      <c r="N971">
        <f t="shared" si="68"/>
        <v>8.315238086858151E-2</v>
      </c>
      <c r="O971">
        <f t="shared" si="69"/>
        <v>20.94338150591971</v>
      </c>
      <c r="P971" s="10">
        <f>SLOPE(M971:M974,$F971:$F974)*($H971/$I971)*1000</f>
        <v>1.6076351424791725E-2</v>
      </c>
      <c r="Q971" s="10">
        <f>SLOPE(N971:N974,$F971:$F974)*($H971/$I971)*1000</f>
        <v>-0.44145690644622732</v>
      </c>
      <c r="R971" s="10">
        <f>SLOPE(O971:O974,$F971:$F974)*($H971/$I971)</f>
        <v>2.163805041232453</v>
      </c>
      <c r="S971" s="11">
        <f>RSQ(J971:J974,$F971:$F974)</f>
        <v>0.8580771344721474</v>
      </c>
      <c r="T971" s="11">
        <f>RSQ(K971:K974,$F971:$F974)</f>
        <v>0.96621104428648397</v>
      </c>
      <c r="U971" s="11">
        <f>RSQ(L971:L974,$F971:$F974)</f>
        <v>0.99753802483807075</v>
      </c>
      <c r="V971" t="s">
        <v>24</v>
      </c>
      <c r="W971" s="4" t="s">
        <v>32</v>
      </c>
      <c r="X971" s="4" t="s">
        <v>35</v>
      </c>
      <c r="Y971" s="2">
        <v>306</v>
      </c>
      <c r="Z971">
        <f t="shared" si="70"/>
        <v>0.9639460024465818</v>
      </c>
    </row>
    <row r="972" spans="1:26" x14ac:dyDescent="0.2">
      <c r="A972" s="1">
        <v>44726</v>
      </c>
      <c r="B972" s="25">
        <v>0.45833333333333331</v>
      </c>
      <c r="C972" s="4">
        <v>3</v>
      </c>
      <c r="D972" s="2">
        <v>3</v>
      </c>
      <c r="E972" s="2">
        <v>2</v>
      </c>
      <c r="F972" s="21">
        <v>1200</v>
      </c>
      <c r="G972" s="22">
        <v>23.9</v>
      </c>
      <c r="I972" s="14"/>
      <c r="J972" s="30">
        <v>0.366506610140865</v>
      </c>
      <c r="K972" s="30">
        <v>2.05665048841924</v>
      </c>
      <c r="L972" s="30">
        <v>845.43528123859699</v>
      </c>
      <c r="M972">
        <f t="shared" si="67"/>
        <v>1.4493505813729997E-2</v>
      </c>
      <c r="N972">
        <f t="shared" si="68"/>
        <v>8.1330254314535569E-2</v>
      </c>
      <c r="O972">
        <f t="shared" si="69"/>
        <v>33.432742615623106</v>
      </c>
      <c r="V972" t="s">
        <v>24</v>
      </c>
      <c r="W972" s="4" t="s">
        <v>32</v>
      </c>
      <c r="X972" s="4" t="s">
        <v>35</v>
      </c>
      <c r="Y972" s="2">
        <v>306</v>
      </c>
      <c r="Z972">
        <f t="shared" si="70"/>
        <v>0.9639460024465818</v>
      </c>
    </row>
    <row r="973" spans="1:26" x14ac:dyDescent="0.2">
      <c r="A973" s="1">
        <v>44726</v>
      </c>
      <c r="B973" s="25">
        <v>0.45833333333333331</v>
      </c>
      <c r="C973" s="4">
        <v>3</v>
      </c>
      <c r="D973" s="2">
        <v>3</v>
      </c>
      <c r="E973" s="2">
        <v>3</v>
      </c>
      <c r="F973" s="21">
        <v>2400</v>
      </c>
      <c r="G973" s="22">
        <v>23.9</v>
      </c>
      <c r="I973" s="14"/>
      <c r="J973" s="29">
        <v>0.36615696988479401</v>
      </c>
      <c r="K973" s="29">
        <v>2.01364502058119</v>
      </c>
      <c r="L973" s="29">
        <v>1126.46535995413</v>
      </c>
      <c r="M973">
        <f t="shared" si="67"/>
        <v>1.4479679287976119E-2</v>
      </c>
      <c r="N973">
        <f t="shared" si="68"/>
        <v>7.9629602864092722E-2</v>
      </c>
      <c r="O973">
        <f t="shared" si="69"/>
        <v>44.546078547357318</v>
      </c>
      <c r="V973" t="s">
        <v>24</v>
      </c>
      <c r="W973" s="4" t="s">
        <v>32</v>
      </c>
      <c r="X973" s="4" t="s">
        <v>35</v>
      </c>
      <c r="Y973" s="2">
        <v>306</v>
      </c>
      <c r="Z973">
        <f t="shared" si="70"/>
        <v>0.9639460024465818</v>
      </c>
    </row>
    <row r="974" spans="1:26" x14ac:dyDescent="0.2">
      <c r="A974" s="1">
        <v>44726</v>
      </c>
      <c r="B974" s="25">
        <v>0.45833333333333331</v>
      </c>
      <c r="C974" s="4">
        <v>3</v>
      </c>
      <c r="D974" s="2">
        <v>3</v>
      </c>
      <c r="E974" s="2">
        <v>4</v>
      </c>
      <c r="F974" s="21">
        <v>3600</v>
      </c>
      <c r="G974" s="22">
        <v>23.9</v>
      </c>
      <c r="I974" s="14"/>
      <c r="J974" s="30">
        <v>0.36933343013900999</v>
      </c>
      <c r="K974" s="30">
        <v>1.92456226577379</v>
      </c>
      <c r="L974" s="30">
        <v>1379.4758379815501</v>
      </c>
      <c r="M974">
        <f t="shared" si="67"/>
        <v>1.460529242533227E-2</v>
      </c>
      <c r="N974">
        <f t="shared" si="68"/>
        <v>7.6106824859603531E-2</v>
      </c>
      <c r="O974">
        <f t="shared" si="69"/>
        <v>54.551379223423211</v>
      </c>
      <c r="V974" t="s">
        <v>24</v>
      </c>
      <c r="W974" s="4" t="s">
        <v>32</v>
      </c>
      <c r="X974" s="4" t="s">
        <v>35</v>
      </c>
      <c r="Y974" s="2">
        <v>306</v>
      </c>
      <c r="Z974">
        <f t="shared" si="70"/>
        <v>0.9639460024465818</v>
      </c>
    </row>
    <row r="975" spans="1:26" x14ac:dyDescent="0.2">
      <c r="A975" s="1">
        <v>44726</v>
      </c>
      <c r="B975" s="25">
        <v>0.45833333333333331</v>
      </c>
      <c r="C975" s="4">
        <v>4</v>
      </c>
      <c r="D975" s="2">
        <v>4</v>
      </c>
      <c r="E975" s="2">
        <v>1</v>
      </c>
      <c r="F975" s="21">
        <v>0</v>
      </c>
      <c r="G975" s="22">
        <v>26.7</v>
      </c>
      <c r="H975" s="3">
        <v>16.399999999999999</v>
      </c>
      <c r="I975" s="14">
        <v>7.0699999999999999E-2</v>
      </c>
      <c r="J975" s="29">
        <v>0.360331875066003</v>
      </c>
      <c r="K975" s="29">
        <v>2.10579959451987</v>
      </c>
      <c r="L975" s="29">
        <v>589.57071365271304</v>
      </c>
      <c r="M975">
        <f t="shared" si="67"/>
        <v>1.411626564455982E-2</v>
      </c>
      <c r="N975">
        <f t="shared" si="68"/>
        <v>8.2496244510713482E-2</v>
      </c>
      <c r="O975">
        <f t="shared" si="69"/>
        <v>23.096865379034107</v>
      </c>
      <c r="P975" s="10">
        <f>SLOPE(M975:M978,$F975:$F978)*($H975/$I975)*1000</f>
        <v>2.4816276746898409E-2</v>
      </c>
      <c r="Q975" s="10">
        <f>SLOPE(N975:N978,$F975:$F978)*($H975/$I975)*1000</f>
        <v>-0.28612847575137978</v>
      </c>
      <c r="R975" s="10">
        <f>SLOPE(O975:O978,$F975:$F978)*($H975/$I975)</f>
        <v>0.991325910745948</v>
      </c>
      <c r="S975" s="11">
        <f>RSQ(J975:J978,$F975:$F978)</f>
        <v>0.98964176451523844</v>
      </c>
      <c r="T975" s="11">
        <f>RSQ(K975:K978,$F975:$F978)</f>
        <v>0.95180874488833711</v>
      </c>
      <c r="U975" s="11">
        <f>RSQ(L975:L978,$F975:$F978)</f>
        <v>0.99374833558167253</v>
      </c>
      <c r="V975" t="s">
        <v>24</v>
      </c>
      <c r="W975" s="4" t="s">
        <v>32</v>
      </c>
      <c r="X975" s="4" t="s">
        <v>33</v>
      </c>
      <c r="Y975" s="2">
        <v>306</v>
      </c>
      <c r="Z975">
        <f t="shared" si="70"/>
        <v>0.9639460024465818</v>
      </c>
    </row>
    <row r="976" spans="1:26" x14ac:dyDescent="0.2">
      <c r="A976" s="1">
        <v>44726</v>
      </c>
      <c r="B976" s="25">
        <v>0.45833333333333331</v>
      </c>
      <c r="C976" s="4">
        <v>4</v>
      </c>
      <c r="D976" s="2">
        <v>4</v>
      </c>
      <c r="E976" s="2">
        <v>2</v>
      </c>
      <c r="F976" s="21">
        <v>1200</v>
      </c>
      <c r="G976" s="22">
        <v>26.7</v>
      </c>
      <c r="I976" s="14"/>
      <c r="J976" s="30">
        <v>0.36338210834568802</v>
      </c>
      <c r="K976" s="30">
        <v>2.0658659458131101</v>
      </c>
      <c r="L976" s="30">
        <v>744.16071521659796</v>
      </c>
      <c r="M976">
        <f t="shared" si="67"/>
        <v>1.4235760771783922E-2</v>
      </c>
      <c r="N976">
        <f t="shared" si="68"/>
        <v>8.0931814516287087E-2</v>
      </c>
      <c r="O976">
        <f t="shared" si="69"/>
        <v>29.153042140162977</v>
      </c>
      <c r="V976" t="s">
        <v>24</v>
      </c>
      <c r="W976" s="4" t="s">
        <v>32</v>
      </c>
      <c r="X976" s="4" t="s">
        <v>33</v>
      </c>
      <c r="Y976" s="2">
        <v>306</v>
      </c>
      <c r="Z976">
        <f t="shared" si="70"/>
        <v>0.9639460024465818</v>
      </c>
    </row>
    <row r="977" spans="1:26" x14ac:dyDescent="0.2">
      <c r="A977" s="1">
        <v>44726</v>
      </c>
      <c r="B977" s="25">
        <v>0.45833333333333331</v>
      </c>
      <c r="C977" s="4">
        <v>4</v>
      </c>
      <c r="D977" s="2">
        <v>4</v>
      </c>
      <c r="E977" s="2">
        <v>3</v>
      </c>
      <c r="F977" s="21">
        <v>2400</v>
      </c>
      <c r="G977" s="22">
        <v>26.7</v>
      </c>
      <c r="I977" s="14"/>
      <c r="J977" s="29">
        <v>0.36754064323698898</v>
      </c>
      <c r="K977" s="29">
        <v>2.0105732014498998</v>
      </c>
      <c r="L977" s="29">
        <v>874.35411562320803</v>
      </c>
      <c r="M977">
        <f t="shared" si="67"/>
        <v>1.4398674427998826E-2</v>
      </c>
      <c r="N977">
        <f t="shared" si="68"/>
        <v>7.8765680677850392E-2</v>
      </c>
      <c r="O977">
        <f t="shared" si="69"/>
        <v>34.253464146879999</v>
      </c>
      <c r="V977" t="s">
        <v>24</v>
      </c>
      <c r="W977" s="4" t="s">
        <v>32</v>
      </c>
      <c r="X977" s="4" t="s">
        <v>33</v>
      </c>
      <c r="Y977" s="2">
        <v>306</v>
      </c>
      <c r="Z977">
        <f t="shared" si="70"/>
        <v>0.9639460024465818</v>
      </c>
    </row>
    <row r="978" spans="1:26" x14ac:dyDescent="0.2">
      <c r="A978" s="1">
        <v>44726</v>
      </c>
      <c r="B978" s="25">
        <v>0.45833333333333331</v>
      </c>
      <c r="C978" s="4">
        <v>4</v>
      </c>
      <c r="D978" s="2">
        <v>4</v>
      </c>
      <c r="E978" s="2">
        <v>4</v>
      </c>
      <c r="F978" s="21">
        <v>3600</v>
      </c>
      <c r="G978" s="22">
        <v>26.7</v>
      </c>
      <c r="I978" s="14"/>
      <c r="J978" s="30">
        <v>0.36986902641168201</v>
      </c>
      <c r="K978" s="30">
        <v>1.99828592492474</v>
      </c>
      <c r="L978" s="30">
        <v>982.52280665172304</v>
      </c>
      <c r="M978">
        <f t="shared" si="67"/>
        <v>1.4489890547611531E-2</v>
      </c>
      <c r="N978">
        <f t="shared" si="68"/>
        <v>7.8284317602642164E-2</v>
      </c>
      <c r="O978">
        <f t="shared" si="69"/>
        <v>38.491052000308564</v>
      </c>
      <c r="V978" t="s">
        <v>24</v>
      </c>
      <c r="W978" s="4" t="s">
        <v>32</v>
      </c>
      <c r="X978" s="4" t="s">
        <v>33</v>
      </c>
      <c r="Y978" s="2">
        <v>306</v>
      </c>
      <c r="Z978">
        <f t="shared" si="70"/>
        <v>0.9639460024465818</v>
      </c>
    </row>
    <row r="979" spans="1:26" x14ac:dyDescent="0.2">
      <c r="A979" s="1">
        <v>44726</v>
      </c>
      <c r="B979" s="25">
        <v>0.45833333333333298</v>
      </c>
      <c r="C979" s="4">
        <v>5</v>
      </c>
      <c r="D979" s="4">
        <v>5</v>
      </c>
      <c r="E979" s="2">
        <v>1</v>
      </c>
      <c r="F979" s="21">
        <v>0</v>
      </c>
      <c r="G979" s="22">
        <v>23.9</v>
      </c>
      <c r="H979" s="3">
        <v>15.04</v>
      </c>
      <c r="I979" s="14">
        <v>7.0699999999999999E-2</v>
      </c>
      <c r="J979" s="29">
        <v>0.36348626047704002</v>
      </c>
      <c r="K979" s="29">
        <v>2.0904404988634302</v>
      </c>
      <c r="L979" s="29">
        <v>466.47995621122902</v>
      </c>
      <c r="M979">
        <f t="shared" si="67"/>
        <v>1.437406607048684E-2</v>
      </c>
      <c r="N979">
        <f t="shared" si="68"/>
        <v>8.2666480454169577E-2</v>
      </c>
      <c r="O979">
        <f t="shared" si="69"/>
        <v>18.446952306637616</v>
      </c>
      <c r="P979" s="10">
        <f>SLOPE(M979:M982,$F979:$F982)*($H979/$I979)*1000</f>
        <v>1.4769198215817644E-2</v>
      </c>
      <c r="Q979" s="10">
        <f>SLOPE(N979:N982,$F979:$F982)*($H979/$I979)*1000</f>
        <v>-0.22611207403344613</v>
      </c>
      <c r="R979" s="10">
        <f>SLOPE(O979:O982,$F979:$F982)*($H979/$I979)</f>
        <v>1.765474998762208</v>
      </c>
      <c r="S979" s="11">
        <f>RSQ(J979:J982,$F979:$F982)</f>
        <v>0.86875286760939452</v>
      </c>
      <c r="T979" s="11">
        <f>RSQ(K979:K982,$F979:$F982)</f>
        <v>0.99728629579376371</v>
      </c>
      <c r="U979" s="11">
        <f>RSQ(L979:L982,$F979:$F982)</f>
        <v>0.9995462352436999</v>
      </c>
      <c r="V979" t="s">
        <v>24</v>
      </c>
      <c r="W979" s="2" t="s">
        <v>31</v>
      </c>
      <c r="X979" s="4" t="s">
        <v>35</v>
      </c>
      <c r="Y979" s="2">
        <v>306</v>
      </c>
      <c r="Z979">
        <f t="shared" si="70"/>
        <v>0.9639460024465818</v>
      </c>
    </row>
    <row r="980" spans="1:26" x14ac:dyDescent="0.2">
      <c r="A980" s="1">
        <v>44726</v>
      </c>
      <c r="B980" s="25">
        <v>0.45833333333333298</v>
      </c>
      <c r="C980" s="4">
        <v>5</v>
      </c>
      <c r="D980" s="4">
        <v>5</v>
      </c>
      <c r="E980" s="2">
        <v>2</v>
      </c>
      <c r="F980" s="21">
        <v>1200</v>
      </c>
      <c r="G980" s="22">
        <v>23.9</v>
      </c>
      <c r="I980" s="14"/>
      <c r="J980" s="30">
        <v>0.36327795607104602</v>
      </c>
      <c r="K980" s="30">
        <v>2.0597223075505302</v>
      </c>
      <c r="L980" s="30">
        <v>714.65542407339797</v>
      </c>
      <c r="M980">
        <f t="shared" si="67"/>
        <v>1.4365828671663011E-2</v>
      </c>
      <c r="N980">
        <f t="shared" si="68"/>
        <v>8.1451729418138663E-2</v>
      </c>
      <c r="O980">
        <f t="shared" si="69"/>
        <v>28.261052480446335</v>
      </c>
      <c r="V980" t="s">
        <v>24</v>
      </c>
      <c r="W980" s="2" t="s">
        <v>31</v>
      </c>
      <c r="X980" s="4" t="s">
        <v>35</v>
      </c>
      <c r="Y980" s="2">
        <v>306</v>
      </c>
      <c r="Z980">
        <f t="shared" si="70"/>
        <v>0.9639460024465818</v>
      </c>
    </row>
    <row r="981" spans="1:26" x14ac:dyDescent="0.2">
      <c r="A981" s="1">
        <v>44726</v>
      </c>
      <c r="B981" s="25">
        <v>0.45833333333333298</v>
      </c>
      <c r="C981" s="4">
        <v>5</v>
      </c>
      <c r="D981" s="4">
        <v>5</v>
      </c>
      <c r="E981" s="2">
        <v>3</v>
      </c>
      <c r="F981" s="21">
        <v>2400</v>
      </c>
      <c r="G981" s="22">
        <v>23.9</v>
      </c>
      <c r="I981" s="14"/>
      <c r="J981" s="29">
        <v>0.36754064323698898</v>
      </c>
      <c r="K981" s="29">
        <v>2.0228604779750601</v>
      </c>
      <c r="L981" s="29">
        <v>980.62008027941397</v>
      </c>
      <c r="M981">
        <f t="shared" si="67"/>
        <v>1.4534396657921052E-2</v>
      </c>
      <c r="N981">
        <f t="shared" si="68"/>
        <v>7.999402817490199E-2</v>
      </c>
      <c r="O981">
        <f t="shared" si="69"/>
        <v>38.778626200295577</v>
      </c>
      <c r="V981" t="s">
        <v>24</v>
      </c>
      <c r="W981" s="2" t="s">
        <v>31</v>
      </c>
      <c r="X981" s="4" t="s">
        <v>35</v>
      </c>
      <c r="Y981" s="2">
        <v>306</v>
      </c>
      <c r="Z981">
        <f t="shared" si="70"/>
        <v>0.9639460024465818</v>
      </c>
    </row>
    <row r="982" spans="1:26" x14ac:dyDescent="0.2">
      <c r="A982" s="1">
        <v>44726</v>
      </c>
      <c r="B982" s="25">
        <v>0.45833333333333298</v>
      </c>
      <c r="C982" s="4">
        <v>5</v>
      </c>
      <c r="D982" s="4">
        <v>5</v>
      </c>
      <c r="E982" s="2">
        <v>4</v>
      </c>
      <c r="F982" s="21">
        <v>3600</v>
      </c>
      <c r="G982" s="22">
        <v>23.9</v>
      </c>
      <c r="I982" s="14"/>
      <c r="J982" s="30">
        <v>0.369087947268391</v>
      </c>
      <c r="K982" s="30">
        <v>1.99521410579345</v>
      </c>
      <c r="L982" s="30">
        <v>1217.2879633008399</v>
      </c>
      <c r="M982">
        <f t="shared" si="67"/>
        <v>1.4595584803930518E-2</v>
      </c>
      <c r="N982">
        <f t="shared" si="68"/>
        <v>7.8900752242474184E-2</v>
      </c>
      <c r="O982">
        <f t="shared" si="69"/>
        <v>48.137658871427618</v>
      </c>
      <c r="V982" t="s">
        <v>24</v>
      </c>
      <c r="W982" s="2" t="s">
        <v>31</v>
      </c>
      <c r="X982" s="4" t="s">
        <v>35</v>
      </c>
      <c r="Y982" s="2">
        <v>306</v>
      </c>
      <c r="Z982">
        <f t="shared" si="70"/>
        <v>0.9639460024465818</v>
      </c>
    </row>
    <row r="983" spans="1:26" x14ac:dyDescent="0.2">
      <c r="A983" s="1">
        <v>44726</v>
      </c>
      <c r="B983" s="25">
        <v>0.45833333333333298</v>
      </c>
      <c r="C983" s="4">
        <v>6</v>
      </c>
      <c r="D983" s="4">
        <v>6</v>
      </c>
      <c r="E983" s="2">
        <v>1</v>
      </c>
      <c r="F983" s="21">
        <v>0</v>
      </c>
      <c r="G983" s="22">
        <v>26.7</v>
      </c>
      <c r="H983" s="3">
        <v>16.399999999999999</v>
      </c>
      <c r="I983" s="14">
        <v>7.0699999999999999E-2</v>
      </c>
      <c r="J983" s="29">
        <v>0.36187932590932398</v>
      </c>
      <c r="K983" s="29">
        <v>2.0658659458131101</v>
      </c>
      <c r="L983" s="29">
        <v>483.59146118959501</v>
      </c>
      <c r="M983">
        <f t="shared" si="67"/>
        <v>1.4176888166983672E-2</v>
      </c>
      <c r="N983">
        <f t="shared" si="68"/>
        <v>8.0931814516287087E-2</v>
      </c>
      <c r="O983">
        <f t="shared" si="69"/>
        <v>18.945050388180992</v>
      </c>
      <c r="P983" s="10">
        <f>SLOPE(M983:M986,$F983:$F986)*($H983/$I983)*1000</f>
        <v>5.1290166712216041E-2</v>
      </c>
      <c r="Q983" s="10">
        <f>SLOPE(N983:N986,$F983:$F986)*($H983/$I983)*1000</f>
        <v>-0.23960352034466603</v>
      </c>
      <c r="R983" s="10">
        <f>SLOPE(O983:O986,$F983:$F986)*($H983/$I983)</f>
        <v>1.7356641640209389</v>
      </c>
      <c r="S983" s="11">
        <f>RSQ(J983:J986,$F983:$F986)</f>
        <v>0.98671732683097979</v>
      </c>
      <c r="T983" s="11">
        <f>RSQ(K983:K986,$F983:$F986)</f>
        <v>0.83305850019630723</v>
      </c>
      <c r="U983" s="11">
        <f>RSQ(L983:L986,$F983:$F986)</f>
        <v>0.99772484650119619</v>
      </c>
      <c r="V983" t="s">
        <v>24</v>
      </c>
      <c r="W983" s="2" t="s">
        <v>31</v>
      </c>
      <c r="X983" s="4" t="s">
        <v>33</v>
      </c>
      <c r="Y983" s="2">
        <v>306</v>
      </c>
      <c r="Z983">
        <f t="shared" si="70"/>
        <v>0.9639460024465818</v>
      </c>
    </row>
    <row r="984" spans="1:26" x14ac:dyDescent="0.2">
      <c r="A984" s="1">
        <v>44726</v>
      </c>
      <c r="B984" s="25">
        <v>0.45833333333333298</v>
      </c>
      <c r="C984" s="4">
        <v>6</v>
      </c>
      <c r="D984" s="4">
        <v>6</v>
      </c>
      <c r="E984" s="2">
        <v>2</v>
      </c>
      <c r="F984" s="21">
        <v>1200</v>
      </c>
      <c r="G984" s="22">
        <v>26.7</v>
      </c>
      <c r="I984" s="14"/>
      <c r="J984" s="30">
        <v>0.36630575316827302</v>
      </c>
      <c r="K984" s="30">
        <v>2.0750814032069802</v>
      </c>
      <c r="L984" s="30">
        <v>723.804149507376</v>
      </c>
      <c r="M984">
        <f t="shared" si="67"/>
        <v>1.4350296703300921E-2</v>
      </c>
      <c r="N984">
        <f t="shared" si="68"/>
        <v>8.1292836822693268E-2</v>
      </c>
      <c r="O984">
        <f t="shared" si="69"/>
        <v>28.355558739312919</v>
      </c>
      <c r="V984" t="s">
        <v>24</v>
      </c>
      <c r="W984" s="2" t="s">
        <v>31</v>
      </c>
      <c r="X984" s="4" t="s">
        <v>33</v>
      </c>
      <c r="Y984" s="2">
        <v>306</v>
      </c>
      <c r="Z984">
        <f t="shared" si="70"/>
        <v>0.9639460024465818</v>
      </c>
    </row>
    <row r="985" spans="1:26" x14ac:dyDescent="0.2">
      <c r="A985" s="1">
        <v>44726</v>
      </c>
      <c r="B985" s="25">
        <v>0.45833333333333298</v>
      </c>
      <c r="C985" s="4">
        <v>6</v>
      </c>
      <c r="D985" s="4">
        <v>6</v>
      </c>
      <c r="E985" s="2">
        <v>3</v>
      </c>
      <c r="F985" s="21">
        <v>2400</v>
      </c>
      <c r="G985" s="22">
        <v>26.7</v>
      </c>
      <c r="I985" s="14"/>
      <c r="J985" s="29">
        <v>0.37447351357269598</v>
      </c>
      <c r="K985" s="29">
        <v>2.0075013823186101</v>
      </c>
      <c r="L985" s="29">
        <v>968.70849189386399</v>
      </c>
      <c r="M985">
        <f t="shared" si="67"/>
        <v>1.4670274711266027E-2</v>
      </c>
      <c r="N985">
        <f t="shared" si="68"/>
        <v>7.8645339909048331E-2</v>
      </c>
      <c r="O985">
        <f t="shared" si="69"/>
        <v>37.949866081677904</v>
      </c>
      <c r="V985" t="s">
        <v>24</v>
      </c>
      <c r="W985" s="2" t="s">
        <v>31</v>
      </c>
      <c r="X985" s="4" t="s">
        <v>33</v>
      </c>
      <c r="Y985" s="2">
        <v>306</v>
      </c>
      <c r="Z985">
        <f t="shared" si="70"/>
        <v>0.9639460024465818</v>
      </c>
    </row>
    <row r="986" spans="1:26" x14ac:dyDescent="0.2">
      <c r="A986" s="1">
        <v>44726</v>
      </c>
      <c r="B986" s="25">
        <v>0.45833333333333298</v>
      </c>
      <c r="C986" s="4">
        <v>6</v>
      </c>
      <c r="D986" s="4">
        <v>6</v>
      </c>
      <c r="E986" s="2">
        <v>4</v>
      </c>
      <c r="F986" s="21">
        <v>3600</v>
      </c>
      <c r="G986" s="22">
        <v>26.7</v>
      </c>
      <c r="I986" s="14"/>
      <c r="J986" s="30">
        <v>0.38173302660434799</v>
      </c>
      <c r="K986" s="30">
        <v>1.98292682926829</v>
      </c>
      <c r="L986" s="30">
        <v>1165.9404159933299</v>
      </c>
      <c r="M986">
        <f t="shared" si="67"/>
        <v>1.4954671461862053E-2</v>
      </c>
      <c r="N986">
        <f t="shared" si="68"/>
        <v>7.7682613758631849E-2</v>
      </c>
      <c r="O986">
        <f t="shared" si="69"/>
        <v>45.676571452013896</v>
      </c>
      <c r="V986" t="s">
        <v>24</v>
      </c>
      <c r="W986" s="2" t="s">
        <v>31</v>
      </c>
      <c r="X986" s="4" t="s">
        <v>33</v>
      </c>
      <c r="Y986" s="2">
        <v>306</v>
      </c>
      <c r="Z986">
        <f t="shared" si="70"/>
        <v>0.9639460024465818</v>
      </c>
    </row>
    <row r="987" spans="1:26" x14ac:dyDescent="0.2">
      <c r="A987" s="1">
        <v>44726</v>
      </c>
      <c r="B987" s="25">
        <v>0.45833333333333298</v>
      </c>
      <c r="C987" s="4">
        <v>7</v>
      </c>
      <c r="D987" s="4">
        <v>7</v>
      </c>
      <c r="E987" s="2">
        <v>1</v>
      </c>
      <c r="F987" s="21">
        <v>0</v>
      </c>
      <c r="G987" s="22">
        <v>23.9</v>
      </c>
      <c r="H987" s="3">
        <v>17.09</v>
      </c>
      <c r="I987" s="14">
        <v>7.0699999999999999E-2</v>
      </c>
      <c r="J987" s="29">
        <v>0.36938550216237798</v>
      </c>
      <c r="K987" s="29">
        <v>2.1979541684585602</v>
      </c>
      <c r="L987" s="29">
        <v>450.95840066725702</v>
      </c>
      <c r="M987">
        <f t="shared" si="67"/>
        <v>1.4607351613768534E-2</v>
      </c>
      <c r="N987">
        <f t="shared" si="68"/>
        <v>8.6918109080276904E-2</v>
      </c>
      <c r="O987">
        <f t="shared" si="69"/>
        <v>17.833152311520941</v>
      </c>
      <c r="P987" s="10">
        <f>SLOPE(M987:M990,$F987:$F990)*($H987/$I987)*1000</f>
        <v>1.6686338705999341E-2</v>
      </c>
      <c r="Q987" s="10">
        <f>SLOPE(N987:N990,$F987:$F990)*($H987/$I987)*1000</f>
        <v>-0.51141677251353523</v>
      </c>
      <c r="R987" s="10">
        <f>SLOPE(O987:O990,$F987:$F990)*($H987/$I987)</f>
        <v>2.299047242138077</v>
      </c>
      <c r="S987" s="11">
        <f>RSQ(J987:J990,$F987:$F990)</f>
        <v>0.45230779842833141</v>
      </c>
      <c r="T987" s="11">
        <f>RSQ(K987:K990,$F987:$F990)</f>
        <v>0.8698795180722908</v>
      </c>
      <c r="U987" s="11">
        <f>RSQ(L987:L990,$F987:$F990)</f>
        <v>0.95657014793757866</v>
      </c>
      <c r="V987" t="s">
        <v>24</v>
      </c>
      <c r="W987" s="2" t="s">
        <v>31</v>
      </c>
      <c r="X987" s="4" t="s">
        <v>35</v>
      </c>
      <c r="Y987" s="2">
        <v>306</v>
      </c>
      <c r="Z987">
        <f t="shared" si="70"/>
        <v>0.9639460024465818</v>
      </c>
    </row>
    <row r="988" spans="1:26" x14ac:dyDescent="0.2">
      <c r="A988" s="1">
        <v>44726</v>
      </c>
      <c r="B988" s="25">
        <v>0.45833333333333298</v>
      </c>
      <c r="C988" s="4">
        <v>7</v>
      </c>
      <c r="D988" s="4">
        <v>7</v>
      </c>
      <c r="E988" s="2">
        <v>2</v>
      </c>
      <c r="F988" s="21">
        <v>1200</v>
      </c>
      <c r="G988" s="22">
        <v>23.9</v>
      </c>
      <c r="I988" s="14"/>
      <c r="J988" s="30">
        <v>0.36675954039183001</v>
      </c>
      <c r="K988" s="30">
        <v>2.0627941266818199</v>
      </c>
      <c r="L988" s="30">
        <v>733.82604389303003</v>
      </c>
      <c r="M988">
        <f t="shared" si="67"/>
        <v>1.4503507941826459E-2</v>
      </c>
      <c r="N988">
        <f t="shared" si="68"/>
        <v>8.1573204521741743E-2</v>
      </c>
      <c r="O988">
        <f t="shared" si="69"/>
        <v>29.019154741417438</v>
      </c>
      <c r="V988" t="s">
        <v>24</v>
      </c>
      <c r="W988" s="2" t="s">
        <v>31</v>
      </c>
      <c r="X988" s="4" t="s">
        <v>35</v>
      </c>
      <c r="Y988" s="2">
        <v>306</v>
      </c>
      <c r="Z988">
        <f t="shared" si="70"/>
        <v>0.9639460024465818</v>
      </c>
    </row>
    <row r="989" spans="1:26" x14ac:dyDescent="0.2">
      <c r="A989" s="1">
        <v>44726</v>
      </c>
      <c r="B989" s="25">
        <v>0.45833333333333298</v>
      </c>
      <c r="C989" s="4">
        <v>7</v>
      </c>
      <c r="D989" s="4">
        <v>7</v>
      </c>
      <c r="E989" s="2">
        <v>3</v>
      </c>
      <c r="F989" s="21">
        <v>2400</v>
      </c>
      <c r="G989" s="22">
        <v>23.9</v>
      </c>
      <c r="I989" s="14"/>
      <c r="J989" s="29">
        <v>0.375767779143173</v>
      </c>
      <c r="K989" s="29">
        <v>2.02900411623764</v>
      </c>
      <c r="L989" s="29">
        <v>1163.71188031069</v>
      </c>
      <c r="M989">
        <f t="shared" si="67"/>
        <v>1.4859738790333877E-2</v>
      </c>
      <c r="N989">
        <f t="shared" si="68"/>
        <v>8.0236978382108165E-2</v>
      </c>
      <c r="O989">
        <f t="shared" si="69"/>
        <v>46.018992389542952</v>
      </c>
      <c r="V989" t="s">
        <v>24</v>
      </c>
      <c r="W989" s="2" t="s">
        <v>31</v>
      </c>
      <c r="X989" s="4" t="s">
        <v>35</v>
      </c>
      <c r="Y989" s="2">
        <v>306</v>
      </c>
      <c r="Z989">
        <f t="shared" si="70"/>
        <v>0.9639460024465818</v>
      </c>
    </row>
    <row r="990" spans="1:26" x14ac:dyDescent="0.2">
      <c r="A990" s="1">
        <v>44726</v>
      </c>
      <c r="B990" s="25">
        <v>0.45833333333333298</v>
      </c>
      <c r="C990" s="4">
        <v>7</v>
      </c>
      <c r="D990" s="4">
        <v>7</v>
      </c>
      <c r="E990" s="2">
        <v>4</v>
      </c>
      <c r="F990" s="21">
        <v>3600</v>
      </c>
      <c r="G990" s="22">
        <v>23.9</v>
      </c>
      <c r="I990" s="14"/>
      <c r="J990" s="30">
        <v>0.373365188635842</v>
      </c>
      <c r="K990" s="30">
        <v>1.99521410579345</v>
      </c>
      <c r="L990" s="30">
        <v>1269.70416514622</v>
      </c>
      <c r="M990">
        <f t="shared" si="67"/>
        <v>1.4764728336163269E-2</v>
      </c>
      <c r="N990">
        <f t="shared" si="68"/>
        <v>7.8900752242474184E-2</v>
      </c>
      <c r="O990">
        <f t="shared" si="69"/>
        <v>50.210457847379715</v>
      </c>
      <c r="V990" t="s">
        <v>24</v>
      </c>
      <c r="W990" s="2" t="s">
        <v>31</v>
      </c>
      <c r="X990" s="4" t="s">
        <v>35</v>
      </c>
      <c r="Y990" s="2">
        <v>306</v>
      </c>
      <c r="Z990">
        <f t="shared" si="70"/>
        <v>0.9639460024465818</v>
      </c>
    </row>
    <row r="991" spans="1:26" x14ac:dyDescent="0.2">
      <c r="A991" s="1">
        <v>44726</v>
      </c>
      <c r="B991" s="25">
        <v>0.45833333333333298</v>
      </c>
      <c r="C991" s="4">
        <v>8</v>
      </c>
      <c r="D991" s="4">
        <v>8</v>
      </c>
      <c r="E991" s="2">
        <v>1</v>
      </c>
      <c r="F991" s="21">
        <v>0</v>
      </c>
      <c r="G991" s="22">
        <v>26.7</v>
      </c>
      <c r="H991" s="3">
        <v>15.04</v>
      </c>
      <c r="I991" s="14">
        <v>7.0699999999999999E-2</v>
      </c>
      <c r="J991" s="29">
        <v>0.36218434852574999</v>
      </c>
      <c r="K991" s="29">
        <v>2.0965841371260101</v>
      </c>
      <c r="L991" s="29">
        <v>485.72877026533899</v>
      </c>
      <c r="M991">
        <f t="shared" si="67"/>
        <v>1.4188837651830882E-2</v>
      </c>
      <c r="N991">
        <f t="shared" si="68"/>
        <v>8.213522220430769E-2</v>
      </c>
      <c r="O991">
        <f t="shared" si="69"/>
        <v>19.028781039742704</v>
      </c>
      <c r="P991" s="10">
        <f>SLOPE(M991:M994,$F991:$F994)*($H991/$I991)*1000</f>
        <v>7.3610136639721852E-2</v>
      </c>
      <c r="Q991" s="10">
        <f>SLOPE(N991:N994,$F991:$F994)*($H991/$I991)*1000</f>
        <v>-0.3264009310534598</v>
      </c>
      <c r="R991" s="10">
        <f>SLOPE(O991:O994,$F991:$F994)*($H991/$I991)</f>
        <v>2.9326548777842336</v>
      </c>
      <c r="S991" s="11">
        <f>RSQ(J991:J994,$F991:$F994)</f>
        <v>0.99193398110925146</v>
      </c>
      <c r="T991" s="11">
        <f>RSQ(K991:K994,$F991:$F994)</f>
        <v>0.99803879769772286</v>
      </c>
      <c r="U991" s="11">
        <f>RSQ(L991:L994,$F991:$F994)</f>
        <v>0.9979098292062879</v>
      </c>
      <c r="V991" t="s">
        <v>24</v>
      </c>
      <c r="W991" s="2" t="s">
        <v>31</v>
      </c>
      <c r="X991" s="4" t="s">
        <v>33</v>
      </c>
      <c r="Y991" s="2">
        <v>306</v>
      </c>
      <c r="Z991">
        <f t="shared" si="70"/>
        <v>0.9639460024465818</v>
      </c>
    </row>
    <row r="992" spans="1:26" x14ac:dyDescent="0.2">
      <c r="A992" s="1">
        <v>44726</v>
      </c>
      <c r="B992" s="25">
        <v>0.45833333333333298</v>
      </c>
      <c r="C992" s="4">
        <v>8</v>
      </c>
      <c r="D992" s="4">
        <v>8</v>
      </c>
      <c r="E992" s="2">
        <v>2</v>
      </c>
      <c r="F992" s="21">
        <v>1200</v>
      </c>
      <c r="G992" s="22">
        <v>26.7</v>
      </c>
      <c r="I992" s="14"/>
      <c r="J992" s="30">
        <v>0.37368504241787998</v>
      </c>
      <c r="K992" s="30">
        <v>2.0535786692879499</v>
      </c>
      <c r="L992" s="30">
        <v>946.67075014335603</v>
      </c>
      <c r="M992">
        <f t="shared" si="67"/>
        <v>1.46393857751362E-2</v>
      </c>
      <c r="N992">
        <f t="shared" si="68"/>
        <v>8.0450451441078846E-2</v>
      </c>
      <c r="O992">
        <f t="shared" si="69"/>
        <v>37.086521375636032</v>
      </c>
      <c r="V992" t="s">
        <v>24</v>
      </c>
      <c r="W992" s="2" t="s">
        <v>31</v>
      </c>
      <c r="X992" s="4" t="s">
        <v>33</v>
      </c>
      <c r="Y992" s="2">
        <v>306</v>
      </c>
      <c r="Z992">
        <f t="shared" si="70"/>
        <v>0.9639460024465818</v>
      </c>
    </row>
    <row r="993" spans="1:26" x14ac:dyDescent="0.2">
      <c r="A993" s="1">
        <v>44726</v>
      </c>
      <c r="B993" s="25">
        <v>0.45833333333333298</v>
      </c>
      <c r="C993" s="4">
        <v>8</v>
      </c>
      <c r="D993" s="4">
        <v>8</v>
      </c>
      <c r="E993" s="2">
        <v>3</v>
      </c>
      <c r="F993" s="21">
        <v>2400</v>
      </c>
      <c r="G993" s="22">
        <v>26.7</v>
      </c>
      <c r="I993" s="14"/>
      <c r="J993" s="29">
        <v>0.385712088344909</v>
      </c>
      <c r="K993" s="29">
        <v>2.0075013823186101</v>
      </c>
      <c r="L993" s="29">
        <v>1375.37064067143</v>
      </c>
      <c r="M993">
        <f t="shared" si="67"/>
        <v>1.5110554125685715E-2</v>
      </c>
      <c r="N993">
        <f t="shared" si="68"/>
        <v>7.8645339909048331E-2</v>
      </c>
      <c r="O993">
        <f t="shared" si="69"/>
        <v>53.881154199555674</v>
      </c>
      <c r="V993" t="s">
        <v>24</v>
      </c>
      <c r="W993" s="2" t="s">
        <v>31</v>
      </c>
      <c r="X993" s="4" t="s">
        <v>33</v>
      </c>
      <c r="Y993" s="2">
        <v>306</v>
      </c>
      <c r="Z993">
        <f t="shared" si="70"/>
        <v>0.9639460024465818</v>
      </c>
    </row>
    <row r="994" spans="1:26" x14ac:dyDescent="0.2">
      <c r="A994" s="1">
        <v>44726</v>
      </c>
      <c r="B994" s="25">
        <v>0.45833333333333298</v>
      </c>
      <c r="C994" s="4">
        <v>8</v>
      </c>
      <c r="D994" s="4">
        <v>8</v>
      </c>
      <c r="E994" s="2">
        <v>4</v>
      </c>
      <c r="F994" s="21">
        <v>3600</v>
      </c>
      <c r="G994" s="22">
        <v>26.7</v>
      </c>
      <c r="I994" s="14"/>
      <c r="J994" s="30">
        <v>0.39350601774666499</v>
      </c>
      <c r="K994" s="30">
        <v>1.95528045708669</v>
      </c>
      <c r="L994" s="30">
        <v>1750.41625397487</v>
      </c>
      <c r="M994">
        <f t="shared" si="67"/>
        <v>1.5415887029775813E-2</v>
      </c>
      <c r="N994">
        <f t="shared" si="68"/>
        <v>7.659954683941371E-2</v>
      </c>
      <c r="O994">
        <f t="shared" si="69"/>
        <v>68.573841337623747</v>
      </c>
      <c r="V994" t="s">
        <v>24</v>
      </c>
      <c r="W994" s="2" t="s">
        <v>31</v>
      </c>
      <c r="X994" s="4" t="s">
        <v>33</v>
      </c>
      <c r="Y994" s="2">
        <v>306</v>
      </c>
      <c r="Z994">
        <f t="shared" si="70"/>
        <v>0.9639460024465818</v>
      </c>
    </row>
    <row r="995" spans="1:26" x14ac:dyDescent="0.2">
      <c r="A995" s="1">
        <v>44726</v>
      </c>
      <c r="B995" s="25">
        <v>0.45833333333333298</v>
      </c>
      <c r="C995" s="4">
        <v>9</v>
      </c>
      <c r="D995" s="4">
        <v>9</v>
      </c>
      <c r="E995" s="2">
        <v>1</v>
      </c>
      <c r="F995" s="21">
        <v>0</v>
      </c>
      <c r="G995" s="22">
        <v>23.9</v>
      </c>
      <c r="H995" s="3">
        <v>16.399999999999999</v>
      </c>
      <c r="I995" s="14">
        <v>7.0699999999999999E-2</v>
      </c>
      <c r="J995" s="29">
        <v>0.36237033732079599</v>
      </c>
      <c r="K995" s="29">
        <v>2.1119432327824499</v>
      </c>
      <c r="L995" s="29">
        <v>466.62331230777301</v>
      </c>
      <c r="M995">
        <f t="shared" si="67"/>
        <v>1.4329936883440302E-2</v>
      </c>
      <c r="N995">
        <f t="shared" si="68"/>
        <v>8.3516806179390793E-2</v>
      </c>
      <c r="O995">
        <f t="shared" si="69"/>
        <v>18.452621324224761</v>
      </c>
      <c r="P995" s="10">
        <f>SLOPE(M995:M998,$F995:$F998)*($H995/$I995)*1000</f>
        <v>3.3089884632474323E-2</v>
      </c>
      <c r="Q995" s="10">
        <f>SLOPE(N995:N998,$F995:$F998)*($H995/$I995)*1000</f>
        <v>-0.23481750342884025</v>
      </c>
      <c r="R995" s="10">
        <f>SLOPE(O995:O998,$F995:$F998)*($H995/$I995)</f>
        <v>2.4048421635741506</v>
      </c>
      <c r="S995" s="11">
        <f>RSQ(J995:J998,$F995:$F998)</f>
        <v>0.77551579131596549</v>
      </c>
      <c r="T995" s="11">
        <f>RSQ(K995:K998,$F995:$F998)</f>
        <v>0.89928057553955498</v>
      </c>
      <c r="U995" s="11">
        <f>RSQ(L995:L998,$F995:$F998)</f>
        <v>0.99950133170709432</v>
      </c>
      <c r="V995" t="s">
        <v>24</v>
      </c>
      <c r="W995" s="2" t="s">
        <v>36</v>
      </c>
      <c r="X995" s="4" t="s">
        <v>35</v>
      </c>
      <c r="Y995" s="2">
        <v>306</v>
      </c>
      <c r="Z995" s="31">
        <f t="shared" si="70"/>
        <v>0.9639460024465818</v>
      </c>
    </row>
    <row r="996" spans="1:26" x14ac:dyDescent="0.2">
      <c r="A996" s="1">
        <v>44726</v>
      </c>
      <c r="B996" s="25">
        <v>0.45833333333333298</v>
      </c>
      <c r="C996" s="4">
        <v>9</v>
      </c>
      <c r="D996" s="4">
        <v>9</v>
      </c>
      <c r="E996" s="2">
        <v>2</v>
      </c>
      <c r="F996" s="21">
        <v>1200</v>
      </c>
      <c r="G996" s="22">
        <v>23.9</v>
      </c>
      <c r="I996" s="14"/>
      <c r="J996" s="30">
        <v>0.36478071074023</v>
      </c>
      <c r="K996" s="30">
        <v>2.0505068501566601</v>
      </c>
      <c r="L996" s="30">
        <v>790.46473440024999</v>
      </c>
      <c r="M996">
        <f t="shared" si="67"/>
        <v>1.4425255112910707E-2</v>
      </c>
      <c r="N996">
        <f t="shared" si="68"/>
        <v>8.1087304107329408E-2</v>
      </c>
      <c r="O996">
        <f t="shared" si="69"/>
        <v>31.25893205357271</v>
      </c>
      <c r="V996" t="s">
        <v>24</v>
      </c>
      <c r="W996" s="2" t="s">
        <v>36</v>
      </c>
      <c r="X996" s="4" t="s">
        <v>35</v>
      </c>
      <c r="Y996" s="2">
        <v>306</v>
      </c>
      <c r="Z996" s="31">
        <f t="shared" si="70"/>
        <v>0.9639460024465818</v>
      </c>
    </row>
    <row r="997" spans="1:26" x14ac:dyDescent="0.2">
      <c r="A997" s="1">
        <v>44726</v>
      </c>
      <c r="B997" s="25">
        <v>0.45833333333333298</v>
      </c>
      <c r="C997" s="4">
        <v>9</v>
      </c>
      <c r="D997" s="4">
        <v>9</v>
      </c>
      <c r="E997" s="2">
        <v>3</v>
      </c>
      <c r="F997" s="21">
        <v>2400</v>
      </c>
      <c r="G997" s="22">
        <v>23.9</v>
      </c>
      <c r="I997" s="14"/>
      <c r="J997" s="29">
        <v>0.37539586594354302</v>
      </c>
      <c r="K997" s="29">
        <v>2.0382195736314999</v>
      </c>
      <c r="L997" s="29">
        <v>1113.01595162383</v>
      </c>
      <c r="M997">
        <f t="shared" si="67"/>
        <v>1.484503148091054E-2</v>
      </c>
      <c r="N997">
        <f t="shared" si="68"/>
        <v>8.0601403692917031E-2</v>
      </c>
      <c r="O997">
        <f t="shared" si="69"/>
        <v>44.014221624636299</v>
      </c>
      <c r="V997" t="s">
        <v>24</v>
      </c>
      <c r="W997" s="2" t="s">
        <v>36</v>
      </c>
      <c r="X997" s="4" t="s">
        <v>35</v>
      </c>
      <c r="Y997" s="2">
        <v>306</v>
      </c>
      <c r="Z997" s="31">
        <f t="shared" si="70"/>
        <v>0.9639460024465818</v>
      </c>
    </row>
    <row r="998" spans="1:26" x14ac:dyDescent="0.2">
      <c r="A998" s="1">
        <v>44726</v>
      </c>
      <c r="B998" s="25">
        <v>0.45833333333333298</v>
      </c>
      <c r="C998" s="4">
        <v>9</v>
      </c>
      <c r="D998" s="4">
        <v>9</v>
      </c>
      <c r="E998" s="2">
        <v>4</v>
      </c>
      <c r="F998" s="21">
        <v>3600</v>
      </c>
      <c r="G998" s="22">
        <v>23.9</v>
      </c>
      <c r="I998" s="14"/>
      <c r="J998" s="30">
        <v>0.37326104991141101</v>
      </c>
      <c r="K998" s="30">
        <v>2.01364502058119</v>
      </c>
      <c r="L998" s="30">
        <v>1407.7560861179199</v>
      </c>
      <c r="M998">
        <f t="shared" si="67"/>
        <v>1.4760610169761317E-2</v>
      </c>
      <c r="N998">
        <f t="shared" si="68"/>
        <v>7.9629602864092722E-2</v>
      </c>
      <c r="O998">
        <f t="shared" si="69"/>
        <v>55.669721783795232</v>
      </c>
      <c r="V998" t="s">
        <v>24</v>
      </c>
      <c r="W998" s="2" t="s">
        <v>36</v>
      </c>
      <c r="X998" s="4" t="s">
        <v>35</v>
      </c>
      <c r="Y998" s="2">
        <v>306</v>
      </c>
      <c r="Z998" s="31">
        <f t="shared" si="70"/>
        <v>0.9639460024465818</v>
      </c>
    </row>
    <row r="999" spans="1:26" x14ac:dyDescent="0.2">
      <c r="A999" s="1">
        <v>44726</v>
      </c>
      <c r="B999" s="25">
        <v>0.45833333333333298</v>
      </c>
      <c r="C999" s="4">
        <v>10</v>
      </c>
      <c r="D999" s="4">
        <v>10</v>
      </c>
      <c r="E999" s="2">
        <v>1</v>
      </c>
      <c r="F999" s="21">
        <v>0</v>
      </c>
      <c r="G999" s="22">
        <v>26.7</v>
      </c>
      <c r="H999" s="3">
        <v>15.72</v>
      </c>
      <c r="I999" s="14">
        <v>7.0699999999999999E-2</v>
      </c>
      <c r="J999" s="29">
        <v>0.37922648750869797</v>
      </c>
      <c r="K999" s="29">
        <v>2.0935123179947199</v>
      </c>
      <c r="L999" s="29">
        <v>488.23098576864902</v>
      </c>
      <c r="M999">
        <f t="shared" si="67"/>
        <v>1.4856475953301536E-2</v>
      </c>
      <c r="N999">
        <f t="shared" si="68"/>
        <v>8.2014881435505615E-2</v>
      </c>
      <c r="O999">
        <f t="shared" si="69"/>
        <v>19.126807168400322</v>
      </c>
      <c r="P999" s="10">
        <f>SLOPE(M999:M1002,$F999:$F1002)*($H999/$I999)*1000</f>
        <v>-1.8001560682900992E-2</v>
      </c>
      <c r="Q999" s="10">
        <f>SLOPE(N999:N1002,$F999:$F1002)*($H999/$I999)*1000</f>
        <v>-0.16946431318149249</v>
      </c>
      <c r="R999" s="10">
        <f>SLOPE(O999:O1002,$F999:$F1002)*($H999/$I999)</f>
        <v>1.5657673726143295</v>
      </c>
      <c r="S999" s="11">
        <f>RSQ(J999:J1002,$F999:$F1002)</f>
        <v>0.42550779348134254</v>
      </c>
      <c r="T999" s="11">
        <f>RSQ(K999:K1002,$F999:$F1002)</f>
        <v>0.99586206896550722</v>
      </c>
      <c r="U999" s="11">
        <f>RSQ(L999:L1002,$F999:$F1002)</f>
        <v>0.99815908575840406</v>
      </c>
      <c r="V999" t="s">
        <v>24</v>
      </c>
      <c r="W999" s="2" t="s">
        <v>36</v>
      </c>
      <c r="X999" s="4" t="s">
        <v>33</v>
      </c>
      <c r="Y999" s="2">
        <v>306</v>
      </c>
      <c r="Z999" s="31">
        <f t="shared" si="70"/>
        <v>0.9639460024465818</v>
      </c>
    </row>
    <row r="1000" spans="1:26" x14ac:dyDescent="0.2">
      <c r="A1000" s="1">
        <v>44726</v>
      </c>
      <c r="B1000" s="25">
        <v>0.45833333333333298</v>
      </c>
      <c r="C1000" s="4">
        <v>10</v>
      </c>
      <c r="D1000" s="4">
        <v>10</v>
      </c>
      <c r="E1000" s="2">
        <v>2</v>
      </c>
      <c r="F1000" s="21">
        <v>1200</v>
      </c>
      <c r="G1000" s="22">
        <v>26.7</v>
      </c>
      <c r="I1000" s="14"/>
      <c r="J1000" s="30">
        <v>0.37017401706973302</v>
      </c>
      <c r="K1000" s="30">
        <v>2.0658659458131101</v>
      </c>
      <c r="L1000" s="30">
        <v>706.90116248761899</v>
      </c>
      <c r="M1000">
        <f t="shared" si="67"/>
        <v>1.4501838780465947E-2</v>
      </c>
      <c r="N1000">
        <f t="shared" si="68"/>
        <v>8.0931814516287087E-2</v>
      </c>
      <c r="O1000">
        <f t="shared" si="69"/>
        <v>27.693371818120529</v>
      </c>
      <c r="V1000" t="s">
        <v>24</v>
      </c>
      <c r="W1000" s="2" t="s">
        <v>36</v>
      </c>
      <c r="X1000" s="4" t="s">
        <v>33</v>
      </c>
      <c r="Y1000" s="2">
        <v>306</v>
      </c>
      <c r="Z1000" s="31">
        <f t="shared" si="70"/>
        <v>0.9639460024465818</v>
      </c>
    </row>
    <row r="1001" spans="1:26" x14ac:dyDescent="0.2">
      <c r="A1001" s="1">
        <v>44726</v>
      </c>
      <c r="B1001" s="25">
        <v>0.45833333333333298</v>
      </c>
      <c r="C1001" s="4">
        <v>10</v>
      </c>
      <c r="D1001" s="4">
        <v>10</v>
      </c>
      <c r="E1001" s="2">
        <v>3</v>
      </c>
      <c r="F1001" s="21">
        <v>2400</v>
      </c>
      <c r="G1001" s="22">
        <v>26.7</v>
      </c>
      <c r="I1001" s="14"/>
      <c r="J1001" s="29">
        <v>0.36789027716605999</v>
      </c>
      <c r="K1001" s="29">
        <v>2.0443632118940802</v>
      </c>
      <c r="L1001" s="29">
        <v>941.22321847469095</v>
      </c>
      <c r="M1001">
        <f t="shared" si="67"/>
        <v>1.4412371593758069E-2</v>
      </c>
      <c r="N1001">
        <f t="shared" si="68"/>
        <v>8.0089429134672679E-2</v>
      </c>
      <c r="O1001">
        <f t="shared" si="69"/>
        <v>36.873110324704321</v>
      </c>
      <c r="V1001" t="s">
        <v>24</v>
      </c>
      <c r="W1001" s="2" t="s">
        <v>36</v>
      </c>
      <c r="X1001" s="4" t="s">
        <v>33</v>
      </c>
      <c r="Y1001" s="2">
        <v>306</v>
      </c>
      <c r="Z1001" s="31">
        <f t="shared" si="70"/>
        <v>0.9639460024465818</v>
      </c>
    </row>
    <row r="1002" spans="1:26" x14ac:dyDescent="0.2">
      <c r="A1002" s="1">
        <v>44726</v>
      </c>
      <c r="B1002" s="25">
        <v>0.45833333333333298</v>
      </c>
      <c r="C1002" s="4">
        <v>10</v>
      </c>
      <c r="D1002" s="4">
        <v>10</v>
      </c>
      <c r="E1002" s="2">
        <v>4</v>
      </c>
      <c r="F1002" s="21">
        <v>3600</v>
      </c>
      <c r="G1002" s="22">
        <v>26.7</v>
      </c>
      <c r="I1002" s="14"/>
      <c r="J1002" s="30">
        <v>0.37172126818943102</v>
      </c>
      <c r="K1002" s="30">
        <v>2.0228604779750601</v>
      </c>
      <c r="L1002" s="30">
        <v>1129.1369962988099</v>
      </c>
      <c r="M1002">
        <f t="shared" si="67"/>
        <v>1.4562453478570294E-2</v>
      </c>
      <c r="N1002">
        <f t="shared" si="68"/>
        <v>7.9247043753058632E-2</v>
      </c>
      <c r="O1002">
        <f t="shared" si="69"/>
        <v>44.234770476341374</v>
      </c>
      <c r="V1002" t="s">
        <v>24</v>
      </c>
      <c r="W1002" s="2" t="s">
        <v>36</v>
      </c>
      <c r="X1002" s="4" t="s">
        <v>33</v>
      </c>
      <c r="Y1002" s="2">
        <v>306</v>
      </c>
      <c r="Z1002" s="31">
        <f t="shared" si="70"/>
        <v>0.9639460024465818</v>
      </c>
    </row>
    <row r="1003" spans="1:26" x14ac:dyDescent="0.2">
      <c r="A1003" s="1">
        <v>44726</v>
      </c>
      <c r="B1003" s="25">
        <v>0.45833333333333298</v>
      </c>
      <c r="C1003" s="4">
        <v>11</v>
      </c>
      <c r="D1003" s="4">
        <v>11</v>
      </c>
      <c r="E1003" s="2">
        <v>1</v>
      </c>
      <c r="F1003" s="21">
        <v>0</v>
      </c>
      <c r="G1003" s="22">
        <v>23.9</v>
      </c>
      <c r="H1003" s="3">
        <v>16.399999999999999</v>
      </c>
      <c r="I1003" s="14">
        <v>7.0699999999999999E-2</v>
      </c>
      <c r="J1003" s="29">
        <v>0.36235545823405801</v>
      </c>
      <c r="K1003" s="29">
        <v>2.1334459667014798</v>
      </c>
      <c r="L1003" s="29">
        <v>718.148099880102</v>
      </c>
      <c r="M1003">
        <f t="shared" si="67"/>
        <v>1.4329348489877476E-2</v>
      </c>
      <c r="N1003">
        <f t="shared" si="68"/>
        <v>8.4367131904612411E-2</v>
      </c>
      <c r="O1003">
        <f t="shared" si="69"/>
        <v>28.399170363478465</v>
      </c>
      <c r="P1003" s="10">
        <f>SLOPE(M1003:M1006,$F1003:$F1006)*($H1003/$I1003)*1000</f>
        <v>1.1271218937208852E-2</v>
      </c>
      <c r="Q1003" s="10">
        <f>SLOPE(N1003:N1006,$F1003:$F1006)*($H1003/$I1003)*1000</f>
        <v>-0.49311675720058318</v>
      </c>
      <c r="R1003" s="10">
        <f>SLOPE(O1003:O1006,$F1003:$F1006)*($H1003/$I1003)</f>
        <v>1.6333440512209094</v>
      </c>
      <c r="S1003" s="11">
        <f>RSQ(J1003:J1006,$F1003:$F1006)</f>
        <v>0.87603635754067644</v>
      </c>
      <c r="T1003" s="11">
        <f>RSQ(K1003:K1006,$F1003:$F1006)</f>
        <v>0.98393574297188269</v>
      </c>
      <c r="U1003" s="11">
        <f>RSQ(L1003:L1006,$F1003:$F1006)</f>
        <v>0.99848703369102709</v>
      </c>
      <c r="V1003" t="s">
        <v>24</v>
      </c>
      <c r="W1003" s="2" t="s">
        <v>32</v>
      </c>
      <c r="X1003" s="4" t="s">
        <v>35</v>
      </c>
      <c r="Y1003" s="2">
        <v>306</v>
      </c>
      <c r="Z1003" s="31">
        <f t="shared" si="70"/>
        <v>0.9639460024465818</v>
      </c>
    </row>
    <row r="1004" spans="1:26" x14ac:dyDescent="0.2">
      <c r="A1004" s="1">
        <v>44726</v>
      </c>
      <c r="B1004" s="25">
        <v>0.45833333333333298</v>
      </c>
      <c r="C1004" s="4">
        <v>11</v>
      </c>
      <c r="D1004" s="4">
        <v>11</v>
      </c>
      <c r="E1004" s="2">
        <v>2</v>
      </c>
      <c r="F1004" s="21">
        <v>1200</v>
      </c>
      <c r="G1004" s="22">
        <v>23.9</v>
      </c>
      <c r="I1004" s="14"/>
      <c r="J1004" s="30">
        <v>0.36548744151631501</v>
      </c>
      <c r="K1004" s="30">
        <v>2.0505068501566601</v>
      </c>
      <c r="L1004" s="30">
        <v>910.37559297294501</v>
      </c>
      <c r="M1004">
        <f t="shared" si="67"/>
        <v>1.4453202785145032E-2</v>
      </c>
      <c r="N1004">
        <f t="shared" si="68"/>
        <v>8.1087304107329408E-2</v>
      </c>
      <c r="O1004">
        <f t="shared" si="69"/>
        <v>36.000807582597261</v>
      </c>
      <c r="V1004" t="s">
        <v>24</v>
      </c>
      <c r="W1004" s="2" t="s">
        <v>32</v>
      </c>
      <c r="X1004" s="4" t="s">
        <v>35</v>
      </c>
      <c r="Y1004" s="2">
        <v>306</v>
      </c>
      <c r="Z1004" s="31">
        <f t="shared" si="70"/>
        <v>0.9639460024465818</v>
      </c>
    </row>
    <row r="1005" spans="1:26" x14ac:dyDescent="0.2">
      <c r="A1005" s="1">
        <v>44726</v>
      </c>
      <c r="B1005" s="25">
        <v>0.45833333333333298</v>
      </c>
      <c r="C1005" s="4">
        <v>11</v>
      </c>
      <c r="D1005" s="4">
        <v>11</v>
      </c>
      <c r="E1005" s="2">
        <v>3</v>
      </c>
      <c r="F1005" s="21">
        <v>2400</v>
      </c>
      <c r="G1005" s="22">
        <v>23.9</v>
      </c>
      <c r="I1005" s="14"/>
      <c r="J1005" s="29">
        <v>0.36574781435857601</v>
      </c>
      <c r="K1005" s="29">
        <v>1.98599864839958</v>
      </c>
      <c r="L1005" s="29">
        <v>1147.8514830839799</v>
      </c>
      <c r="M1005">
        <f t="shared" si="67"/>
        <v>1.4463499230553196E-2</v>
      </c>
      <c r="N1005">
        <f t="shared" si="68"/>
        <v>7.8536326931664915E-2</v>
      </c>
      <c r="O1005">
        <f t="shared" si="69"/>
        <v>45.391792898311294</v>
      </c>
      <c r="V1005" t="s">
        <v>24</v>
      </c>
      <c r="W1005" s="2" t="s">
        <v>32</v>
      </c>
      <c r="X1005" s="4" t="s">
        <v>35</v>
      </c>
      <c r="Y1005" s="2">
        <v>306</v>
      </c>
      <c r="Z1005" s="31">
        <f t="shared" si="70"/>
        <v>0.9639460024465818</v>
      </c>
    </row>
    <row r="1006" spans="1:26" x14ac:dyDescent="0.2">
      <c r="A1006" s="1">
        <v>44726</v>
      </c>
      <c r="B1006" s="25">
        <v>0.45833333333333298</v>
      </c>
      <c r="C1006" s="4">
        <v>11</v>
      </c>
      <c r="D1006" s="4">
        <v>11</v>
      </c>
      <c r="E1006" s="2">
        <v>4</v>
      </c>
      <c r="F1006" s="21">
        <v>3600</v>
      </c>
      <c r="G1006" s="22">
        <v>23.9</v>
      </c>
      <c r="I1006" s="14"/>
      <c r="J1006" s="30">
        <v>0.36718356864034102</v>
      </c>
      <c r="K1006" s="30">
        <v>1.93992136143024</v>
      </c>
      <c r="L1006" s="30">
        <v>1351.2216545900001</v>
      </c>
      <c r="M1006">
        <f t="shared" si="67"/>
        <v>1.4520276141130202E-2</v>
      </c>
      <c r="N1006">
        <f t="shared" si="68"/>
        <v>7.6714200377618974E-2</v>
      </c>
      <c r="O1006">
        <f t="shared" si="69"/>
        <v>53.434067393521339</v>
      </c>
      <c r="V1006" t="s">
        <v>24</v>
      </c>
      <c r="W1006" s="2" t="s">
        <v>32</v>
      </c>
      <c r="X1006" s="4" t="s">
        <v>35</v>
      </c>
      <c r="Y1006" s="2">
        <v>306</v>
      </c>
      <c r="Z1006" s="31">
        <f t="shared" si="70"/>
        <v>0.9639460024465818</v>
      </c>
    </row>
    <row r="1007" spans="1:26" x14ac:dyDescent="0.2">
      <c r="A1007" s="1">
        <v>44726</v>
      </c>
      <c r="B1007" s="25">
        <v>0.45833333333333298</v>
      </c>
      <c r="C1007" s="4">
        <v>12</v>
      </c>
      <c r="D1007" s="4">
        <v>12</v>
      </c>
      <c r="E1007" s="2">
        <v>1</v>
      </c>
      <c r="F1007" s="21">
        <v>0</v>
      </c>
      <c r="G1007" s="22">
        <v>26.7</v>
      </c>
      <c r="H1007" s="3">
        <v>15.72</v>
      </c>
      <c r="I1007" s="14">
        <v>7.0699999999999999E-2</v>
      </c>
      <c r="J1007" s="29">
        <v>0.36165613784721901</v>
      </c>
      <c r="K1007" s="29">
        <v>2.0904404988634302</v>
      </c>
      <c r="L1007" s="29">
        <v>479.14742219673701</v>
      </c>
      <c r="M1007">
        <f t="shared" si="67"/>
        <v>1.4168144610858387E-2</v>
      </c>
      <c r="N1007">
        <f t="shared" si="68"/>
        <v>8.1894540666703583E-2</v>
      </c>
      <c r="O1007">
        <f t="shared" si="69"/>
        <v>18.770951899263032</v>
      </c>
      <c r="P1007" s="10">
        <f>SLOPE(M1007:M1010,$F1007:$F1010)*($H1007/$I1007)*1000</f>
        <v>1.208554208653584E-2</v>
      </c>
      <c r="Q1007" s="10">
        <f>SLOPE(N1007:N1010,$F1007:$F1010)*($H1007/$I1007)*1000</f>
        <v>-0.28987316728414225</v>
      </c>
      <c r="R1007" s="10">
        <f>SLOPE(O1007:O1010,$F1007:$F1010)*($H1007/$I1007)</f>
        <v>1.1721544526212284</v>
      </c>
      <c r="S1007" s="11">
        <f>RSQ(J1007:J1010,$F1007:$F1010)</f>
        <v>0.84042238360366783</v>
      </c>
      <c r="T1007" s="11">
        <f>RSQ(K1007:K1010,$F1007:$F1010)</f>
        <v>0.91351351351352272</v>
      </c>
      <c r="U1007" s="11">
        <f>RSQ(L1007:L1010,$F1007:$F1010)</f>
        <v>0.93644206724632673</v>
      </c>
      <c r="V1007" t="s">
        <v>24</v>
      </c>
      <c r="W1007" s="2" t="s">
        <v>32</v>
      </c>
      <c r="X1007" s="4" t="s">
        <v>33</v>
      </c>
      <c r="Y1007" s="2">
        <v>306</v>
      </c>
      <c r="Z1007" s="31">
        <f t="shared" si="70"/>
        <v>0.9639460024465818</v>
      </c>
    </row>
    <row r="1008" spans="1:26" x14ac:dyDescent="0.2">
      <c r="A1008" s="1">
        <v>44726</v>
      </c>
      <c r="B1008" s="25">
        <v>0.45833333333333298</v>
      </c>
      <c r="C1008" s="4">
        <v>12</v>
      </c>
      <c r="D1008" s="4">
        <v>12</v>
      </c>
      <c r="E1008" s="2">
        <v>2</v>
      </c>
      <c r="F1008" s="21">
        <v>1200</v>
      </c>
      <c r="G1008" s="22">
        <v>26.7</v>
      </c>
      <c r="I1008" s="14"/>
      <c r="J1008" s="30">
        <v>0.36166357745993799</v>
      </c>
      <c r="K1008" s="30">
        <v>2.0750814032069802</v>
      </c>
      <c r="L1008" s="30">
        <v>729.890267424282</v>
      </c>
      <c r="M1008">
        <f t="shared" si="67"/>
        <v>1.4168436063146406E-2</v>
      </c>
      <c r="N1008">
        <f t="shared" si="68"/>
        <v>8.1292836822693268E-2</v>
      </c>
      <c r="O1008">
        <f t="shared" si="69"/>
        <v>28.593986875162468</v>
      </c>
      <c r="V1008" t="s">
        <v>24</v>
      </c>
      <c r="W1008" s="2" t="s">
        <v>32</v>
      </c>
      <c r="X1008" s="4" t="s">
        <v>33</v>
      </c>
      <c r="Y1008" s="2">
        <v>306</v>
      </c>
      <c r="Z1008" s="31">
        <f t="shared" si="70"/>
        <v>0.9639460024465818</v>
      </c>
    </row>
    <row r="1009" spans="1:26" x14ac:dyDescent="0.2">
      <c r="A1009" s="1">
        <v>44726</v>
      </c>
      <c r="B1009" s="25">
        <v>0.45833333333333298</v>
      </c>
      <c r="C1009" s="4">
        <v>12</v>
      </c>
      <c r="D1009" s="4">
        <v>12</v>
      </c>
      <c r="E1009" s="2">
        <v>3</v>
      </c>
      <c r="F1009" s="21">
        <v>2400</v>
      </c>
      <c r="G1009" s="22">
        <v>26.7</v>
      </c>
      <c r="I1009" s="14"/>
      <c r="J1009" s="29">
        <v>0.36338210834568802</v>
      </c>
      <c r="K1009" s="29">
        <v>1.99828592492474</v>
      </c>
      <c r="L1009" s="29">
        <v>898.35974560809098</v>
      </c>
      <c r="M1009">
        <f t="shared" si="67"/>
        <v>1.4235760771783922E-2</v>
      </c>
      <c r="N1009">
        <f t="shared" si="68"/>
        <v>7.8284317602642164E-2</v>
      </c>
      <c r="O1009">
        <f t="shared" si="69"/>
        <v>35.193902318689098</v>
      </c>
      <c r="V1009" t="s">
        <v>24</v>
      </c>
      <c r="W1009" s="2" t="s">
        <v>32</v>
      </c>
      <c r="X1009" s="4" t="s">
        <v>33</v>
      </c>
      <c r="Y1009" s="2">
        <v>306</v>
      </c>
      <c r="Z1009" s="31">
        <f t="shared" si="70"/>
        <v>0.9639460024465818</v>
      </c>
    </row>
    <row r="1010" spans="1:26" x14ac:dyDescent="0.2">
      <c r="A1010" s="1">
        <v>44726</v>
      </c>
      <c r="B1010" s="25">
        <v>0.45833333333333298</v>
      </c>
      <c r="C1010" s="4">
        <v>12</v>
      </c>
      <c r="D1010" s="4">
        <v>12</v>
      </c>
      <c r="E1010" s="2">
        <v>4</v>
      </c>
      <c r="F1010" s="21">
        <v>3600</v>
      </c>
      <c r="G1010" s="22">
        <v>26.7</v>
      </c>
      <c r="I1010" s="14"/>
      <c r="J1010" s="30">
        <v>0.36663307537104201</v>
      </c>
      <c r="K1010" s="30">
        <v>1.98292682926829</v>
      </c>
      <c r="L1010" s="30">
        <v>961.253974873586</v>
      </c>
      <c r="M1010">
        <f t="shared" si="67"/>
        <v>1.4363119790808244E-2</v>
      </c>
      <c r="N1010">
        <f t="shared" si="68"/>
        <v>7.7682613758631849E-2</v>
      </c>
      <c r="O1010">
        <f t="shared" si="69"/>
        <v>37.657829906718746</v>
      </c>
      <c r="V1010" t="s">
        <v>24</v>
      </c>
      <c r="W1010" s="2" t="s">
        <v>32</v>
      </c>
      <c r="X1010" s="4" t="s">
        <v>33</v>
      </c>
      <c r="Y1010" s="2">
        <v>306</v>
      </c>
      <c r="Z1010" s="31">
        <f t="shared" si="70"/>
        <v>0.9639460024465818</v>
      </c>
    </row>
    <row r="1011" spans="1:26" x14ac:dyDescent="0.2">
      <c r="A1011" s="1">
        <v>44726</v>
      </c>
      <c r="B1011" s="25">
        <v>0.45833333333333298</v>
      </c>
      <c r="C1011" s="4">
        <v>13</v>
      </c>
      <c r="D1011" s="4">
        <v>13</v>
      </c>
      <c r="E1011" s="2">
        <v>1</v>
      </c>
      <c r="F1011" s="21">
        <v>0</v>
      </c>
      <c r="G1011" s="22">
        <v>23.9</v>
      </c>
      <c r="H1011" s="3">
        <v>15.72</v>
      </c>
      <c r="I1011" s="14">
        <v>7.0699999999999999E-2</v>
      </c>
      <c r="J1011" s="29">
        <v>0.36063690395400599</v>
      </c>
      <c r="K1011" s="29">
        <v>2.0996559562572998</v>
      </c>
      <c r="L1011" s="29">
        <v>523.74420059427598</v>
      </c>
      <c r="M1011">
        <f t="shared" ref="M1011:M1074" si="71">$Z1011*J1011/(0.08206*(273.15+$G1011))</f>
        <v>1.4261388251890033E-2</v>
      </c>
      <c r="N1011">
        <f t="shared" ref="N1011:N1074" si="72">$Z1011*K1011/(0.08206*(273.15+$G1011))</f>
        <v>8.3030905764978818E-2</v>
      </c>
      <c r="O1011">
        <f t="shared" si="69"/>
        <v>20.7114671500822</v>
      </c>
      <c r="P1011" s="10">
        <f>SLOPE(M1011:M1014,$F1011:$F1014)*($H1011/$I1011)*1000</f>
        <v>2.3602837688692414E-2</v>
      </c>
      <c r="Q1011" s="10">
        <f>SLOPE(N1011:N1014,$F1011:$F1014)*($H1011/$I1011)*1000</f>
        <v>-0.38713960882382503</v>
      </c>
      <c r="R1011" s="10">
        <f>SLOPE(O1011:O1014,$F1011:$F1014)*($H1011/$I1011)</f>
        <v>2.3862687503920994</v>
      </c>
      <c r="S1011" s="11">
        <f>RSQ(J1011:J1014,$F1011:$F1014)</f>
        <v>0.88141543408221146</v>
      </c>
      <c r="T1011" s="11">
        <f>RSQ(K1011:K1014,$F1011:$F1014)</f>
        <v>0.97701453104359037</v>
      </c>
      <c r="U1011" s="11">
        <f>RSQ(L1011:L1014,$F1011:$F1014)</f>
        <v>0.99976948540572896</v>
      </c>
      <c r="V1011" t="s">
        <v>24</v>
      </c>
      <c r="W1011" s="2" t="s">
        <v>32</v>
      </c>
      <c r="X1011" s="4" t="s">
        <v>35</v>
      </c>
      <c r="Y1011" s="2">
        <v>306</v>
      </c>
      <c r="Z1011" s="31">
        <f t="shared" si="70"/>
        <v>0.9639460024465818</v>
      </c>
    </row>
    <row r="1012" spans="1:26" x14ac:dyDescent="0.2">
      <c r="A1012" s="1">
        <v>44726</v>
      </c>
      <c r="B1012" s="25">
        <v>0.45833333333333298</v>
      </c>
      <c r="C1012" s="4">
        <v>13</v>
      </c>
      <c r="D1012" s="4">
        <v>13</v>
      </c>
      <c r="E1012" s="2">
        <v>2</v>
      </c>
      <c r="F1012" s="21">
        <v>1200</v>
      </c>
      <c r="G1012" s="22">
        <v>23.9</v>
      </c>
      <c r="I1012" s="14"/>
      <c r="J1012" s="30">
        <v>0.36031699557635599</v>
      </c>
      <c r="K1012" s="30">
        <v>2.0597223075505302</v>
      </c>
      <c r="L1012" s="30">
        <v>854.88375123807498</v>
      </c>
      <c r="M1012">
        <f t="shared" si="71"/>
        <v>1.4248737473423721E-2</v>
      </c>
      <c r="N1012">
        <f t="shared" si="72"/>
        <v>8.1451729418138663E-2</v>
      </c>
      <c r="O1012">
        <f t="shared" si="69"/>
        <v>33.806382411139083</v>
      </c>
      <c r="V1012" t="s">
        <v>24</v>
      </c>
      <c r="W1012" s="2" t="s">
        <v>32</v>
      </c>
      <c r="X1012" s="4" t="s">
        <v>35</v>
      </c>
      <c r="Y1012" s="2">
        <v>306</v>
      </c>
      <c r="Z1012" s="31">
        <f t="shared" si="70"/>
        <v>0.9639460024465818</v>
      </c>
    </row>
    <row r="1013" spans="1:26" x14ac:dyDescent="0.2">
      <c r="A1013" s="1">
        <v>44726</v>
      </c>
      <c r="B1013" s="25">
        <v>0.45833333333333298</v>
      </c>
      <c r="C1013" s="4">
        <v>13</v>
      </c>
      <c r="D1013" s="4">
        <v>13</v>
      </c>
      <c r="E1013" s="2">
        <v>3</v>
      </c>
      <c r="F1013" s="21">
        <v>2400</v>
      </c>
      <c r="G1013" s="22">
        <v>23.9</v>
      </c>
      <c r="I1013" s="14"/>
      <c r="J1013" s="29">
        <v>0.36601562549670302</v>
      </c>
      <c r="K1013" s="29">
        <v>1.98292682926829</v>
      </c>
      <c r="L1013" s="29">
        <v>1187.1831830266401</v>
      </c>
      <c r="M1013">
        <f t="shared" si="71"/>
        <v>1.4474089823410263E-2</v>
      </c>
      <c r="N1013">
        <f t="shared" si="72"/>
        <v>7.8414851828061821E-2</v>
      </c>
      <c r="O1013">
        <f t="shared" si="69"/>
        <v>46.947165178128387</v>
      </c>
      <c r="V1013" t="s">
        <v>24</v>
      </c>
      <c r="W1013" s="2" t="s">
        <v>32</v>
      </c>
      <c r="X1013" s="4" t="s">
        <v>35</v>
      </c>
      <c r="Y1013" s="2">
        <v>306</v>
      </c>
      <c r="Z1013" s="31">
        <f t="shared" si="70"/>
        <v>0.9639460024465818</v>
      </c>
    </row>
    <row r="1014" spans="1:26" x14ac:dyDescent="0.2">
      <c r="A1014" s="1">
        <v>44726</v>
      </c>
      <c r="B1014" s="25">
        <v>0.45833333333333298</v>
      </c>
      <c r="C1014" s="4">
        <v>13</v>
      </c>
      <c r="D1014" s="4">
        <v>13</v>
      </c>
      <c r="E1014" s="2">
        <v>4</v>
      </c>
      <c r="F1014" s="21">
        <v>3600</v>
      </c>
      <c r="G1014" s="22">
        <v>23.9</v>
      </c>
      <c r="I1014" s="14"/>
      <c r="J1014" s="30">
        <v>0.36947476840618099</v>
      </c>
      <c r="K1014" s="30">
        <v>1.9491368188241101</v>
      </c>
      <c r="L1014" s="30">
        <v>1498.53959234739</v>
      </c>
      <c r="M1014">
        <f t="shared" si="71"/>
        <v>1.4610881647846314E-2</v>
      </c>
      <c r="N1014">
        <f t="shared" si="72"/>
        <v>7.7078625688428243E-2</v>
      </c>
      <c r="O1014">
        <f t="shared" si="69"/>
        <v>59.259756012159919</v>
      </c>
      <c r="V1014" t="s">
        <v>24</v>
      </c>
      <c r="W1014" s="2" t="s">
        <v>32</v>
      </c>
      <c r="X1014" s="4" t="s">
        <v>35</v>
      </c>
      <c r="Y1014" s="2">
        <v>306</v>
      </c>
      <c r="Z1014" s="31">
        <f t="shared" si="70"/>
        <v>0.9639460024465818</v>
      </c>
    </row>
    <row r="1015" spans="1:26" x14ac:dyDescent="0.2">
      <c r="A1015" s="1">
        <v>44726</v>
      </c>
      <c r="B1015" s="25">
        <v>0.45833333333333298</v>
      </c>
      <c r="C1015" s="4">
        <v>14</v>
      </c>
      <c r="D1015" s="4">
        <v>14</v>
      </c>
      <c r="E1015" s="2">
        <v>1</v>
      </c>
      <c r="F1015" s="21">
        <v>0</v>
      </c>
      <c r="G1015" s="22">
        <v>26.7</v>
      </c>
      <c r="H1015" s="3">
        <v>16.399999999999999</v>
      </c>
      <c r="I1015" s="14">
        <v>7.0699999999999999E-2</v>
      </c>
      <c r="J1015" s="29">
        <v>0.36313660632619599</v>
      </c>
      <c r="K1015" s="29">
        <v>2.0842968606008498</v>
      </c>
      <c r="L1015" s="29">
        <v>610.05760308606602</v>
      </c>
      <c r="M1015">
        <f t="shared" si="71"/>
        <v>1.4226143050002327E-2</v>
      </c>
      <c r="N1015">
        <f t="shared" si="72"/>
        <v>8.1653859129099435E-2</v>
      </c>
      <c r="O1015">
        <f t="shared" ref="O1015:O1078" si="73">$Z1015*L1015/(0.08206*(273.15+$G1015))</f>
        <v>23.899454307418431</v>
      </c>
      <c r="P1015" s="10">
        <f>SLOPE(M1015:M1018,$F1015:$F1018)*($H1015/$I1015)*1000</f>
        <v>1.3520102556781736E-4</v>
      </c>
      <c r="Q1015" s="10">
        <f>SLOPE(N1015:N1018,$F1015:$F1018)*($H1015/$I1015)*1000</f>
        <v>-0.26286599804801825</v>
      </c>
      <c r="R1015" s="10">
        <f>SLOPE(O1015:O1018,$F1015:$F1018)*($H1015/$I1015)</f>
        <v>0.92088912854462701</v>
      </c>
      <c r="S1015" s="11">
        <f>RSQ(J1015:J1018,$F1015:$F1018)</f>
        <v>1.044894648239105E-3</v>
      </c>
      <c r="T1015" s="11">
        <f>RSQ(K1015:K1018,$F1015:$F1018)</f>
        <v>0.79931142410013545</v>
      </c>
      <c r="U1015" s="11">
        <f>RSQ(L1015:L1018,$F1015:$F1018)</f>
        <v>0.91624000035716979</v>
      </c>
      <c r="V1015" t="s">
        <v>24</v>
      </c>
      <c r="W1015" s="2" t="s">
        <v>32</v>
      </c>
      <c r="X1015" s="4" t="s">
        <v>33</v>
      </c>
      <c r="Y1015" s="2">
        <v>306</v>
      </c>
      <c r="Z1015" s="31">
        <f t="shared" si="70"/>
        <v>0.9639460024465818</v>
      </c>
    </row>
    <row r="1016" spans="1:26" x14ac:dyDescent="0.2">
      <c r="A1016" s="1">
        <v>44726</v>
      </c>
      <c r="B1016" s="25">
        <v>0.45833333333333298</v>
      </c>
      <c r="C1016" s="4">
        <v>14</v>
      </c>
      <c r="D1016" s="4">
        <v>14</v>
      </c>
      <c r="E1016" s="2">
        <v>2</v>
      </c>
      <c r="F1016" s="21">
        <v>1200</v>
      </c>
      <c r="G1016" s="22">
        <v>26.7</v>
      </c>
      <c r="I1016" s="14"/>
      <c r="J1016" s="30">
        <v>0.36298037735357302</v>
      </c>
      <c r="K1016" s="30">
        <v>2.0013577440560302</v>
      </c>
      <c r="L1016" s="30">
        <v>822.459208674347</v>
      </c>
      <c r="M1016">
        <f t="shared" si="71"/>
        <v>1.4220022665347156E-2</v>
      </c>
      <c r="N1016">
        <f t="shared" si="72"/>
        <v>7.8404658371444225E-2</v>
      </c>
      <c r="O1016">
        <f t="shared" si="73"/>
        <v>32.220443082741141</v>
      </c>
      <c r="V1016" t="s">
        <v>24</v>
      </c>
      <c r="W1016" s="2" t="s">
        <v>32</v>
      </c>
      <c r="X1016" s="4" t="s">
        <v>33</v>
      </c>
      <c r="Y1016" s="2">
        <v>306</v>
      </c>
      <c r="Z1016" s="31">
        <f t="shared" si="70"/>
        <v>0.9639460024465818</v>
      </c>
    </row>
    <row r="1017" spans="1:26" x14ac:dyDescent="0.2">
      <c r="A1017" s="1">
        <v>44726</v>
      </c>
      <c r="B1017" s="25">
        <v>0.45833333333333298</v>
      </c>
      <c r="C1017" s="4">
        <v>14</v>
      </c>
      <c r="D1017" s="4">
        <v>14</v>
      </c>
      <c r="E1017" s="2">
        <v>3</v>
      </c>
      <c r="F1017" s="21">
        <v>2400</v>
      </c>
      <c r="G1017" s="22">
        <v>26.7</v>
      </c>
      <c r="I1017" s="14"/>
      <c r="J1017" s="29">
        <v>0.36188676550001198</v>
      </c>
      <c r="K1017" s="29">
        <v>2.01364502058119</v>
      </c>
      <c r="L1017" s="29">
        <v>930.21086378564405</v>
      </c>
      <c r="M1017">
        <f t="shared" si="71"/>
        <v>1.4177179618408611E-2</v>
      </c>
      <c r="N1017">
        <f t="shared" si="72"/>
        <v>7.8886021446652452E-2</v>
      </c>
      <c r="O1017">
        <f t="shared" si="73"/>
        <v>36.441693248060119</v>
      </c>
      <c r="V1017" t="s">
        <v>24</v>
      </c>
      <c r="W1017" s="2" t="s">
        <v>32</v>
      </c>
      <c r="X1017" s="4" t="s">
        <v>33</v>
      </c>
      <c r="Y1017" s="2">
        <v>306</v>
      </c>
      <c r="Z1017" s="31">
        <f t="shared" si="70"/>
        <v>0.9639460024465818</v>
      </c>
    </row>
    <row r="1018" spans="1:26" x14ac:dyDescent="0.2">
      <c r="A1018" s="1">
        <v>44726</v>
      </c>
      <c r="B1018" s="25">
        <v>0.45833333333333298</v>
      </c>
      <c r="C1018" s="4">
        <v>14</v>
      </c>
      <c r="D1018" s="4">
        <v>14</v>
      </c>
      <c r="E1018" s="2">
        <v>4</v>
      </c>
      <c r="F1018" s="21">
        <v>3600</v>
      </c>
      <c r="G1018" s="22">
        <v>26.7</v>
      </c>
      <c r="I1018" s="14"/>
      <c r="J1018" s="30">
        <v>0.363560654768872</v>
      </c>
      <c r="K1018" s="30">
        <v>1.96449591448056</v>
      </c>
      <c r="L1018" s="30">
        <v>979.48626387947695</v>
      </c>
      <c r="M1018">
        <f t="shared" si="71"/>
        <v>1.4242755458943056E-2</v>
      </c>
      <c r="N1018">
        <f t="shared" si="72"/>
        <v>7.696056914581989E-2</v>
      </c>
      <c r="O1018">
        <f t="shared" si="73"/>
        <v>38.372093208760511</v>
      </c>
      <c r="V1018" t="s">
        <v>24</v>
      </c>
      <c r="W1018" s="2" t="s">
        <v>32</v>
      </c>
      <c r="X1018" s="4" t="s">
        <v>33</v>
      </c>
      <c r="Y1018" s="2">
        <v>306</v>
      </c>
      <c r="Z1018" s="31">
        <f t="shared" si="70"/>
        <v>0.9639460024465818</v>
      </c>
    </row>
    <row r="1019" spans="1:26" x14ac:dyDescent="0.2">
      <c r="A1019" s="1">
        <v>44726</v>
      </c>
      <c r="B1019" s="25">
        <v>0.45833333333333298</v>
      </c>
      <c r="C1019" s="4">
        <v>15</v>
      </c>
      <c r="D1019" s="4">
        <v>15</v>
      </c>
      <c r="E1019" s="2">
        <v>1</v>
      </c>
      <c r="F1019" s="21">
        <v>0</v>
      </c>
      <c r="G1019" s="22">
        <v>23.9</v>
      </c>
      <c r="H1019" s="3">
        <v>15.04</v>
      </c>
      <c r="I1019" s="14">
        <v>7.0699999999999999E-2</v>
      </c>
      <c r="J1019" s="29">
        <v>0.36259352327004102</v>
      </c>
      <c r="K1019" s="29">
        <v>2.0535786692879499</v>
      </c>
      <c r="L1019" s="29">
        <v>435.94510764739601</v>
      </c>
      <c r="M1019">
        <f t="shared" si="71"/>
        <v>1.4338762772969778E-2</v>
      </c>
      <c r="N1019">
        <f t="shared" si="72"/>
        <v>8.1208779210932489E-2</v>
      </c>
      <c r="O1019">
        <f t="shared" si="73"/>
        <v>17.239451560576896</v>
      </c>
      <c r="P1019" s="10">
        <f>SLOPE(M1019:M1022,$F1019:$F1022)*($H1019/$I1019)*1000</f>
        <v>5.0576698429631431E-2</v>
      </c>
      <c r="Q1019" s="10">
        <f>SLOPE(N1019:N1022,$F1019:$F1022)*($H1019/$I1019)*1000</f>
        <v>-0.11843965782702921</v>
      </c>
      <c r="R1019" s="10">
        <f>SLOPE(O1019:O1022,$F1019:$F1022)*($H1019/$I1019)</f>
        <v>2.3407314572625317</v>
      </c>
      <c r="S1019" s="11">
        <f>RSQ(J1019:J1022,$F1019:$F1022)</f>
        <v>0.99822277527248116</v>
      </c>
      <c r="T1019" s="11">
        <f>RSQ(K1019:K1022,$F1019:$F1022)</f>
        <v>0.89629629629619845</v>
      </c>
      <c r="U1019" s="11">
        <f>RSQ(L1019:L1022,$F1019:$F1022)</f>
        <v>0.9980381175632016</v>
      </c>
      <c r="V1019" t="s">
        <v>24</v>
      </c>
      <c r="W1019" s="2" t="s">
        <v>36</v>
      </c>
      <c r="X1019" s="4" t="s">
        <v>35</v>
      </c>
      <c r="Y1019" s="2">
        <v>306</v>
      </c>
      <c r="Z1019" s="31">
        <f t="shared" si="70"/>
        <v>0.9639460024465818</v>
      </c>
    </row>
    <row r="1020" spans="1:26" x14ac:dyDescent="0.2">
      <c r="A1020" s="1">
        <v>44726</v>
      </c>
      <c r="B1020" s="25">
        <v>0.45833333333333298</v>
      </c>
      <c r="C1020" s="4">
        <v>15</v>
      </c>
      <c r="D1020" s="4">
        <v>15</v>
      </c>
      <c r="E1020" s="2">
        <v>2</v>
      </c>
      <c r="F1020" s="21">
        <v>1200</v>
      </c>
      <c r="G1020" s="22">
        <v>23.9</v>
      </c>
      <c r="I1020" s="14"/>
      <c r="J1020" s="30">
        <v>0.36927391921201003</v>
      </c>
      <c r="K1020" s="30">
        <v>2.0351477545002101</v>
      </c>
      <c r="L1020" s="30">
        <v>805.19131522702401</v>
      </c>
      <c r="M1020">
        <f t="shared" si="71"/>
        <v>1.4602939065412997E-2</v>
      </c>
      <c r="N1020">
        <f t="shared" si="72"/>
        <v>8.0479928589313951E-2</v>
      </c>
      <c r="O1020">
        <f t="shared" si="73"/>
        <v>31.8412947693425</v>
      </c>
      <c r="V1020" t="s">
        <v>24</v>
      </c>
      <c r="W1020" s="2" t="s">
        <v>36</v>
      </c>
      <c r="X1020" s="4" t="s">
        <v>35</v>
      </c>
      <c r="Y1020" s="2">
        <v>306</v>
      </c>
      <c r="Z1020" s="31">
        <f t="shared" si="70"/>
        <v>0.9639460024465818</v>
      </c>
    </row>
    <row r="1021" spans="1:26" x14ac:dyDescent="0.2">
      <c r="A1021" s="1">
        <v>44726</v>
      </c>
      <c r="B1021" s="25">
        <v>0.45833333333333298</v>
      </c>
      <c r="C1021" s="4">
        <v>15</v>
      </c>
      <c r="D1021" s="4">
        <v>15</v>
      </c>
      <c r="E1021" s="2">
        <v>3</v>
      </c>
      <c r="F1021" s="21">
        <v>2400</v>
      </c>
      <c r="G1021" s="22">
        <v>23.9</v>
      </c>
      <c r="I1021" s="14"/>
      <c r="J1021" s="29">
        <v>0.37739673816340502</v>
      </c>
      <c r="K1021" s="29">
        <v>2.0320759353689302</v>
      </c>
      <c r="L1021" s="29">
        <v>1135.5619558984499</v>
      </c>
      <c r="M1021">
        <f t="shared" si="71"/>
        <v>1.492415598330343E-2</v>
      </c>
      <c r="N1021">
        <f t="shared" si="72"/>
        <v>8.0358453485711259E-2</v>
      </c>
      <c r="O1021">
        <f t="shared" si="73"/>
        <v>44.905803481522838</v>
      </c>
      <c r="V1021" t="s">
        <v>24</v>
      </c>
      <c r="W1021" s="2" t="s">
        <v>36</v>
      </c>
      <c r="X1021" s="4" t="s">
        <v>35</v>
      </c>
      <c r="Y1021" s="2">
        <v>306</v>
      </c>
      <c r="Z1021" s="31">
        <f t="shared" si="70"/>
        <v>0.9639460024465818</v>
      </c>
    </row>
    <row r="1022" spans="1:26" x14ac:dyDescent="0.2">
      <c r="A1022" s="1">
        <v>44726</v>
      </c>
      <c r="B1022" s="25">
        <v>0.45833333333333298</v>
      </c>
      <c r="C1022" s="4">
        <v>15</v>
      </c>
      <c r="D1022" s="4">
        <v>15</v>
      </c>
      <c r="E1022" s="2">
        <v>4</v>
      </c>
      <c r="F1022" s="21">
        <v>3600</v>
      </c>
      <c r="G1022" s="22">
        <v>23.9</v>
      </c>
      <c r="I1022" s="14"/>
      <c r="J1022" s="30">
        <v>0.38393455065555698</v>
      </c>
      <c r="K1022" s="30">
        <v>1.99828592492474</v>
      </c>
      <c r="L1022" s="30">
        <v>1438.81222957827</v>
      </c>
      <c r="M1022">
        <f t="shared" si="71"/>
        <v>1.5182693812478359E-2</v>
      </c>
      <c r="N1022">
        <f t="shared" si="72"/>
        <v>7.9022227346077278E-2</v>
      </c>
      <c r="O1022">
        <f t="shared" si="73"/>
        <v>56.897837139263501</v>
      </c>
      <c r="V1022" t="s">
        <v>24</v>
      </c>
      <c r="W1022" s="2" t="s">
        <v>36</v>
      </c>
      <c r="X1022" s="4" t="s">
        <v>35</v>
      </c>
      <c r="Y1022" s="2">
        <v>306</v>
      </c>
      <c r="Z1022" s="31">
        <f t="shared" si="70"/>
        <v>0.9639460024465818</v>
      </c>
    </row>
    <row r="1023" spans="1:26" x14ac:dyDescent="0.2">
      <c r="A1023" s="1">
        <v>44726</v>
      </c>
      <c r="B1023" s="25">
        <v>0.45833333333333298</v>
      </c>
      <c r="C1023" s="4">
        <v>16</v>
      </c>
      <c r="D1023" s="4">
        <v>16</v>
      </c>
      <c r="E1023" s="2">
        <v>1</v>
      </c>
      <c r="F1023" s="21">
        <v>0</v>
      </c>
      <c r="G1023" s="22">
        <v>26.7</v>
      </c>
      <c r="H1023" s="3">
        <v>16.059999999999999</v>
      </c>
      <c r="I1023" s="14">
        <v>7.0699999999999999E-2</v>
      </c>
      <c r="J1023" s="29">
        <v>0.36739186235750798</v>
      </c>
      <c r="K1023" s="29">
        <v>2.1395896049640601</v>
      </c>
      <c r="L1023" s="29">
        <v>516.19845696710604</v>
      </c>
      <c r="M1023">
        <f t="shared" si="71"/>
        <v>1.4392845827858469E-2</v>
      </c>
      <c r="N1023">
        <f t="shared" si="72"/>
        <v>8.3819992967536144E-2</v>
      </c>
      <c r="O1023">
        <f t="shared" si="73"/>
        <v>20.222453377250645</v>
      </c>
      <c r="P1023" s="10">
        <f>SLOPE(M1023:M1026,$F1023:$F1026)*($H1023/$I1023)*1000</f>
        <v>4.4629571336432033E-3</v>
      </c>
      <c r="Q1023" s="10">
        <f>SLOPE(N1023:N1026,$F1023:$F1026)*($H1023/$I1023)*1000</f>
        <v>-0.39409757805778456</v>
      </c>
      <c r="R1023" s="10">
        <f>SLOPE(O1023:O1026,$F1023:$F1026)*($H1023/$I1023)</f>
        <v>1.6098770844478369</v>
      </c>
      <c r="S1023" s="11">
        <f>RSQ(J1023:J1026,$F1023:$F1026)</f>
        <v>0.97734049643939458</v>
      </c>
      <c r="T1023" s="11">
        <f>RSQ(K1023:K1026,$F1023:$F1026)</f>
        <v>0.9687328046609549</v>
      </c>
      <c r="U1023" s="11">
        <f>RSQ(L1023:L1026,$F1023:$F1026)</f>
        <v>0.97979462287543473</v>
      </c>
      <c r="V1023" t="s">
        <v>24</v>
      </c>
      <c r="W1023" s="2" t="s">
        <v>36</v>
      </c>
      <c r="X1023" s="4" t="s">
        <v>33</v>
      </c>
      <c r="Y1023" s="2">
        <v>306</v>
      </c>
      <c r="Z1023" s="31">
        <f t="shared" si="70"/>
        <v>0.9639460024465818</v>
      </c>
    </row>
    <row r="1024" spans="1:26" x14ac:dyDescent="0.2">
      <c r="A1024" s="1">
        <v>44726</v>
      </c>
      <c r="B1024" s="25">
        <v>0.45833333333333298</v>
      </c>
      <c r="C1024" s="4">
        <v>16</v>
      </c>
      <c r="D1024" s="4">
        <v>16</v>
      </c>
      <c r="E1024" s="2">
        <v>2</v>
      </c>
      <c r="F1024" s="21">
        <v>1200</v>
      </c>
      <c r="G1024" s="22">
        <v>26.7</v>
      </c>
      <c r="I1024" s="14"/>
      <c r="J1024" s="30">
        <v>0.36818783670037403</v>
      </c>
      <c r="K1024" s="30">
        <v>2.0812250414695601</v>
      </c>
      <c r="L1024" s="30">
        <v>812.78918834384604</v>
      </c>
      <c r="M1024">
        <f t="shared" si="71"/>
        <v>1.4424028706886567E-2</v>
      </c>
      <c r="N1024">
        <f t="shared" si="72"/>
        <v>8.1533518360297388E-2</v>
      </c>
      <c r="O1024">
        <f t="shared" si="73"/>
        <v>31.841612939699697</v>
      </c>
      <c r="V1024" t="s">
        <v>24</v>
      </c>
      <c r="W1024" s="2" t="s">
        <v>36</v>
      </c>
      <c r="X1024" s="4" t="s">
        <v>33</v>
      </c>
      <c r="Y1024" s="2">
        <v>306</v>
      </c>
      <c r="Z1024" s="31">
        <f t="shared" si="70"/>
        <v>0.9639460024465818</v>
      </c>
    </row>
    <row r="1025" spans="1:26" x14ac:dyDescent="0.2">
      <c r="A1025" s="1">
        <v>44726</v>
      </c>
      <c r="B1025" s="25">
        <v>0.45833333333333298</v>
      </c>
      <c r="C1025" s="4">
        <v>16</v>
      </c>
      <c r="D1025" s="4">
        <v>16</v>
      </c>
      <c r="E1025" s="2">
        <v>3</v>
      </c>
      <c r="F1025" s="21">
        <v>2400</v>
      </c>
      <c r="G1025" s="22">
        <v>26.7</v>
      </c>
      <c r="I1025" s="14"/>
      <c r="J1025" s="29">
        <v>0.36851515085494102</v>
      </c>
      <c r="K1025" s="29">
        <v>2.0105732014498998</v>
      </c>
      <c r="L1025" s="29">
        <v>1013.57895011208</v>
      </c>
      <c r="M1025">
        <f t="shared" si="71"/>
        <v>1.4436851479099672E-2</v>
      </c>
      <c r="N1025">
        <f t="shared" si="72"/>
        <v>7.8765680677850392E-2</v>
      </c>
      <c r="O1025">
        <f t="shared" si="73"/>
        <v>39.707699211720694</v>
      </c>
      <c r="V1025" t="s">
        <v>24</v>
      </c>
      <c r="W1025" s="2" t="s">
        <v>36</v>
      </c>
      <c r="X1025" s="4" t="s">
        <v>33</v>
      </c>
      <c r="Y1025" s="2">
        <v>306</v>
      </c>
      <c r="Z1025" s="31">
        <f t="shared" si="70"/>
        <v>0.9639460024465818</v>
      </c>
    </row>
    <row r="1026" spans="1:26" x14ac:dyDescent="0.2">
      <c r="A1026" s="1">
        <v>44726</v>
      </c>
      <c r="B1026" s="25">
        <v>0.45833333333333298</v>
      </c>
      <c r="C1026" s="4">
        <v>16</v>
      </c>
      <c r="D1026" s="4">
        <v>16</v>
      </c>
      <c r="E1026" s="2">
        <v>4</v>
      </c>
      <c r="F1026" s="21">
        <v>3600</v>
      </c>
      <c r="G1026" s="22">
        <v>26.7</v>
      </c>
      <c r="I1026" s="14"/>
      <c r="J1026" s="30">
        <v>0.36928879694807498</v>
      </c>
      <c r="K1026" s="30">
        <v>1.98599864839958</v>
      </c>
      <c r="L1026" s="30">
        <v>1172.8866704894999</v>
      </c>
      <c r="M1026">
        <f t="shared" si="71"/>
        <v>1.4467159632558353E-2</v>
      </c>
      <c r="N1026">
        <f t="shared" si="72"/>
        <v>7.780295452743391E-2</v>
      </c>
      <c r="O1026">
        <f t="shared" si="73"/>
        <v>45.948696069589538</v>
      </c>
      <c r="V1026" t="s">
        <v>24</v>
      </c>
      <c r="W1026" s="2" t="s">
        <v>36</v>
      </c>
      <c r="X1026" s="4" t="s">
        <v>33</v>
      </c>
      <c r="Y1026" s="2">
        <v>306</v>
      </c>
      <c r="Z1026" s="31">
        <f t="shared" si="70"/>
        <v>0.9639460024465818</v>
      </c>
    </row>
    <row r="1027" spans="1:26" x14ac:dyDescent="0.2">
      <c r="A1027" s="1">
        <v>44726</v>
      </c>
      <c r="B1027" s="25">
        <v>0.45833333333333298</v>
      </c>
      <c r="C1027" s="4">
        <v>17</v>
      </c>
      <c r="D1027" s="4">
        <v>17</v>
      </c>
      <c r="E1027" s="2">
        <v>1</v>
      </c>
      <c r="F1027" s="21">
        <v>0</v>
      </c>
      <c r="G1027" s="22">
        <v>23.9</v>
      </c>
      <c r="H1027" s="3">
        <v>15.04</v>
      </c>
      <c r="I1027" s="14">
        <v>7.0699999999999999E-2</v>
      </c>
      <c r="J1027" s="29">
        <v>0.359297743508248</v>
      </c>
      <c r="K1027" s="29">
        <v>2.0781532223382699</v>
      </c>
      <c r="L1027" s="29">
        <v>550.90366470312301</v>
      </c>
      <c r="M1027">
        <f t="shared" si="71"/>
        <v>1.4208431145062818E-2</v>
      </c>
      <c r="N1027">
        <f t="shared" si="72"/>
        <v>8.2180580039757201E-2</v>
      </c>
      <c r="O1027">
        <f t="shared" si="73"/>
        <v>21.785488300227549</v>
      </c>
      <c r="P1027" s="10">
        <f>SLOPE(M1027:M1030,$F1027:$F1030)*($H1027/$I1027)*1000</f>
        <v>4.7341030544579762E-2</v>
      </c>
      <c r="Q1027" s="10">
        <f>SLOPE(N1027:N1030,$F1027:$F1030)*($H1027/$I1027)*1000</f>
        <v>-0.20888448744042529</v>
      </c>
      <c r="R1027" s="10">
        <f>SLOPE(O1027:O1030,$F1027:$F1030)*($H1027/$I1027)</f>
        <v>2.220764927340074</v>
      </c>
      <c r="S1027" s="11">
        <f>RSQ(J1027:J1030,$F1027:$F1030)</f>
        <v>0.97818405649736218</v>
      </c>
      <c r="T1027" s="11">
        <f>RSQ(K1027:K1030,$F1027:$F1030)</f>
        <v>0.85731207289295053</v>
      </c>
      <c r="U1027" s="11">
        <f>RSQ(L1027:L1030,$F1027:$F1030)</f>
        <v>0.99876964513386601</v>
      </c>
      <c r="V1027" t="s">
        <v>24</v>
      </c>
      <c r="W1027" s="2" t="s">
        <v>31</v>
      </c>
      <c r="X1027" s="4" t="s">
        <v>35</v>
      </c>
      <c r="Y1027" s="2">
        <v>306</v>
      </c>
      <c r="Z1027" s="31">
        <f t="shared" ref="Z1027:Z1090" si="74">(101.325*EXP(-0.00012*Y1027))*1000/101325</f>
        <v>0.9639460024465818</v>
      </c>
    </row>
    <row r="1028" spans="1:26" x14ac:dyDescent="0.2">
      <c r="A1028" s="1">
        <v>44726</v>
      </c>
      <c r="B1028" s="25">
        <v>0.45833333333333298</v>
      </c>
      <c r="C1028" s="4">
        <v>17</v>
      </c>
      <c r="D1028" s="4">
        <v>17</v>
      </c>
      <c r="E1028" s="2">
        <v>2</v>
      </c>
      <c r="F1028" s="21">
        <v>1200</v>
      </c>
      <c r="G1028" s="22">
        <v>23.9</v>
      </c>
      <c r="I1028" s="14"/>
      <c r="J1028" s="30">
        <v>0.36446825925010401</v>
      </c>
      <c r="K1028" s="30">
        <v>2.02900411623764</v>
      </c>
      <c r="L1028" s="30">
        <v>883.52890580201199</v>
      </c>
      <c r="M1028">
        <f t="shared" si="71"/>
        <v>1.4412899217100508E-2</v>
      </c>
      <c r="N1028">
        <f t="shared" si="72"/>
        <v>8.0236978382108165E-2</v>
      </c>
      <c r="O1028">
        <f t="shared" si="73"/>
        <v>34.939155198096593</v>
      </c>
      <c r="V1028" t="s">
        <v>24</v>
      </c>
      <c r="W1028" s="2" t="s">
        <v>31</v>
      </c>
      <c r="X1028" s="4" t="s">
        <v>35</v>
      </c>
      <c r="Y1028" s="2">
        <v>306</v>
      </c>
      <c r="Z1028" s="31">
        <f t="shared" si="74"/>
        <v>0.9639460024465818</v>
      </c>
    </row>
    <row r="1029" spans="1:26" x14ac:dyDescent="0.2">
      <c r="A1029" s="1">
        <v>44726</v>
      </c>
      <c r="B1029" s="25">
        <v>0.45833333333333298</v>
      </c>
      <c r="C1029" s="4">
        <v>17</v>
      </c>
      <c r="D1029" s="4">
        <v>17</v>
      </c>
      <c r="E1029" s="2">
        <v>3</v>
      </c>
      <c r="F1029" s="21">
        <v>2400</v>
      </c>
      <c r="G1029" s="22">
        <v>23.9</v>
      </c>
      <c r="I1029" s="14"/>
      <c r="J1029" s="29">
        <v>0.37419829341539701</v>
      </c>
      <c r="K1029" s="29">
        <v>1.9890704675308699</v>
      </c>
      <c r="L1029" s="29">
        <v>1211.6319136735699</v>
      </c>
      <c r="M1029">
        <f t="shared" si="71"/>
        <v>1.4797673469025363E-2</v>
      </c>
      <c r="N1029">
        <f t="shared" si="72"/>
        <v>7.8657802035267996E-2</v>
      </c>
      <c r="O1029">
        <f t="shared" si="73"/>
        <v>47.91399035935337</v>
      </c>
      <c r="V1029" t="s">
        <v>24</v>
      </c>
      <c r="W1029" s="2" t="s">
        <v>31</v>
      </c>
      <c r="X1029" s="4" t="s">
        <v>35</v>
      </c>
      <c r="Y1029" s="2">
        <v>306</v>
      </c>
      <c r="Z1029" s="31">
        <f t="shared" si="74"/>
        <v>0.9639460024465818</v>
      </c>
    </row>
    <row r="1030" spans="1:26" x14ac:dyDescent="0.2">
      <c r="A1030" s="1">
        <v>44726</v>
      </c>
      <c r="B1030" s="25">
        <v>0.45833333333333298</v>
      </c>
      <c r="C1030" s="4">
        <v>17</v>
      </c>
      <c r="D1030" s="4">
        <v>17</v>
      </c>
      <c r="E1030" s="2">
        <v>4</v>
      </c>
      <c r="F1030" s="21">
        <v>3600</v>
      </c>
      <c r="G1030" s="22">
        <v>23.9</v>
      </c>
      <c r="I1030" s="14"/>
      <c r="J1030" s="30">
        <v>0.37856450992504398</v>
      </c>
      <c r="K1030" s="30">
        <v>1.9921422866621601</v>
      </c>
      <c r="L1030" s="30">
        <v>1497.4839701819301</v>
      </c>
      <c r="M1030">
        <f t="shared" si="71"/>
        <v>1.4970335523721321E-2</v>
      </c>
      <c r="N1030">
        <f t="shared" si="72"/>
        <v>7.8779277138871104E-2</v>
      </c>
      <c r="O1030">
        <f t="shared" si="73"/>
        <v>59.218011428109129</v>
      </c>
      <c r="V1030" t="s">
        <v>24</v>
      </c>
      <c r="W1030" s="2" t="s">
        <v>31</v>
      </c>
      <c r="X1030" s="4" t="s">
        <v>35</v>
      </c>
      <c r="Y1030" s="2">
        <v>306</v>
      </c>
      <c r="Z1030" s="31">
        <f t="shared" si="74"/>
        <v>0.9639460024465818</v>
      </c>
    </row>
    <row r="1031" spans="1:26" x14ac:dyDescent="0.2">
      <c r="A1031" s="1">
        <v>44726</v>
      </c>
      <c r="B1031" s="25">
        <v>0.45833333333333298</v>
      </c>
      <c r="C1031" s="4">
        <v>18</v>
      </c>
      <c r="D1031" s="4">
        <v>18</v>
      </c>
      <c r="E1031" s="2">
        <v>1</v>
      </c>
      <c r="F1031" s="21">
        <v>0</v>
      </c>
      <c r="G1031" s="22">
        <v>26.7</v>
      </c>
      <c r="H1031" s="3">
        <v>15.04</v>
      </c>
      <c r="I1031" s="14">
        <v>7.0699999999999999E-2</v>
      </c>
      <c r="J1031" s="29">
        <v>0.360919612549292</v>
      </c>
      <c r="K1031" s="29">
        <v>2.0627941266818199</v>
      </c>
      <c r="L1031" s="29">
        <v>534.28738987645295</v>
      </c>
      <c r="M1031">
        <f t="shared" si="71"/>
        <v>1.4139290691793992E-2</v>
      </c>
      <c r="N1031">
        <f t="shared" si="72"/>
        <v>8.0811473747485013E-2</v>
      </c>
      <c r="O1031">
        <f t="shared" si="73"/>
        <v>20.931100599004726</v>
      </c>
      <c r="P1031" s="10">
        <f>SLOPE(M1031:M1034,$F1031:$F1034)*($H1031/$I1031)*1000</f>
        <v>9.3421304486692988E-2</v>
      </c>
      <c r="Q1031" s="10">
        <f>SLOPE(N1031:N1034,$F1031:$F1034)*($H1031/$I1031)*1000</f>
        <v>-0.41386784721810393</v>
      </c>
      <c r="R1031" s="10">
        <f>SLOPE(O1031:O1034,$F1031:$F1034)*($H1031/$I1031)</f>
        <v>4.0684147904087711</v>
      </c>
      <c r="S1031" s="11">
        <f>RSQ(J1031:J1034,$F1031:$F1034)</f>
        <v>0.97977607122415888</v>
      </c>
      <c r="T1031" s="11">
        <f>RSQ(K1031:K1034,$F1031:$F1034)</f>
        <v>0.99355860612460223</v>
      </c>
      <c r="U1031" s="11">
        <f>RSQ(L1031:L1034,$F1031:$F1034)</f>
        <v>0.98235222274120138</v>
      </c>
      <c r="V1031" t="s">
        <v>24</v>
      </c>
      <c r="W1031" s="2" t="s">
        <v>31</v>
      </c>
      <c r="X1031" s="4" t="s">
        <v>33</v>
      </c>
      <c r="Y1031" s="2">
        <v>306</v>
      </c>
      <c r="Z1031" s="31">
        <f t="shared" si="74"/>
        <v>0.9639460024465818</v>
      </c>
    </row>
    <row r="1032" spans="1:26" x14ac:dyDescent="0.2">
      <c r="A1032" s="1">
        <v>44726</v>
      </c>
      <c r="B1032" s="25">
        <v>0.45833333333333298</v>
      </c>
      <c r="C1032" s="4">
        <v>18</v>
      </c>
      <c r="D1032" s="4">
        <v>18</v>
      </c>
      <c r="E1032" s="2">
        <v>2</v>
      </c>
      <c r="F1032" s="21">
        <v>1200</v>
      </c>
      <c r="G1032" s="22">
        <v>26.7</v>
      </c>
      <c r="I1032" s="14"/>
      <c r="J1032" s="30">
        <v>0.379263677095941</v>
      </c>
      <c r="K1032" s="30">
        <v>1.9890704675308699</v>
      </c>
      <c r="L1032" s="30">
        <v>1312.5415732680001</v>
      </c>
      <c r="M1032">
        <f t="shared" si="71"/>
        <v>1.4857932882674322E-2</v>
      </c>
      <c r="N1032">
        <f t="shared" si="72"/>
        <v>7.792329529623597E-2</v>
      </c>
      <c r="O1032">
        <f t="shared" si="73"/>
        <v>51.419779375293146</v>
      </c>
      <c r="V1032" t="s">
        <v>24</v>
      </c>
      <c r="W1032" s="2" t="s">
        <v>31</v>
      </c>
      <c r="X1032" s="4" t="s">
        <v>33</v>
      </c>
      <c r="Y1032" s="2">
        <v>306</v>
      </c>
      <c r="Z1032" s="31">
        <f t="shared" si="74"/>
        <v>0.9639460024465818</v>
      </c>
    </row>
    <row r="1033" spans="1:26" x14ac:dyDescent="0.2">
      <c r="A1033" s="1">
        <v>44726</v>
      </c>
      <c r="B1033" s="25">
        <v>0.45833333333333298</v>
      </c>
      <c r="C1033" s="4">
        <v>18</v>
      </c>
      <c r="D1033" s="4">
        <v>18</v>
      </c>
      <c r="E1033" s="2">
        <v>3</v>
      </c>
      <c r="F1033" s="21">
        <v>2400</v>
      </c>
      <c r="G1033" s="22">
        <v>26.7</v>
      </c>
      <c r="I1033" s="14"/>
      <c r="J1033" s="29">
        <v>0.39177327168452603</v>
      </c>
      <c r="K1033" s="29">
        <v>1.93684954229895</v>
      </c>
      <c r="L1033" s="29">
        <v>1871.31757285096</v>
      </c>
      <c r="M1033">
        <f t="shared" si="71"/>
        <v>1.5348005431171086E-2</v>
      </c>
      <c r="N1033">
        <f t="shared" si="72"/>
        <v>7.5877502226601348E-2</v>
      </c>
      <c r="O1033">
        <f t="shared" si="73"/>
        <v>73.310239231148728</v>
      </c>
      <c r="V1033" t="s">
        <v>24</v>
      </c>
      <c r="W1033" s="2" t="s">
        <v>31</v>
      </c>
      <c r="X1033" s="4" t="s">
        <v>33</v>
      </c>
      <c r="Y1033" s="2">
        <v>306</v>
      </c>
      <c r="Z1033" s="31">
        <f t="shared" si="74"/>
        <v>0.9639460024465818</v>
      </c>
    </row>
    <row r="1034" spans="1:26" x14ac:dyDescent="0.2">
      <c r="A1034" s="1">
        <v>44726</v>
      </c>
      <c r="B1034" s="25">
        <v>0.45833333333333298</v>
      </c>
      <c r="C1034" s="4">
        <v>18</v>
      </c>
      <c r="D1034" s="4">
        <v>18</v>
      </c>
      <c r="E1034" s="2">
        <v>4</v>
      </c>
      <c r="F1034" s="21">
        <v>3600</v>
      </c>
      <c r="G1034" s="22">
        <v>26.7</v>
      </c>
      <c r="I1034" s="14"/>
      <c r="J1034" s="30">
        <v>0.40158920578101398</v>
      </c>
      <c r="K1034" s="30">
        <v>1.8815567979357399</v>
      </c>
      <c r="L1034" s="30">
        <v>2300.7472762341699</v>
      </c>
      <c r="M1034">
        <f t="shared" si="71"/>
        <v>1.5732551853077658E-2</v>
      </c>
      <c r="N1034">
        <f t="shared" si="72"/>
        <v>7.3711368388164653E-2</v>
      </c>
      <c r="O1034">
        <f t="shared" si="73"/>
        <v>90.133463009260325</v>
      </c>
      <c r="V1034" t="s">
        <v>24</v>
      </c>
      <c r="W1034" s="2" t="s">
        <v>31</v>
      </c>
      <c r="X1034" s="4" t="s">
        <v>33</v>
      </c>
      <c r="Y1034" s="2">
        <v>306</v>
      </c>
      <c r="Z1034" s="31">
        <f t="shared" si="74"/>
        <v>0.9639460024465818</v>
      </c>
    </row>
    <row r="1035" spans="1:26" x14ac:dyDescent="0.2">
      <c r="A1035" s="1">
        <v>44726</v>
      </c>
      <c r="B1035" s="25">
        <v>0.45833333333333298</v>
      </c>
      <c r="C1035" s="4">
        <v>19</v>
      </c>
      <c r="D1035" s="4">
        <v>19</v>
      </c>
      <c r="E1035" s="2">
        <v>1</v>
      </c>
      <c r="F1035" s="21">
        <v>0</v>
      </c>
      <c r="G1035" s="22">
        <v>23.9</v>
      </c>
      <c r="H1035" s="3">
        <v>16.059999999999999</v>
      </c>
      <c r="I1035" s="14">
        <v>7.0699999999999999E-2</v>
      </c>
      <c r="J1035" s="29">
        <v>0.376928136978044</v>
      </c>
      <c r="K1035" s="29">
        <v>2.0658659458131101</v>
      </c>
      <c r="L1035" s="29">
        <v>495.55517906479702</v>
      </c>
      <c r="M1035">
        <f t="shared" si="71"/>
        <v>1.4905625146978976E-2</v>
      </c>
      <c r="N1035">
        <f t="shared" si="72"/>
        <v>8.1694679625344852E-2</v>
      </c>
      <c r="O1035">
        <f t="shared" si="73"/>
        <v>19.596732146356519</v>
      </c>
      <c r="P1035" s="10">
        <f>SLOPE(M1035:M1038,$F1035:$F1038)*($H1035/$I1035)*1000</f>
        <v>2.8622346640371941E-3</v>
      </c>
      <c r="Q1035" s="10">
        <f>SLOPE(N1035:N1038,$F1035:$F1038)*($H1035/$I1035)*1000</f>
        <v>-0.45070069792267509</v>
      </c>
      <c r="R1035" s="10">
        <f>SLOPE(O1035:O1038,$F1035:$F1038)*($H1035/$I1035)</f>
        <v>2.6086640600639175</v>
      </c>
      <c r="S1035" s="11">
        <f>RSQ(J1035:J1038,$F1035:$F1038)</f>
        <v>1.8725051187186845E-2</v>
      </c>
      <c r="T1035" s="11">
        <f>RSQ(K1035:K1038,$F1035:$F1038)</f>
        <v>0.94901185770752516</v>
      </c>
      <c r="U1035" s="11">
        <f>RSQ(L1035:L1038,$F1035:$F1038)</f>
        <v>0.999734881107742</v>
      </c>
      <c r="V1035" t="s">
        <v>24</v>
      </c>
      <c r="W1035" s="2" t="s">
        <v>31</v>
      </c>
      <c r="X1035" s="4" t="s">
        <v>35</v>
      </c>
      <c r="Y1035" s="2">
        <v>306</v>
      </c>
      <c r="Z1035" s="31">
        <f t="shared" si="74"/>
        <v>0.9639460024465818</v>
      </c>
    </row>
    <row r="1036" spans="1:26" x14ac:dyDescent="0.2">
      <c r="A1036" s="1">
        <v>44726</v>
      </c>
      <c r="B1036" s="25">
        <v>0.45833333333333298</v>
      </c>
      <c r="C1036" s="4">
        <v>19</v>
      </c>
      <c r="D1036" s="4">
        <v>19</v>
      </c>
      <c r="E1036" s="2">
        <v>2</v>
      </c>
      <c r="F1036" s="21">
        <v>1200</v>
      </c>
      <c r="G1036" s="22">
        <v>23.9</v>
      </c>
      <c r="I1036" s="14"/>
      <c r="J1036" s="30">
        <v>0.36912514169309002</v>
      </c>
      <c r="K1036" s="30">
        <v>2.04129139276279</v>
      </c>
      <c r="L1036" s="30">
        <v>838.95819214929895</v>
      </c>
      <c r="M1036">
        <f t="shared" si="71"/>
        <v>1.4597055657649653E-2</v>
      </c>
      <c r="N1036">
        <f t="shared" si="72"/>
        <v>8.0722878796520126E-2</v>
      </c>
      <c r="O1036">
        <f t="shared" si="73"/>
        <v>33.176606093731429</v>
      </c>
      <c r="V1036" t="s">
        <v>24</v>
      </c>
      <c r="W1036" s="2" t="s">
        <v>31</v>
      </c>
      <c r="X1036" s="4" t="s">
        <v>35</v>
      </c>
      <c r="Y1036" s="2">
        <v>306</v>
      </c>
      <c r="Z1036" s="31">
        <f t="shared" si="74"/>
        <v>0.9639460024465818</v>
      </c>
    </row>
    <row r="1037" spans="1:26" x14ac:dyDescent="0.2">
      <c r="A1037" s="1">
        <v>44726</v>
      </c>
      <c r="B1037" s="25">
        <v>0.45833333333333298</v>
      </c>
      <c r="C1037" s="4">
        <v>19</v>
      </c>
      <c r="D1037" s="4">
        <v>19</v>
      </c>
      <c r="E1037" s="2">
        <v>3</v>
      </c>
      <c r="F1037" s="21">
        <v>2400</v>
      </c>
      <c r="G1037" s="22">
        <v>23.9</v>
      </c>
      <c r="I1037" s="14"/>
      <c r="J1037" s="29">
        <v>0.37600580266357603</v>
      </c>
      <c r="K1037" s="29">
        <v>1.9737113718744199</v>
      </c>
      <c r="L1037" s="29">
        <v>1202.9393212740399</v>
      </c>
      <c r="M1037">
        <f t="shared" si="71"/>
        <v>1.4869151431692353E-2</v>
      </c>
      <c r="N1037">
        <f t="shared" si="72"/>
        <v>7.8050426517252552E-2</v>
      </c>
      <c r="O1037">
        <f t="shared" si="73"/>
        <v>47.570241747478264</v>
      </c>
      <c r="V1037" t="s">
        <v>24</v>
      </c>
      <c r="W1037" s="2" t="s">
        <v>31</v>
      </c>
      <c r="X1037" s="4" t="s">
        <v>35</v>
      </c>
      <c r="Y1037" s="2">
        <v>306</v>
      </c>
      <c r="Z1037" s="31">
        <f t="shared" si="74"/>
        <v>0.9639460024465818</v>
      </c>
    </row>
    <row r="1038" spans="1:26" x14ac:dyDescent="0.2">
      <c r="A1038" s="1">
        <v>44726</v>
      </c>
      <c r="B1038" s="25">
        <v>0.45833333333333298</v>
      </c>
      <c r="C1038" s="4">
        <v>19</v>
      </c>
      <c r="D1038" s="4">
        <v>19</v>
      </c>
      <c r="E1038" s="2">
        <v>4</v>
      </c>
      <c r="F1038" s="21">
        <v>3600</v>
      </c>
      <c r="G1038" s="22">
        <v>23.9</v>
      </c>
      <c r="I1038" s="14"/>
      <c r="J1038" s="30">
        <v>0.37590910569566599</v>
      </c>
      <c r="K1038" s="30">
        <v>1.8877004361983201</v>
      </c>
      <c r="L1038" s="30">
        <v>1535.8382421936101</v>
      </c>
      <c r="M1038">
        <f t="shared" si="71"/>
        <v>1.4865327549590919E-2</v>
      </c>
      <c r="N1038">
        <f t="shared" si="72"/>
        <v>7.4649123616366844E-2</v>
      </c>
      <c r="O1038">
        <f t="shared" si="73"/>
        <v>60.734731315286652</v>
      </c>
      <c r="V1038" t="s">
        <v>24</v>
      </c>
      <c r="W1038" s="2" t="s">
        <v>31</v>
      </c>
      <c r="X1038" s="4" t="s">
        <v>35</v>
      </c>
      <c r="Y1038" s="2">
        <v>306</v>
      </c>
      <c r="Z1038" s="31">
        <f t="shared" si="74"/>
        <v>0.9639460024465818</v>
      </c>
    </row>
    <row r="1039" spans="1:26" x14ac:dyDescent="0.2">
      <c r="A1039" s="1">
        <v>44726</v>
      </c>
      <c r="B1039" s="25">
        <v>0.45833333333333298</v>
      </c>
      <c r="C1039" s="4">
        <v>20</v>
      </c>
      <c r="D1039" s="4">
        <v>20</v>
      </c>
      <c r="E1039" s="2">
        <v>1</v>
      </c>
      <c r="F1039" s="21">
        <v>0</v>
      </c>
      <c r="G1039" s="22">
        <v>26.7</v>
      </c>
      <c r="H1039" s="3">
        <v>15.72</v>
      </c>
      <c r="I1039" s="14">
        <v>7.0699999999999999E-2</v>
      </c>
      <c r="J1039" s="29">
        <v>0.36391774635278801</v>
      </c>
      <c r="K1039" s="29">
        <v>2.07200958407569</v>
      </c>
      <c r="L1039" s="29">
        <v>460.92816556325897</v>
      </c>
      <c r="M1039">
        <f t="shared" si="71"/>
        <v>1.4256744783803841E-2</v>
      </c>
      <c r="N1039">
        <f t="shared" si="72"/>
        <v>8.1172496053891208E-2</v>
      </c>
      <c r="O1039">
        <f t="shared" si="73"/>
        <v>18.057199149974686</v>
      </c>
      <c r="P1039" s="10">
        <f>SLOPE(M1039:M1042,$F1039:$F1042)*($H1039/$I1039)*1000</f>
        <v>4.4545957525202191E-2</v>
      </c>
      <c r="Q1039" s="10">
        <f>SLOPE(N1039:N1042,$F1039:$F1042)*($H1039/$I1039)*1000</f>
        <v>-0.31217110322905534</v>
      </c>
      <c r="R1039" s="10">
        <f>SLOPE(O1039:O1042,$F1039:$F1042)*($H1039/$I1039)</f>
        <v>2.0107766345205693</v>
      </c>
      <c r="S1039" s="11">
        <f>RSQ(J1039:J1042,$F1039:$F1042)</f>
        <v>0.97925931585718318</v>
      </c>
      <c r="T1039" s="11">
        <f>RSQ(K1039:K1042,$F1039:$F1042)</f>
        <v>0.95238095238095888</v>
      </c>
      <c r="U1039" s="11">
        <f>RSQ(L1039:L1042,$F1039:$F1042)</f>
        <v>0.99387685357715649</v>
      </c>
      <c r="V1039" t="s">
        <v>24</v>
      </c>
      <c r="W1039" s="2" t="s">
        <v>31</v>
      </c>
      <c r="X1039" s="4" t="s">
        <v>33</v>
      </c>
      <c r="Y1039" s="2">
        <v>306</v>
      </c>
      <c r="Z1039" s="31">
        <f t="shared" si="74"/>
        <v>0.9639460024465818</v>
      </c>
    </row>
    <row r="1040" spans="1:26" x14ac:dyDescent="0.2">
      <c r="A1040" s="1">
        <v>44726</v>
      </c>
      <c r="B1040" s="25">
        <v>0.45833333333333298</v>
      </c>
      <c r="C1040" s="4">
        <v>20</v>
      </c>
      <c r="D1040" s="4">
        <v>20</v>
      </c>
      <c r="E1040" s="2">
        <v>2</v>
      </c>
      <c r="F1040" s="21">
        <v>1200</v>
      </c>
      <c r="G1040" s="22">
        <v>26.7</v>
      </c>
      <c r="I1040" s="14"/>
      <c r="J1040" s="30">
        <v>0.37110385919682998</v>
      </c>
      <c r="K1040" s="30">
        <v>2.0075013823186101</v>
      </c>
      <c r="L1040" s="30">
        <v>786.85476724182899</v>
      </c>
      <c r="M1040">
        <f t="shared" si="71"/>
        <v>1.453826602818362E-2</v>
      </c>
      <c r="N1040">
        <f t="shared" si="72"/>
        <v>7.8645339909048331E-2</v>
      </c>
      <c r="O1040">
        <f t="shared" si="73"/>
        <v>30.825612960383708</v>
      </c>
      <c r="V1040" t="s">
        <v>24</v>
      </c>
      <c r="W1040" s="2" t="s">
        <v>31</v>
      </c>
      <c r="X1040" s="4" t="s">
        <v>33</v>
      </c>
      <c r="Y1040" s="2">
        <v>306</v>
      </c>
      <c r="Z1040" s="31">
        <f t="shared" si="74"/>
        <v>0.9639460024465818</v>
      </c>
    </row>
    <row r="1041" spans="1:26" x14ac:dyDescent="0.2">
      <c r="A1041" s="1">
        <v>44726</v>
      </c>
      <c r="B1041" s="25">
        <v>0.45833333333333298</v>
      </c>
      <c r="C1041" s="4">
        <v>20</v>
      </c>
      <c r="D1041" s="4">
        <v>20</v>
      </c>
      <c r="E1041" s="2">
        <v>3</v>
      </c>
      <c r="F1041" s="21">
        <v>2400</v>
      </c>
      <c r="G1041" s="22">
        <v>26.7</v>
      </c>
      <c r="I1041" s="14"/>
      <c r="J1041" s="29">
        <v>0.37837856016641203</v>
      </c>
      <c r="K1041" s="29">
        <v>1.96449591448056</v>
      </c>
      <c r="L1041" s="29">
        <v>1063.41474221967</v>
      </c>
      <c r="M1041">
        <f t="shared" si="71"/>
        <v>1.4823257777394116E-2</v>
      </c>
      <c r="N1041">
        <f t="shared" si="72"/>
        <v>7.696056914581989E-2</v>
      </c>
      <c r="O1041">
        <f t="shared" si="73"/>
        <v>41.660052940818169</v>
      </c>
      <c r="V1041" t="s">
        <v>24</v>
      </c>
      <c r="W1041" s="2" t="s">
        <v>31</v>
      </c>
      <c r="X1041" s="4" t="s">
        <v>33</v>
      </c>
      <c r="Y1041" s="2">
        <v>306</v>
      </c>
      <c r="Z1041" s="31">
        <f t="shared" si="74"/>
        <v>0.9639460024465818</v>
      </c>
    </row>
    <row r="1042" spans="1:26" x14ac:dyDescent="0.2">
      <c r="A1042" s="1">
        <v>44726</v>
      </c>
      <c r="B1042" s="25">
        <v>0.45833333333333298</v>
      </c>
      <c r="C1042" s="4">
        <v>20</v>
      </c>
      <c r="D1042" s="4">
        <v>20</v>
      </c>
      <c r="E1042" s="2">
        <v>4</v>
      </c>
      <c r="F1042" s="21">
        <v>3600</v>
      </c>
      <c r="G1042" s="22">
        <v>26.7</v>
      </c>
      <c r="I1042" s="14"/>
      <c r="J1042" s="30">
        <v>0.381948719147994</v>
      </c>
      <c r="K1042" s="30">
        <v>1.9429931805615299</v>
      </c>
      <c r="L1042" s="30">
        <v>1292.1068133243</v>
      </c>
      <c r="M1042">
        <f t="shared" si="71"/>
        <v>1.4963121375550927E-2</v>
      </c>
      <c r="N1042">
        <f t="shared" si="72"/>
        <v>7.6118183764205469E-2</v>
      </c>
      <c r="O1042">
        <f t="shared" si="73"/>
        <v>50.619232657922545</v>
      </c>
      <c r="V1042" t="s">
        <v>24</v>
      </c>
      <c r="W1042" s="2" t="s">
        <v>31</v>
      </c>
      <c r="X1042" s="4" t="s">
        <v>33</v>
      </c>
      <c r="Y1042" s="2">
        <v>306</v>
      </c>
      <c r="Z1042" s="31">
        <f t="shared" si="74"/>
        <v>0.9639460024465818</v>
      </c>
    </row>
    <row r="1043" spans="1:26" x14ac:dyDescent="0.2">
      <c r="A1043" s="1">
        <v>44726</v>
      </c>
      <c r="B1043" s="25">
        <v>0.45833333333333298</v>
      </c>
      <c r="C1043" s="4">
        <v>21</v>
      </c>
      <c r="D1043" s="4">
        <v>21</v>
      </c>
      <c r="E1043" s="2">
        <v>1</v>
      </c>
      <c r="F1043" s="21">
        <v>0</v>
      </c>
      <c r="G1043" s="22">
        <v>23.9</v>
      </c>
      <c r="H1043" s="3">
        <v>15.72</v>
      </c>
      <c r="I1043" s="14">
        <v>7.0699999999999999E-2</v>
      </c>
      <c r="J1043" s="29">
        <v>0.36155942281501202</v>
      </c>
      <c r="K1043" s="29">
        <v>2.0842968606008498</v>
      </c>
      <c r="L1043" s="29">
        <v>461.90559349424001</v>
      </c>
      <c r="M1043">
        <f t="shared" si="71"/>
        <v>1.429786926507047E-2</v>
      </c>
      <c r="N1043">
        <f t="shared" si="72"/>
        <v>8.2423530246963375E-2</v>
      </c>
      <c r="O1043">
        <f t="shared" si="73"/>
        <v>18.266059109084345</v>
      </c>
      <c r="P1043" s="10">
        <f>SLOPE(M1043:M1046,$F1043:$F1046)*($H1043/$I1043)*1000</f>
        <v>3.0962796020593537E-3</v>
      </c>
      <c r="Q1043" s="10">
        <f>SLOPE(N1043:N1046,$F1043:$F1046)*($H1043/$I1043)*1000</f>
        <v>-0.40064447889906984</v>
      </c>
      <c r="R1043" s="10">
        <f>SLOPE(O1043:O1046,$F1043:$F1046)*($H1043/$I1043)</f>
        <v>2.0727685059850174</v>
      </c>
      <c r="S1043" s="11">
        <f>RSQ(J1043:J1046,$F1043:$F1046)</f>
        <v>0.44213318343359931</v>
      </c>
      <c r="T1043" s="11">
        <f>RSQ(K1043:K1046,$F1043:$F1046)</f>
        <v>0.96245443499393923</v>
      </c>
      <c r="U1043" s="11">
        <f>RSQ(L1043:L1046,$F1043:$F1046)</f>
        <v>0.99880102366111989</v>
      </c>
      <c r="V1043" t="s">
        <v>24</v>
      </c>
      <c r="W1043" s="2" t="s">
        <v>32</v>
      </c>
      <c r="X1043" s="4" t="s">
        <v>35</v>
      </c>
      <c r="Y1043" s="2">
        <v>306</v>
      </c>
      <c r="Z1043" s="31">
        <f t="shared" si="74"/>
        <v>0.9639460024465818</v>
      </c>
    </row>
    <row r="1044" spans="1:26" x14ac:dyDescent="0.2">
      <c r="A1044" s="1">
        <v>44726</v>
      </c>
      <c r="B1044" s="25">
        <v>0.45833333333333298</v>
      </c>
      <c r="C1044" s="4">
        <v>21</v>
      </c>
      <c r="D1044" s="4">
        <v>21</v>
      </c>
      <c r="E1044" s="2">
        <v>2</v>
      </c>
      <c r="F1044" s="21">
        <v>1200</v>
      </c>
      <c r="G1044" s="22">
        <v>23.9</v>
      </c>
      <c r="I1044" s="14"/>
      <c r="J1044" s="30">
        <v>0.36115768212084898</v>
      </c>
      <c r="K1044" s="30">
        <v>2.0443632118940802</v>
      </c>
      <c r="L1044" s="30">
        <v>757.88380336756495</v>
      </c>
      <c r="M1044">
        <f t="shared" si="71"/>
        <v>1.4281982427219916E-2</v>
      </c>
      <c r="N1044">
        <f t="shared" si="72"/>
        <v>8.0844353900123234E-2</v>
      </c>
      <c r="O1044">
        <f t="shared" si="73"/>
        <v>29.970518965586482</v>
      </c>
      <c r="V1044" t="s">
        <v>24</v>
      </c>
      <c r="W1044" s="2" t="s">
        <v>32</v>
      </c>
      <c r="X1044" s="4" t="s">
        <v>35</v>
      </c>
      <c r="Y1044" s="2">
        <v>306</v>
      </c>
      <c r="Z1044" s="31">
        <f t="shared" si="74"/>
        <v>0.9639460024465818</v>
      </c>
    </row>
    <row r="1045" spans="1:26" x14ac:dyDescent="0.2">
      <c r="A1045" s="1">
        <v>44726</v>
      </c>
      <c r="B1045" s="25">
        <v>0.45833333333333298</v>
      </c>
      <c r="C1045" s="4">
        <v>21</v>
      </c>
      <c r="D1045" s="4">
        <v>21</v>
      </c>
      <c r="E1045" s="2">
        <v>3</v>
      </c>
      <c r="F1045" s="21">
        <v>2400</v>
      </c>
      <c r="G1045" s="22">
        <v>23.9</v>
      </c>
      <c r="I1045" s="14"/>
      <c r="J1045" s="29">
        <v>0.36299525631724999</v>
      </c>
      <c r="K1045" s="29">
        <v>1.9583522762179799</v>
      </c>
      <c r="L1045" s="29">
        <v>1051.6595423030799</v>
      </c>
      <c r="M1045">
        <f t="shared" si="71"/>
        <v>1.4354649308421492E-2</v>
      </c>
      <c r="N1045">
        <f t="shared" si="72"/>
        <v>7.7443050999237498E-2</v>
      </c>
      <c r="O1045">
        <f t="shared" si="73"/>
        <v>41.587882097340724</v>
      </c>
      <c r="V1045" t="s">
        <v>24</v>
      </c>
      <c r="W1045" s="2" t="s">
        <v>32</v>
      </c>
      <c r="X1045" s="4" t="s">
        <v>35</v>
      </c>
      <c r="Y1045" s="2">
        <v>306</v>
      </c>
      <c r="Z1045" s="31">
        <f t="shared" si="74"/>
        <v>0.9639460024465818</v>
      </c>
    </row>
    <row r="1046" spans="1:26" x14ac:dyDescent="0.2">
      <c r="A1046" s="1">
        <v>44726</v>
      </c>
      <c r="B1046" s="25">
        <v>0.45833333333333298</v>
      </c>
      <c r="C1046" s="4">
        <v>21</v>
      </c>
      <c r="D1046" s="4">
        <v>21</v>
      </c>
      <c r="E1046" s="2">
        <v>4</v>
      </c>
      <c r="F1046" s="21">
        <v>3600</v>
      </c>
      <c r="G1046" s="22">
        <v>23.9</v>
      </c>
      <c r="I1046" s="14"/>
      <c r="J1046" s="30">
        <v>0.36235545823405801</v>
      </c>
      <c r="K1046" s="30">
        <v>1.9307059040363701</v>
      </c>
      <c r="L1046" s="30">
        <v>1306.9246207579599</v>
      </c>
      <c r="M1046">
        <f t="shared" si="71"/>
        <v>1.4329348489877476E-2</v>
      </c>
      <c r="N1046">
        <f t="shared" si="72"/>
        <v>7.6349775066809705E-2</v>
      </c>
      <c r="O1046">
        <f t="shared" si="73"/>
        <v>51.682340959095207</v>
      </c>
      <c r="V1046" t="s">
        <v>24</v>
      </c>
      <c r="W1046" s="2" t="s">
        <v>32</v>
      </c>
      <c r="X1046" s="4" t="s">
        <v>35</v>
      </c>
      <c r="Y1046" s="2">
        <v>306</v>
      </c>
      <c r="Z1046" s="31">
        <f t="shared" si="74"/>
        <v>0.9639460024465818</v>
      </c>
    </row>
    <row r="1047" spans="1:26" x14ac:dyDescent="0.2">
      <c r="A1047" s="1">
        <v>44726</v>
      </c>
      <c r="B1047" s="25">
        <v>0.45833333333333298</v>
      </c>
      <c r="C1047" s="4">
        <v>22</v>
      </c>
      <c r="D1047" s="4">
        <v>22</v>
      </c>
      <c r="E1047" s="2">
        <v>1</v>
      </c>
      <c r="F1047" s="21">
        <v>0</v>
      </c>
      <c r="G1047" s="22">
        <v>26.7</v>
      </c>
      <c r="H1047" s="3">
        <v>16.75</v>
      </c>
      <c r="I1047" s="14">
        <v>7.0699999999999999E-2</v>
      </c>
      <c r="J1047" s="29">
        <v>0.361611500155474</v>
      </c>
      <c r="K1047" s="29">
        <v>2.0505068501566601</v>
      </c>
      <c r="L1047" s="29">
        <v>505.06881092634097</v>
      </c>
      <c r="M1047">
        <f t="shared" si="71"/>
        <v>1.4166395896525755E-2</v>
      </c>
      <c r="N1047">
        <f t="shared" si="72"/>
        <v>8.0330110672276786E-2</v>
      </c>
      <c r="O1047">
        <f t="shared" si="73"/>
        <v>19.786441325825596</v>
      </c>
      <c r="P1047" s="10">
        <f>SLOPE(M1047:M1050,$F1047:$F1050)*($H1047/$I1047)*1000</f>
        <v>0.12228960867890371</v>
      </c>
      <c r="Q1047" s="10">
        <f>SLOPE(N1047:N1050,$F1047:$F1050)*($H1047/$I1047)*1000</f>
        <v>-0.72702335041828559</v>
      </c>
      <c r="R1047" s="10">
        <f>SLOPE(O1047:O1050,$F1047:$F1050)*($H1047/$I1047)</f>
        <v>5.9087874206653206</v>
      </c>
      <c r="S1047" s="11">
        <f>RSQ(J1047:J1050,$F1047:$F1050)</f>
        <v>0.98875780864521134</v>
      </c>
      <c r="T1047" s="11">
        <f>RSQ(K1047:K1050,$F1047:$F1050)</f>
        <v>0.98315833683326326</v>
      </c>
      <c r="U1047" s="11">
        <f>RSQ(L1047:L1050,$F1047:$F1050)</f>
        <v>0.98421252895365308</v>
      </c>
      <c r="V1047" t="s">
        <v>24</v>
      </c>
      <c r="W1047" s="2" t="s">
        <v>32</v>
      </c>
      <c r="X1047" s="4" t="s">
        <v>33</v>
      </c>
      <c r="Y1047" s="2">
        <v>306</v>
      </c>
      <c r="Z1047" s="31">
        <f t="shared" si="74"/>
        <v>0.9639460024465818</v>
      </c>
    </row>
    <row r="1048" spans="1:26" x14ac:dyDescent="0.2">
      <c r="A1048" s="1">
        <v>44726</v>
      </c>
      <c r="B1048" s="25">
        <v>0.45833333333333298</v>
      </c>
      <c r="C1048" s="4">
        <v>22</v>
      </c>
      <c r="D1048" s="4">
        <v>22</v>
      </c>
      <c r="E1048" s="2">
        <v>2</v>
      </c>
      <c r="F1048" s="21">
        <v>1200</v>
      </c>
      <c r="G1048" s="22">
        <v>26.7</v>
      </c>
      <c r="I1048" s="14"/>
      <c r="J1048" s="30">
        <v>0.38245447868229199</v>
      </c>
      <c r="K1048" s="30">
        <v>1.9429931805615299</v>
      </c>
      <c r="L1048" s="30">
        <v>1556.8203617786601</v>
      </c>
      <c r="M1048">
        <f t="shared" si="71"/>
        <v>1.4982934876471741E-2</v>
      </c>
      <c r="N1048">
        <f t="shared" si="72"/>
        <v>7.6118183764205469E-2</v>
      </c>
      <c r="O1048">
        <f t="shared" si="73"/>
        <v>60.989580185493701</v>
      </c>
      <c r="V1048" t="s">
        <v>24</v>
      </c>
      <c r="W1048" s="2" t="s">
        <v>32</v>
      </c>
      <c r="X1048" s="4" t="s">
        <v>33</v>
      </c>
      <c r="Y1048" s="2">
        <v>306</v>
      </c>
      <c r="Z1048" s="31">
        <f t="shared" si="74"/>
        <v>0.9639460024465818</v>
      </c>
    </row>
    <row r="1049" spans="1:26" x14ac:dyDescent="0.2">
      <c r="A1049" s="1">
        <v>44726</v>
      </c>
      <c r="B1049" s="25">
        <v>0.45833333333333298</v>
      </c>
      <c r="C1049" s="4">
        <v>22</v>
      </c>
      <c r="D1049" s="4">
        <v>22</v>
      </c>
      <c r="E1049" s="2">
        <v>3</v>
      </c>
      <c r="F1049" s="21">
        <v>2400</v>
      </c>
      <c r="G1049" s="22">
        <v>26.7</v>
      </c>
      <c r="I1049" s="14"/>
      <c r="J1049" s="29">
        <v>0.395290782269407</v>
      </c>
      <c r="K1049" s="29">
        <v>1.8324076918351</v>
      </c>
      <c r="L1049" s="29">
        <v>2157.0784027524401</v>
      </c>
      <c r="M1049">
        <f t="shared" si="71"/>
        <v>1.5485806489749752E-2</v>
      </c>
      <c r="N1049">
        <f t="shared" si="72"/>
        <v>7.1785916087331703E-2</v>
      </c>
      <c r="O1049">
        <f t="shared" si="73"/>
        <v>84.505129455501688</v>
      </c>
      <c r="V1049" t="s">
        <v>24</v>
      </c>
      <c r="W1049" s="2" t="s">
        <v>32</v>
      </c>
      <c r="X1049" s="4" t="s">
        <v>33</v>
      </c>
      <c r="Y1049" s="2">
        <v>306</v>
      </c>
      <c r="Z1049" s="31">
        <f t="shared" si="74"/>
        <v>0.9639460024465818</v>
      </c>
    </row>
    <row r="1050" spans="1:26" x14ac:dyDescent="0.2">
      <c r="A1050" s="1">
        <v>44726</v>
      </c>
      <c r="B1050" s="25">
        <v>0.45833333333333298</v>
      </c>
      <c r="C1050" s="4">
        <v>22</v>
      </c>
      <c r="D1050" s="4">
        <v>22</v>
      </c>
      <c r="E1050" s="2">
        <v>4</v>
      </c>
      <c r="F1050" s="21">
        <v>3600</v>
      </c>
      <c r="G1050" s="22">
        <v>26.7</v>
      </c>
      <c r="I1050" s="14"/>
      <c r="J1050" s="30">
        <v>0.41003593508119401</v>
      </c>
      <c r="K1050" s="30">
        <v>1.7740431283406</v>
      </c>
      <c r="L1050" s="30">
        <v>2851.4953344106798</v>
      </c>
      <c r="M1050">
        <f t="shared" si="71"/>
        <v>1.6063458672262575E-2</v>
      </c>
      <c r="N1050">
        <f t="shared" si="72"/>
        <v>6.9499441480092947E-2</v>
      </c>
      <c r="O1050">
        <f t="shared" si="73"/>
        <v>111.70942236900618</v>
      </c>
      <c r="V1050" t="s">
        <v>24</v>
      </c>
      <c r="W1050" s="2" t="s">
        <v>32</v>
      </c>
      <c r="X1050" s="4" t="s">
        <v>33</v>
      </c>
      <c r="Y1050" s="2">
        <v>306</v>
      </c>
      <c r="Z1050" s="31">
        <f t="shared" si="74"/>
        <v>0.9639460024465818</v>
      </c>
    </row>
    <row r="1051" spans="1:26" x14ac:dyDescent="0.2">
      <c r="A1051" s="1">
        <v>44726</v>
      </c>
      <c r="B1051" s="25">
        <v>0.45833333333333298</v>
      </c>
      <c r="C1051" s="4">
        <v>23</v>
      </c>
      <c r="D1051" s="4">
        <v>23</v>
      </c>
      <c r="E1051" s="2">
        <v>1</v>
      </c>
      <c r="F1051" s="21">
        <v>0</v>
      </c>
      <c r="G1051" s="22">
        <v>23.9</v>
      </c>
      <c r="H1051" s="3">
        <v>15.04</v>
      </c>
      <c r="I1051" s="14">
        <v>7.0699999999999999E-2</v>
      </c>
      <c r="J1051" s="29">
        <v>0.362124832014523</v>
      </c>
      <c r="K1051" s="29">
        <v>2.0627941266818199</v>
      </c>
      <c r="L1051" s="29">
        <v>517.89266538080597</v>
      </c>
      <c r="M1051">
        <f t="shared" si="71"/>
        <v>1.4320228374820495E-2</v>
      </c>
      <c r="N1051">
        <f t="shared" si="72"/>
        <v>8.1573204521741743E-2</v>
      </c>
      <c r="O1051">
        <f t="shared" si="73"/>
        <v>20.480068159479881</v>
      </c>
      <c r="P1051" s="10">
        <f>SLOPE(M1051:M1054,$F1051:$F1054)*($H1051/$I1051)*1000</f>
        <v>9.3691685740275504E-2</v>
      </c>
      <c r="Q1051" s="10">
        <f>SLOPE(N1051:N1054,$F1051:$F1054)*($H1051/$I1051)*1000</f>
        <v>-0.33809138688810242</v>
      </c>
      <c r="R1051" s="10">
        <f>SLOPE(O1051:O1054,$F1051:$F1054)*($H1051/$I1051)</f>
        <v>2.9276730267042184</v>
      </c>
      <c r="S1051" s="11">
        <f>RSQ(J1051:J1054,$F1051:$F1054)</f>
        <v>0.99691115525366369</v>
      </c>
      <c r="T1051" s="11">
        <f>RSQ(K1051:K1054,$F1051:$F1054)</f>
        <v>0.91241902646677453</v>
      </c>
      <c r="U1051" s="11">
        <f>RSQ(L1051:L1054,$F1051:$F1054)</f>
        <v>0.99404987109637666</v>
      </c>
      <c r="V1051" t="s">
        <v>24</v>
      </c>
      <c r="W1051" s="2" t="s">
        <v>36</v>
      </c>
      <c r="X1051" s="4" t="s">
        <v>35</v>
      </c>
      <c r="Y1051" s="2">
        <v>306</v>
      </c>
      <c r="Z1051" s="31">
        <f t="shared" si="74"/>
        <v>0.9639460024465818</v>
      </c>
    </row>
    <row r="1052" spans="1:26" x14ac:dyDescent="0.2">
      <c r="A1052" s="1">
        <v>44726</v>
      </c>
      <c r="B1052" s="25">
        <v>0.45833333333333298</v>
      </c>
      <c r="C1052" s="4">
        <v>23</v>
      </c>
      <c r="D1052" s="4">
        <v>23</v>
      </c>
      <c r="E1052" s="2">
        <v>2</v>
      </c>
      <c r="F1052" s="21">
        <v>1200</v>
      </c>
      <c r="G1052" s="22">
        <v>23.9</v>
      </c>
      <c r="I1052" s="14"/>
      <c r="J1052" s="30">
        <v>0.37375198839196</v>
      </c>
      <c r="K1052" s="30">
        <v>2.0105732014498998</v>
      </c>
      <c r="L1052" s="30">
        <v>1014.2566334775599</v>
      </c>
      <c r="M1052">
        <f t="shared" si="71"/>
        <v>1.4780024334540735E-2</v>
      </c>
      <c r="N1052">
        <f t="shared" si="72"/>
        <v>7.9508127760489614E-2</v>
      </c>
      <c r="O1052">
        <f t="shared" si="73"/>
        <v>40.10878387233263</v>
      </c>
      <c r="V1052" t="s">
        <v>24</v>
      </c>
      <c r="W1052" s="2" t="s">
        <v>36</v>
      </c>
      <c r="X1052" s="4" t="s">
        <v>35</v>
      </c>
      <c r="Y1052" s="2">
        <v>306</v>
      </c>
      <c r="Z1052" s="31">
        <f t="shared" si="74"/>
        <v>0.9639460024465818</v>
      </c>
    </row>
    <row r="1053" spans="1:26" x14ac:dyDescent="0.2">
      <c r="A1053" s="1">
        <v>44726</v>
      </c>
      <c r="B1053" s="25">
        <v>0.45833333333333298</v>
      </c>
      <c r="C1053" s="4">
        <v>23</v>
      </c>
      <c r="D1053" s="4">
        <v>23</v>
      </c>
      <c r="E1053" s="2">
        <v>3</v>
      </c>
      <c r="F1053" s="21">
        <v>2400</v>
      </c>
      <c r="G1053" s="22">
        <v>23.9</v>
      </c>
      <c r="I1053" s="14"/>
      <c r="J1053" s="29">
        <v>0.38931910483467103</v>
      </c>
      <c r="K1053" s="29">
        <v>1.99828592492474</v>
      </c>
      <c r="L1053" s="29">
        <v>1421.51827138612</v>
      </c>
      <c r="M1053">
        <f t="shared" si="71"/>
        <v>1.5395626035636186E-2</v>
      </c>
      <c r="N1053">
        <f t="shared" si="72"/>
        <v>7.9022227346077278E-2</v>
      </c>
      <c r="O1053">
        <f t="shared" si="73"/>
        <v>56.21394747216037</v>
      </c>
      <c r="V1053" t="s">
        <v>24</v>
      </c>
      <c r="W1053" s="2" t="s">
        <v>36</v>
      </c>
      <c r="X1053" s="4" t="s">
        <v>35</v>
      </c>
      <c r="Y1053" s="2">
        <v>306</v>
      </c>
      <c r="Z1053" s="31">
        <f t="shared" si="74"/>
        <v>0.9639460024465818</v>
      </c>
    </row>
    <row r="1054" spans="1:26" x14ac:dyDescent="0.2">
      <c r="A1054" s="1">
        <v>44726</v>
      </c>
      <c r="B1054" s="25">
        <v>0.45833333333333298</v>
      </c>
      <c r="C1054" s="4">
        <v>23</v>
      </c>
      <c r="D1054" s="4">
        <v>23</v>
      </c>
      <c r="E1054" s="2">
        <v>4</v>
      </c>
      <c r="F1054" s="21">
        <v>3600</v>
      </c>
      <c r="G1054" s="22">
        <v>23.9</v>
      </c>
      <c r="I1054" s="14"/>
      <c r="J1054" s="30">
        <v>0.40148510348170602</v>
      </c>
      <c r="K1054" s="30">
        <v>1.90613135098605</v>
      </c>
      <c r="L1054" s="30">
        <v>1774.21336600115</v>
      </c>
      <c r="M1054">
        <f t="shared" si="71"/>
        <v>1.5876730515724177E-2</v>
      </c>
      <c r="N1054">
        <f t="shared" si="72"/>
        <v>7.5377974237984993E-2</v>
      </c>
      <c r="O1054">
        <f t="shared" si="73"/>
        <v>70.161276832229206</v>
      </c>
      <c r="V1054" t="s">
        <v>24</v>
      </c>
      <c r="W1054" s="2" t="s">
        <v>36</v>
      </c>
      <c r="X1054" s="4" t="s">
        <v>35</v>
      </c>
      <c r="Y1054" s="2">
        <v>306</v>
      </c>
      <c r="Z1054" s="31">
        <f t="shared" si="74"/>
        <v>0.9639460024465818</v>
      </c>
    </row>
    <row r="1055" spans="1:26" x14ac:dyDescent="0.2">
      <c r="A1055" s="1">
        <v>44726</v>
      </c>
      <c r="B1055" s="25">
        <v>0.45833333333333298</v>
      </c>
      <c r="C1055" s="4">
        <v>24</v>
      </c>
      <c r="D1055" s="4">
        <v>24</v>
      </c>
      <c r="E1055" s="2">
        <v>1</v>
      </c>
      <c r="F1055" s="21">
        <v>0</v>
      </c>
      <c r="G1055" s="22">
        <v>26.7</v>
      </c>
      <c r="H1055" s="3">
        <v>16.399999999999999</v>
      </c>
      <c r="I1055" s="14">
        <v>7.0699999999999999E-2</v>
      </c>
      <c r="J1055" s="29">
        <v>0.36359041246514501</v>
      </c>
      <c r="K1055" s="29">
        <v>2.0597223075505302</v>
      </c>
      <c r="L1055" s="29">
        <v>520.87707866339997</v>
      </c>
      <c r="M1055">
        <f t="shared" si="71"/>
        <v>1.4243921238533006E-2</v>
      </c>
      <c r="N1055">
        <f t="shared" si="72"/>
        <v>8.0691132978682967E-2</v>
      </c>
      <c r="O1055">
        <f t="shared" si="73"/>
        <v>20.405741815730277</v>
      </c>
      <c r="P1055" s="10">
        <f>SLOPE(M1055:M1058,$F1055:$F1058)*($H1055/$I1055)*1000</f>
        <v>8.7060789576427045E-2</v>
      </c>
      <c r="Q1055" s="10">
        <f>SLOPE(N1055:N1058,$F1055:$F1058)*($H1055/$I1055)*1000</f>
        <v>-0.32567468784710601</v>
      </c>
      <c r="R1055" s="10">
        <f>SLOPE(O1055:O1058,$F1055:$F1058)*($H1055/$I1055)</f>
        <v>3.0921816471075529</v>
      </c>
      <c r="S1055" s="11">
        <f>RSQ(J1055:J1058,$F1055:$F1058)</f>
        <v>0.90805995122087957</v>
      </c>
      <c r="T1055" s="11">
        <f>RSQ(K1055:K1058,$F1055:$F1058)</f>
        <v>0.92105263157894024</v>
      </c>
      <c r="U1055" s="11">
        <f>RSQ(L1055:L1058,$F1055:$F1058)</f>
        <v>0.92876489401732276</v>
      </c>
      <c r="V1055" t="s">
        <v>24</v>
      </c>
      <c r="W1055" s="2" t="s">
        <v>36</v>
      </c>
      <c r="X1055" s="4" t="s">
        <v>33</v>
      </c>
      <c r="Y1055" s="2">
        <v>306</v>
      </c>
      <c r="Z1055" s="31">
        <f t="shared" si="74"/>
        <v>0.9639460024465818</v>
      </c>
    </row>
    <row r="1056" spans="1:26" x14ac:dyDescent="0.2">
      <c r="A1056" s="1">
        <v>44726</v>
      </c>
      <c r="B1056" s="25">
        <v>0.45833333333333298</v>
      </c>
      <c r="C1056" s="4">
        <v>24</v>
      </c>
      <c r="D1056" s="4">
        <v>24</v>
      </c>
      <c r="E1056" s="2">
        <v>2</v>
      </c>
      <c r="F1056" s="21">
        <v>1200</v>
      </c>
      <c r="G1056" s="22">
        <v>26.7</v>
      </c>
      <c r="I1056" s="14"/>
      <c r="J1056" s="30">
        <v>0.38532534709614102</v>
      </c>
      <c r="K1056" s="30">
        <v>1.979855010137</v>
      </c>
      <c r="L1056" s="30">
        <v>1221.3410311213099</v>
      </c>
      <c r="M1056">
        <f t="shared" si="71"/>
        <v>1.5095403253445182E-2</v>
      </c>
      <c r="N1056">
        <f t="shared" si="72"/>
        <v>7.7562272989829789E-2</v>
      </c>
      <c r="O1056">
        <f t="shared" si="73"/>
        <v>47.846931206824195</v>
      </c>
      <c r="V1056" t="s">
        <v>24</v>
      </c>
      <c r="W1056" s="2" t="s">
        <v>36</v>
      </c>
      <c r="X1056" s="4" t="s">
        <v>33</v>
      </c>
      <c r="Y1056" s="2">
        <v>306</v>
      </c>
      <c r="Z1056" s="31">
        <f t="shared" si="74"/>
        <v>0.9639460024465818</v>
      </c>
    </row>
    <row r="1057" spans="1:26" x14ac:dyDescent="0.2">
      <c r="A1057" s="1">
        <v>44726</v>
      </c>
      <c r="B1057" s="25">
        <v>0.45833333333333298</v>
      </c>
      <c r="C1057" s="4">
        <v>24</v>
      </c>
      <c r="D1057" s="4">
        <v>24</v>
      </c>
      <c r="E1057" s="2">
        <v>3</v>
      </c>
      <c r="F1057" s="21">
        <v>2400</v>
      </c>
      <c r="G1057" s="22">
        <v>26.7</v>
      </c>
      <c r="I1057" s="14"/>
      <c r="J1057" s="29">
        <v>0.39294083422243697</v>
      </c>
      <c r="K1057" s="29">
        <v>1.95528045708669</v>
      </c>
      <c r="L1057" s="29">
        <v>1563.4538393369101</v>
      </c>
      <c r="M1057">
        <f t="shared" si="71"/>
        <v>1.5393745550439658E-2</v>
      </c>
      <c r="N1057">
        <f t="shared" si="72"/>
        <v>7.659954683941371E-2</v>
      </c>
      <c r="O1057">
        <f t="shared" si="73"/>
        <v>61.249451536986911</v>
      </c>
      <c r="V1057" t="s">
        <v>24</v>
      </c>
      <c r="W1057" s="2" t="s">
        <v>36</v>
      </c>
      <c r="X1057" s="4" t="s">
        <v>33</v>
      </c>
      <c r="Y1057" s="2">
        <v>306</v>
      </c>
      <c r="Z1057" s="31">
        <f t="shared" si="74"/>
        <v>0.9639460024465818</v>
      </c>
    </row>
    <row r="1058" spans="1:26" x14ac:dyDescent="0.2">
      <c r="A1058" s="1">
        <v>44726</v>
      </c>
      <c r="B1058" s="25">
        <v>0.45833333333333298</v>
      </c>
      <c r="C1058" s="4">
        <v>24</v>
      </c>
      <c r="D1058" s="4">
        <v>24</v>
      </c>
      <c r="E1058" s="2">
        <v>4</v>
      </c>
      <c r="F1058" s="21">
        <v>3600</v>
      </c>
      <c r="G1058" s="22">
        <v>26.7</v>
      </c>
      <c r="I1058" s="14"/>
      <c r="J1058" s="30">
        <v>0.39937328596108201</v>
      </c>
      <c r="K1058" s="30">
        <v>1.92456226577379</v>
      </c>
      <c r="L1058" s="30">
        <v>1767.91873012563</v>
      </c>
      <c r="M1058">
        <f t="shared" si="71"/>
        <v>1.5645741567921853E-2</v>
      </c>
      <c r="N1058">
        <f t="shared" si="72"/>
        <v>7.5396139151393107E-2</v>
      </c>
      <c r="O1058">
        <f t="shared" si="73"/>
        <v>69.259513685473763</v>
      </c>
      <c r="V1058" t="s">
        <v>24</v>
      </c>
      <c r="W1058" s="2" t="s">
        <v>36</v>
      </c>
      <c r="X1058" s="4" t="s">
        <v>33</v>
      </c>
      <c r="Y1058" s="2">
        <v>306</v>
      </c>
      <c r="Z1058" s="31">
        <f t="shared" si="74"/>
        <v>0.9639460024465818</v>
      </c>
    </row>
    <row r="1059" spans="1:26" x14ac:dyDescent="0.2">
      <c r="A1059" s="1">
        <v>44733</v>
      </c>
      <c r="B1059" s="25">
        <v>0.45833333333333331</v>
      </c>
      <c r="C1059" s="4">
        <v>1</v>
      </c>
      <c r="D1059" s="2">
        <v>1</v>
      </c>
      <c r="E1059" s="2">
        <v>1</v>
      </c>
      <c r="F1059" s="21">
        <v>0</v>
      </c>
      <c r="G1059" s="22">
        <v>23.6</v>
      </c>
      <c r="H1059" s="3">
        <v>16.399999999999999</v>
      </c>
      <c r="I1059" s="14">
        <v>7.0699999999999999E-2</v>
      </c>
      <c r="J1059" s="30">
        <v>0.35945806314045198</v>
      </c>
      <c r="K1059" s="30">
        <v>2.07184891998036</v>
      </c>
      <c r="L1059" s="30">
        <v>499.46263765075997</v>
      </c>
      <c r="M1059">
        <f t="shared" si="71"/>
        <v>1.4229141436626484E-2</v>
      </c>
      <c r="N1059">
        <f t="shared" si="72"/>
        <v>8.2014104956113693E-2</v>
      </c>
      <c r="O1059">
        <f t="shared" si="73"/>
        <v>19.771220184498354</v>
      </c>
      <c r="P1059" s="10">
        <f>SLOPE(M1059:M1062,$F1059:$F1062)*($H1059/$I1059)*1000</f>
        <v>5.9754400894887989E-2</v>
      </c>
      <c r="Q1059" s="10">
        <f>SLOPE(N1059:N1062,$F1059:$F1062)*($H1059/$I1059)*1000</f>
        <v>-0.23008521832916187</v>
      </c>
      <c r="R1059" s="10">
        <f>SLOPE(O1059:O1062,$F1059:$F1062)*($H1059/$I1059)</f>
        <v>3.6722266849742611</v>
      </c>
      <c r="S1059" s="11">
        <f>RSQ(J1059:J1062,$F1059:$F1062)</f>
        <v>0.98601056702876233</v>
      </c>
      <c r="T1059" s="11">
        <f>RSQ(K1059:K1062,$F1059:$F1062)</f>
        <v>0.9780040733197557</v>
      </c>
      <c r="U1059" s="11">
        <f>RSQ(L1059:L1062,$F1059:$F1062)</f>
        <v>0.98722392637814749</v>
      </c>
      <c r="V1059" t="s">
        <v>24</v>
      </c>
      <c r="W1059" s="4" t="s">
        <v>36</v>
      </c>
      <c r="X1059" s="4" t="s">
        <v>35</v>
      </c>
      <c r="Y1059" s="2">
        <v>306</v>
      </c>
      <c r="Z1059">
        <f t="shared" si="74"/>
        <v>0.9639460024465818</v>
      </c>
    </row>
    <row r="1060" spans="1:26" x14ac:dyDescent="0.2">
      <c r="A1060" s="1">
        <v>44733</v>
      </c>
      <c r="B1060" s="25">
        <v>0.45833333333333331</v>
      </c>
      <c r="C1060" s="4">
        <v>1</v>
      </c>
      <c r="D1060" s="2">
        <v>1</v>
      </c>
      <c r="E1060" s="2">
        <v>2</v>
      </c>
      <c r="F1060" s="21">
        <v>1200</v>
      </c>
      <c r="G1060" s="22">
        <v>23.6</v>
      </c>
      <c r="I1060" s="14"/>
      <c r="J1060" s="30">
        <v>0.36494221816118499</v>
      </c>
      <c r="K1060" s="30">
        <v>2.0534394943544401</v>
      </c>
      <c r="L1060" s="30">
        <v>1114.8270844258</v>
      </c>
      <c r="M1060">
        <f t="shared" si="71"/>
        <v>1.4446231621691841E-2</v>
      </c>
      <c r="N1060">
        <f t="shared" si="72"/>
        <v>8.1285368149628653E-2</v>
      </c>
      <c r="O1060">
        <f t="shared" si="73"/>
        <v>44.130411550897492</v>
      </c>
      <c r="R1060"/>
      <c r="U1060" s="11"/>
      <c r="V1060" t="s">
        <v>24</v>
      </c>
      <c r="W1060" s="4" t="s">
        <v>36</v>
      </c>
      <c r="X1060" s="4" t="s">
        <v>35</v>
      </c>
      <c r="Y1060" s="2">
        <v>306</v>
      </c>
      <c r="Z1060">
        <f t="shared" si="74"/>
        <v>0.9639460024465818</v>
      </c>
    </row>
    <row r="1061" spans="1:26" x14ac:dyDescent="0.2">
      <c r="A1061" s="1">
        <v>44733</v>
      </c>
      <c r="B1061" s="25">
        <v>0.45833333333333331</v>
      </c>
      <c r="C1061" s="4">
        <v>1</v>
      </c>
      <c r="D1061" s="2">
        <v>1</v>
      </c>
      <c r="E1061" s="2">
        <v>3</v>
      </c>
      <c r="F1061" s="21">
        <v>2400</v>
      </c>
      <c r="G1061" s="22">
        <v>23.6</v>
      </c>
      <c r="J1061" s="30">
        <v>0.37315084253636599</v>
      </c>
      <c r="K1061" s="30">
        <v>2.01048416789396</v>
      </c>
      <c r="L1061" s="30">
        <v>1573.04680125852</v>
      </c>
      <c r="M1061">
        <f t="shared" si="71"/>
        <v>1.47711698807314E-2</v>
      </c>
      <c r="N1061">
        <f t="shared" si="72"/>
        <v>7.9584982267830201E-2</v>
      </c>
      <c r="O1061">
        <f t="shared" si="73"/>
        <v>62.269031402404636</v>
      </c>
      <c r="R1061"/>
      <c r="U1061" s="11"/>
      <c r="V1061" t="s">
        <v>24</v>
      </c>
      <c r="W1061" s="4" t="s">
        <v>36</v>
      </c>
      <c r="X1061" s="4" t="s">
        <v>35</v>
      </c>
      <c r="Y1061" s="2">
        <v>306</v>
      </c>
      <c r="Z1061">
        <f t="shared" si="74"/>
        <v>0.9639460024465818</v>
      </c>
    </row>
    <row r="1062" spans="1:26" x14ac:dyDescent="0.2">
      <c r="A1062" s="1">
        <v>44733</v>
      </c>
      <c r="B1062" s="25">
        <v>0.45833333333333331</v>
      </c>
      <c r="C1062" s="4">
        <v>1</v>
      </c>
      <c r="D1062" s="2">
        <v>1</v>
      </c>
      <c r="E1062" s="2">
        <v>4</v>
      </c>
      <c r="F1062" s="21">
        <v>3600</v>
      </c>
      <c r="G1062" s="22">
        <v>23.6</v>
      </c>
      <c r="I1062" s="14"/>
      <c r="J1062" s="30">
        <v>0.38275190410721399</v>
      </c>
      <c r="K1062" s="30">
        <v>1.9859382670593999</v>
      </c>
      <c r="L1062" s="30">
        <v>1946.40810173047</v>
      </c>
      <c r="M1062">
        <f t="shared" si="71"/>
        <v>1.5151227742947098E-2</v>
      </c>
      <c r="N1062">
        <f t="shared" si="72"/>
        <v>7.8613333192516816E-2</v>
      </c>
      <c r="O1062">
        <f t="shared" si="73"/>
        <v>77.048532257007423</v>
      </c>
      <c r="R1062"/>
      <c r="U1062" s="11"/>
      <c r="V1062" t="s">
        <v>24</v>
      </c>
      <c r="W1062" s="4" t="s">
        <v>36</v>
      </c>
      <c r="X1062" s="4" t="s">
        <v>35</v>
      </c>
      <c r="Y1062" s="2">
        <v>306</v>
      </c>
      <c r="Z1062">
        <f t="shared" si="74"/>
        <v>0.9639460024465818</v>
      </c>
    </row>
    <row r="1063" spans="1:26" x14ac:dyDescent="0.2">
      <c r="A1063" s="1">
        <v>44733</v>
      </c>
      <c r="B1063" s="25">
        <v>0.45833333333333331</v>
      </c>
      <c r="C1063" s="4">
        <v>2</v>
      </c>
      <c r="D1063" s="2">
        <v>2</v>
      </c>
      <c r="E1063" s="2">
        <v>1</v>
      </c>
      <c r="F1063" s="21">
        <v>0</v>
      </c>
      <c r="G1063" s="22">
        <v>25.8</v>
      </c>
      <c r="H1063" s="3">
        <v>16.75</v>
      </c>
      <c r="I1063" s="14">
        <v>7.0699999999999999E-2</v>
      </c>
      <c r="J1063" s="30">
        <v>0.34120131663168102</v>
      </c>
      <c r="K1063" s="30">
        <v>2.0994630584192402</v>
      </c>
      <c r="L1063" s="30">
        <v>537.50668589407496</v>
      </c>
      <c r="M1063">
        <f t="shared" si="71"/>
        <v>1.340705325885784E-2</v>
      </c>
      <c r="N1063">
        <f t="shared" si="72"/>
        <v>8.2495616714211059E-2</v>
      </c>
      <c r="O1063">
        <f t="shared" si="73"/>
        <v>21.120612417076803</v>
      </c>
      <c r="P1063" s="10">
        <f>SLOPE(M1063:M1066,$F1063:$F1066)*($H1063/$I1063)*1000</f>
        <v>2.8621920204845719E-2</v>
      </c>
      <c r="Q1063" s="10">
        <f>SLOPE(N1063:N1066,$F1063:$F1066)*($H1063/$I1063)*1000</f>
        <v>-0.28801237365826854</v>
      </c>
      <c r="R1063" s="10">
        <f>SLOPE(O1063:O1066,$F1063:$F1066)*($H1063/$I1063)</f>
        <v>3.9510104963096508</v>
      </c>
      <c r="S1063" s="11">
        <f>RSQ(J1063:J1066,$F1063:$F1066)</f>
        <v>0.95610830405441483</v>
      </c>
      <c r="T1063" s="11">
        <f>RSQ(K1063:K1066,$F1063:$F1066)</f>
        <v>0.94245252655294498</v>
      </c>
      <c r="U1063" s="11">
        <f>RSQ(L1063:L1066,$F1063:$F1066)</f>
        <v>0.99652398206708315</v>
      </c>
      <c r="V1063" t="s">
        <v>24</v>
      </c>
      <c r="W1063" s="4" t="s">
        <v>36</v>
      </c>
      <c r="X1063" s="4" t="s">
        <v>33</v>
      </c>
      <c r="Y1063" s="2">
        <v>306</v>
      </c>
      <c r="Z1063">
        <f t="shared" si="74"/>
        <v>0.9639460024465818</v>
      </c>
    </row>
    <row r="1064" spans="1:26" x14ac:dyDescent="0.2">
      <c r="A1064" s="1">
        <v>44733</v>
      </c>
      <c r="B1064" s="25">
        <v>0.45833333333333331</v>
      </c>
      <c r="C1064" s="4">
        <v>2</v>
      </c>
      <c r="D1064" s="2">
        <v>2</v>
      </c>
      <c r="E1064" s="2">
        <v>2</v>
      </c>
      <c r="F1064" s="21">
        <v>1200</v>
      </c>
      <c r="G1064" s="22">
        <v>25.8</v>
      </c>
      <c r="I1064" s="14"/>
      <c r="J1064" s="30">
        <v>0.34535192929832698</v>
      </c>
      <c r="K1064" s="30">
        <v>2.0350300687285201</v>
      </c>
      <c r="L1064" s="30">
        <v>1136.8249868903999</v>
      </c>
      <c r="M1064">
        <f t="shared" si="71"/>
        <v>1.3570146079330988E-2</v>
      </c>
      <c r="N1064">
        <f t="shared" si="72"/>
        <v>7.9963807831001404E-2</v>
      </c>
      <c r="O1064">
        <f t="shared" si="73"/>
        <v>44.670030279199594</v>
      </c>
      <c r="V1064" t="s">
        <v>24</v>
      </c>
      <c r="W1064" s="4" t="s">
        <v>36</v>
      </c>
      <c r="X1064" s="4" t="s">
        <v>33</v>
      </c>
      <c r="Y1064" s="2">
        <v>306</v>
      </c>
      <c r="Z1064">
        <f t="shared" si="74"/>
        <v>0.9639460024465818</v>
      </c>
    </row>
    <row r="1065" spans="1:26" x14ac:dyDescent="0.2">
      <c r="A1065" s="1">
        <v>44733</v>
      </c>
      <c r="B1065" s="25">
        <v>0.45833333333333331</v>
      </c>
      <c r="C1065" s="4">
        <v>2</v>
      </c>
      <c r="D1065" s="2">
        <v>2</v>
      </c>
      <c r="E1065" s="2">
        <v>3</v>
      </c>
      <c r="F1065" s="21">
        <v>2400</v>
      </c>
      <c r="G1065" s="22">
        <v>25.8</v>
      </c>
      <c r="I1065" s="14"/>
      <c r="J1065" s="30">
        <v>0.35046780224298801</v>
      </c>
      <c r="K1065" s="30">
        <v>2.0135524054982801</v>
      </c>
      <c r="L1065" s="30">
        <v>1590.77097535396</v>
      </c>
      <c r="M1065">
        <f t="shared" si="71"/>
        <v>1.3771167522365631E-2</v>
      </c>
      <c r="N1065">
        <f t="shared" si="72"/>
        <v>7.9119871536598177E-2</v>
      </c>
      <c r="O1065">
        <f t="shared" si="73"/>
        <v>62.507235903308015</v>
      </c>
      <c r="V1065" t="s">
        <v>24</v>
      </c>
      <c r="W1065" s="4" t="s">
        <v>36</v>
      </c>
      <c r="X1065" s="4" t="s">
        <v>33</v>
      </c>
      <c r="Y1065" s="2">
        <v>306</v>
      </c>
      <c r="Z1065">
        <f t="shared" si="74"/>
        <v>0.9639460024465818</v>
      </c>
    </row>
    <row r="1066" spans="1:26" x14ac:dyDescent="0.2">
      <c r="A1066" s="1">
        <v>44733</v>
      </c>
      <c r="B1066" s="25">
        <v>0.45833333333333331</v>
      </c>
      <c r="C1066" s="4">
        <v>2</v>
      </c>
      <c r="D1066" s="2">
        <v>2</v>
      </c>
      <c r="E1066" s="2">
        <v>4</v>
      </c>
      <c r="F1066" s="21">
        <v>3600</v>
      </c>
      <c r="G1066" s="22">
        <v>25.8</v>
      </c>
      <c r="I1066" s="14"/>
      <c r="J1066" s="30">
        <v>0.35179420222098401</v>
      </c>
      <c r="K1066" s="30">
        <v>1.9828700294550801</v>
      </c>
      <c r="L1066" s="30">
        <v>2083.8491085474602</v>
      </c>
      <c r="M1066">
        <f t="shared" si="71"/>
        <v>1.3823286650518752E-2</v>
      </c>
      <c r="N1066">
        <f t="shared" si="72"/>
        <v>7.7914248258879298E-2</v>
      </c>
      <c r="O1066">
        <f t="shared" si="73"/>
        <v>81.882087260167182</v>
      </c>
      <c r="V1066" t="s">
        <v>24</v>
      </c>
      <c r="W1066" s="4" t="s">
        <v>36</v>
      </c>
      <c r="X1066" s="4" t="s">
        <v>33</v>
      </c>
      <c r="Y1066" s="2">
        <v>306</v>
      </c>
      <c r="Z1066">
        <f t="shared" si="74"/>
        <v>0.9639460024465818</v>
      </c>
    </row>
    <row r="1067" spans="1:26" x14ac:dyDescent="0.2">
      <c r="A1067" s="1">
        <v>44733</v>
      </c>
      <c r="B1067" s="25">
        <v>0.45833333333333331</v>
      </c>
      <c r="C1067" s="4">
        <v>3</v>
      </c>
      <c r="D1067" s="2">
        <v>3</v>
      </c>
      <c r="E1067" s="2">
        <v>1</v>
      </c>
      <c r="F1067" s="21">
        <v>0</v>
      </c>
      <c r="G1067" s="22">
        <v>23.6</v>
      </c>
      <c r="H1067" s="3">
        <v>16.399999999999999</v>
      </c>
      <c r="I1067" s="14">
        <v>7.0699999999999999E-2</v>
      </c>
      <c r="J1067" s="30">
        <v>0.34062917485816901</v>
      </c>
      <c r="K1067" s="30">
        <v>2.1178724840451602</v>
      </c>
      <c r="L1067" s="30">
        <v>517.93405873099096</v>
      </c>
      <c r="M1067">
        <f t="shared" si="71"/>
        <v>1.3483800207882483E-2</v>
      </c>
      <c r="N1067">
        <f t="shared" si="72"/>
        <v>8.3835946972326297E-2</v>
      </c>
      <c r="O1067">
        <f t="shared" si="73"/>
        <v>20.502411080008724</v>
      </c>
      <c r="P1067" s="10">
        <f>SLOPE(M1067:M1070,$F1067:$F1070)*($H1067/$I1067)*1000</f>
        <v>1.3357885545110833E-2</v>
      </c>
      <c r="Q1067" s="10">
        <f>SLOPE(N1067:N1070,$F1067:$F1070)*($H1067/$I1067)*1000</f>
        <v>-0.4695616700595121</v>
      </c>
      <c r="R1067" s="10">
        <f>SLOPE(O1067:O1070,$F1067:$F1070)*($H1067/$I1067)</f>
        <v>2.459717365388161</v>
      </c>
      <c r="S1067" s="11">
        <f>RSQ(J1067:J1070,$F1067:$F1070)</f>
        <v>0.69590317776736144</v>
      </c>
      <c r="T1067" s="11">
        <f>RSQ(K1067:K1070,$F1067:$F1070)</f>
        <v>0.98765432098765404</v>
      </c>
      <c r="U1067" s="11">
        <f>RSQ(L1067:L1070,$F1067:$F1070)</f>
        <v>0.99241691530940601</v>
      </c>
      <c r="V1067" t="s">
        <v>24</v>
      </c>
      <c r="W1067" s="4" t="s">
        <v>32</v>
      </c>
      <c r="X1067" s="4" t="s">
        <v>35</v>
      </c>
      <c r="Y1067" s="2">
        <v>306</v>
      </c>
      <c r="Z1067">
        <f t="shared" si="74"/>
        <v>0.9639460024465818</v>
      </c>
    </row>
    <row r="1068" spans="1:26" x14ac:dyDescent="0.2">
      <c r="A1068" s="1">
        <v>44733</v>
      </c>
      <c r="B1068" s="25">
        <v>0.45833333333333331</v>
      </c>
      <c r="C1068" s="4">
        <v>3</v>
      </c>
      <c r="D1068" s="2">
        <v>3</v>
      </c>
      <c r="E1068" s="2">
        <v>2</v>
      </c>
      <c r="F1068" s="21">
        <v>1200</v>
      </c>
      <c r="G1068" s="22">
        <v>23.6</v>
      </c>
      <c r="I1068" s="14"/>
      <c r="J1068" s="30">
        <v>0.34112889218686199</v>
      </c>
      <c r="K1068" s="30">
        <v>2.0411665439371598</v>
      </c>
      <c r="L1068" s="30">
        <v>895.75262191924503</v>
      </c>
      <c r="M1068">
        <f t="shared" si="71"/>
        <v>1.3503581510007641E-2</v>
      </c>
      <c r="N1068">
        <f t="shared" si="72"/>
        <v>8.0799543611971933E-2</v>
      </c>
      <c r="O1068">
        <f t="shared" si="73"/>
        <v>35.458352604926127</v>
      </c>
      <c r="V1068" t="s">
        <v>24</v>
      </c>
      <c r="W1068" s="4" t="s">
        <v>32</v>
      </c>
      <c r="X1068" s="4" t="s">
        <v>35</v>
      </c>
      <c r="Y1068" s="2">
        <v>306</v>
      </c>
      <c r="Z1068">
        <f t="shared" si="74"/>
        <v>0.9639460024465818</v>
      </c>
    </row>
    <row r="1069" spans="1:26" x14ac:dyDescent="0.2">
      <c r="A1069" s="1">
        <v>44733</v>
      </c>
      <c r="B1069" s="25">
        <v>0.45833333333333331</v>
      </c>
      <c r="C1069" s="4">
        <v>3</v>
      </c>
      <c r="D1069" s="2">
        <v>3</v>
      </c>
      <c r="E1069" s="2">
        <v>3</v>
      </c>
      <c r="F1069" s="21">
        <v>2400</v>
      </c>
      <c r="G1069" s="22">
        <v>23.6</v>
      </c>
      <c r="I1069" s="14"/>
      <c r="J1069" s="30">
        <v>0.34611265956304499</v>
      </c>
      <c r="K1069" s="30">
        <v>1.97980179185076</v>
      </c>
      <c r="L1069" s="30">
        <v>1226.3373099108501</v>
      </c>
      <c r="M1069">
        <f t="shared" si="71"/>
        <v>1.3700863858505814E-2</v>
      </c>
      <c r="N1069">
        <f t="shared" si="72"/>
        <v>7.8370420923688469E-2</v>
      </c>
      <c r="O1069">
        <f t="shared" si="73"/>
        <v>48.544541967654659</v>
      </c>
      <c r="V1069" t="s">
        <v>24</v>
      </c>
      <c r="W1069" s="4" t="s">
        <v>32</v>
      </c>
      <c r="X1069" s="4" t="s">
        <v>35</v>
      </c>
      <c r="Y1069" s="2">
        <v>306</v>
      </c>
      <c r="Z1069">
        <f t="shared" si="74"/>
        <v>0.9639460024465818</v>
      </c>
    </row>
    <row r="1070" spans="1:26" x14ac:dyDescent="0.2">
      <c r="A1070" s="1">
        <v>44733</v>
      </c>
      <c r="B1070" s="25">
        <v>0.45833333333333331</v>
      </c>
      <c r="C1070" s="4">
        <v>3</v>
      </c>
      <c r="D1070" s="2">
        <v>3</v>
      </c>
      <c r="E1070" s="2">
        <v>4</v>
      </c>
      <c r="F1070" s="21">
        <v>3600</v>
      </c>
      <c r="G1070" s="22">
        <v>23.6</v>
      </c>
      <c r="I1070" s="14"/>
      <c r="J1070" s="30">
        <v>0.34478684472338</v>
      </c>
      <c r="K1070" s="30">
        <v>1.9337782277859601</v>
      </c>
      <c r="L1070" s="30">
        <v>1479.2345306764601</v>
      </c>
      <c r="M1070">
        <f t="shared" si="71"/>
        <v>1.3648381500181304E-2</v>
      </c>
      <c r="N1070">
        <f t="shared" si="72"/>
        <v>7.6548578907475864E-2</v>
      </c>
      <c r="O1070">
        <f t="shared" si="73"/>
        <v>58.555474235426772</v>
      </c>
      <c r="V1070" t="s">
        <v>24</v>
      </c>
      <c r="W1070" s="4" t="s">
        <v>32</v>
      </c>
      <c r="X1070" s="4" t="s">
        <v>35</v>
      </c>
      <c r="Y1070" s="2">
        <v>306</v>
      </c>
      <c r="Z1070">
        <f t="shared" si="74"/>
        <v>0.9639460024465818</v>
      </c>
    </row>
    <row r="1071" spans="1:26" x14ac:dyDescent="0.2">
      <c r="A1071" s="1">
        <v>44733</v>
      </c>
      <c r="B1071" s="25">
        <v>0.45833333333333331</v>
      </c>
      <c r="C1071" s="4">
        <v>4</v>
      </c>
      <c r="D1071" s="2">
        <v>4</v>
      </c>
      <c r="E1071" s="2">
        <v>1</v>
      </c>
      <c r="F1071" s="21">
        <v>0</v>
      </c>
      <c r="G1071" s="22">
        <v>25.8</v>
      </c>
      <c r="H1071" s="3">
        <v>16.399999999999999</v>
      </c>
      <c r="I1071" s="14">
        <v>7.0699999999999999E-2</v>
      </c>
      <c r="J1071" s="30">
        <v>0.339217037532418</v>
      </c>
      <c r="K1071" s="30">
        <v>2.0841218703976399</v>
      </c>
      <c r="L1071" s="30">
        <v>522.98125327739899</v>
      </c>
      <c r="M1071">
        <f t="shared" si="71"/>
        <v>1.3329083643069473E-2</v>
      </c>
      <c r="N1071">
        <f t="shared" si="72"/>
        <v>8.1892805075351599E-2</v>
      </c>
      <c r="O1071">
        <f t="shared" si="73"/>
        <v>20.549854805054025</v>
      </c>
      <c r="P1071" s="10">
        <f>SLOPE(M1071:M1074,$F1071:$F1074)*($H1071/$I1071)*1000</f>
        <v>1.8844034548920377E-2</v>
      </c>
      <c r="Q1071" s="10">
        <f>SLOPE(N1071:N1074,$F1071:$F1074)*($H1071/$I1071)*1000</f>
        <v>-0.15847608195569246</v>
      </c>
      <c r="R1071" s="10">
        <f>SLOPE(O1071:O1074,$F1071:$F1074)*($H1071/$I1071)</f>
        <v>1.2163719262430763</v>
      </c>
      <c r="S1071" s="11">
        <f>RSQ(J1071:J1074,$F1071:$F1074)</f>
        <v>0.96322461089700251</v>
      </c>
      <c r="T1071" s="11">
        <f>RSQ(K1071:K1074,$F1071:$F1074)</f>
        <v>0.56390243902438875</v>
      </c>
      <c r="U1071" s="11">
        <f>RSQ(L1071:L1074,$F1071:$F1074)</f>
        <v>0.99244014023035754</v>
      </c>
      <c r="V1071" t="s">
        <v>24</v>
      </c>
      <c r="W1071" s="4" t="s">
        <v>32</v>
      </c>
      <c r="X1071" s="4" t="s">
        <v>33</v>
      </c>
      <c r="Y1071" s="2">
        <v>306</v>
      </c>
      <c r="Z1071">
        <f t="shared" si="74"/>
        <v>0.9639460024465818</v>
      </c>
    </row>
    <row r="1072" spans="1:26" x14ac:dyDescent="0.2">
      <c r="A1072" s="1">
        <v>44733</v>
      </c>
      <c r="B1072" s="25">
        <v>0.45833333333333331</v>
      </c>
      <c r="C1072" s="4">
        <v>4</v>
      </c>
      <c r="D1072" s="2">
        <v>4</v>
      </c>
      <c r="E1072" s="2">
        <v>2</v>
      </c>
      <c r="F1072" s="21">
        <v>1200</v>
      </c>
      <c r="G1072" s="22">
        <v>25.8</v>
      </c>
      <c r="I1072" s="14"/>
      <c r="J1072" s="30">
        <v>0.34243259574957302</v>
      </c>
      <c r="K1072" s="30">
        <v>2.05037125675012</v>
      </c>
      <c r="L1072" s="30">
        <v>716.34779758783395</v>
      </c>
      <c r="M1072">
        <f t="shared" si="71"/>
        <v>1.3455434738956048E-2</v>
      </c>
      <c r="N1072">
        <f t="shared" si="72"/>
        <v>8.0566619469860837E-2</v>
      </c>
      <c r="O1072">
        <f t="shared" si="73"/>
        <v>28.147936734057289</v>
      </c>
      <c r="V1072" t="s">
        <v>24</v>
      </c>
      <c r="W1072" s="4" t="s">
        <v>32</v>
      </c>
      <c r="X1072" s="4" t="s">
        <v>33</v>
      </c>
      <c r="Y1072" s="2">
        <v>306</v>
      </c>
      <c r="Z1072">
        <f t="shared" si="74"/>
        <v>0.9639460024465818</v>
      </c>
    </row>
    <row r="1073" spans="1:26" x14ac:dyDescent="0.2">
      <c r="A1073" s="1">
        <v>44733</v>
      </c>
      <c r="B1073" s="25">
        <v>0.45833333333333331</v>
      </c>
      <c r="C1073" s="4">
        <v>4</v>
      </c>
      <c r="D1073" s="2">
        <v>4</v>
      </c>
      <c r="E1073" s="2">
        <v>3</v>
      </c>
      <c r="F1073" s="21">
        <v>2400</v>
      </c>
      <c r="G1073" s="22">
        <v>25.8</v>
      </c>
      <c r="I1073" s="14"/>
      <c r="J1073" s="30">
        <v>0.34535917413483702</v>
      </c>
      <c r="K1073" s="30">
        <v>1.99821121747668</v>
      </c>
      <c r="L1073" s="30">
        <v>873.40076035658103</v>
      </c>
      <c r="M1073">
        <f t="shared" si="71"/>
        <v>1.3570430755574039E-2</v>
      </c>
      <c r="N1073">
        <f t="shared" si="72"/>
        <v>7.8517059897738731E-2</v>
      </c>
      <c r="O1073">
        <f t="shared" si="73"/>
        <v>34.319124633003696</v>
      </c>
      <c r="V1073" t="s">
        <v>24</v>
      </c>
      <c r="W1073" s="4" t="s">
        <v>32</v>
      </c>
      <c r="X1073" s="4" t="s">
        <v>33</v>
      </c>
      <c r="Y1073" s="2">
        <v>306</v>
      </c>
      <c r="Z1073">
        <f t="shared" si="74"/>
        <v>0.9639460024465818</v>
      </c>
    </row>
    <row r="1074" spans="1:26" x14ac:dyDescent="0.2">
      <c r="A1074" s="1">
        <v>44733</v>
      </c>
      <c r="B1074" s="25">
        <v>0.45833333333333331</v>
      </c>
      <c r="C1074" s="4">
        <v>4</v>
      </c>
      <c r="D1074" s="2">
        <v>4</v>
      </c>
      <c r="E1074" s="2">
        <v>4</v>
      </c>
      <c r="F1074" s="21">
        <v>3600</v>
      </c>
      <c r="G1074" s="22">
        <v>25.8</v>
      </c>
      <c r="I1074" s="14"/>
      <c r="J1074" s="30">
        <v>0.34651115537812899</v>
      </c>
      <c r="K1074" s="30">
        <v>2.0319618311242</v>
      </c>
      <c r="L1074" s="30">
        <v>1004.43117461982</v>
      </c>
      <c r="M1074">
        <f t="shared" si="71"/>
        <v>1.3615696330849331E-2</v>
      </c>
      <c r="N1074">
        <f t="shared" si="72"/>
        <v>7.9843245503229507E-2</v>
      </c>
      <c r="O1074">
        <f t="shared" si="73"/>
        <v>39.467790997775673</v>
      </c>
      <c r="V1074" t="s">
        <v>24</v>
      </c>
      <c r="W1074" s="4" t="s">
        <v>32</v>
      </c>
      <c r="X1074" s="4" t="s">
        <v>33</v>
      </c>
      <c r="Y1074" s="2">
        <v>306</v>
      </c>
      <c r="Z1074">
        <f t="shared" si="74"/>
        <v>0.9639460024465818</v>
      </c>
    </row>
    <row r="1075" spans="1:26" x14ac:dyDescent="0.2">
      <c r="A1075" s="1">
        <v>44733</v>
      </c>
      <c r="B1075" s="25">
        <v>0.45833333333333298</v>
      </c>
      <c r="C1075" s="4">
        <v>5</v>
      </c>
      <c r="D1075" s="4">
        <v>5</v>
      </c>
      <c r="E1075" s="2">
        <v>1</v>
      </c>
      <c r="F1075" s="21">
        <v>0</v>
      </c>
      <c r="G1075" s="22">
        <v>23.6</v>
      </c>
      <c r="H1075" s="3">
        <v>15.04</v>
      </c>
      <c r="I1075" s="14">
        <v>7.0699999999999999E-2</v>
      </c>
      <c r="J1075" s="30">
        <v>0.343098985009885</v>
      </c>
      <c r="K1075" s="30">
        <v>2.0871901080019599</v>
      </c>
      <c r="L1075" s="30">
        <v>449.03002097535398</v>
      </c>
      <c r="M1075">
        <f t="shared" ref="M1075:M1138" si="75">$Z1075*J1075/(0.08206*(273.15+$G1075))</f>
        <v>1.3581567601562148E-2</v>
      </c>
      <c r="N1075">
        <f t="shared" ref="N1075:N1138" si="76">$Z1075*K1075/(0.08206*(273.15+$G1075))</f>
        <v>8.2621385628184552E-2</v>
      </c>
      <c r="O1075">
        <f t="shared" si="73"/>
        <v>17.774845894201452</v>
      </c>
      <c r="P1075" s="10">
        <f>SLOPE(M1075:M1078,$F1075:$F1078)*($H1075/$I1075)*1000</f>
        <v>1.5954726877797046E-2</v>
      </c>
      <c r="Q1075" s="10">
        <f>SLOPE(N1075:N1078,$F1075:$F1078)*($H1075/$I1075)*1000</f>
        <v>-0.19808630842315442</v>
      </c>
      <c r="R1075" s="10">
        <f>SLOPE(O1075:O1078,$F1075:$F1078)*($H1075/$I1075)</f>
        <v>1.7850178233461618</v>
      </c>
      <c r="S1075" s="11">
        <f>RSQ(J1075:J1078,$F1075:$F1078)</f>
        <v>0.94215096744394078</v>
      </c>
      <c r="T1075" s="11">
        <f>RSQ(K1075:K1078,$F1075:$F1078)</f>
        <v>0.91800433839479467</v>
      </c>
      <c r="U1075" s="11">
        <f>RSQ(L1075:L1078,$F1075:$F1078)</f>
        <v>0.99902198438890111</v>
      </c>
      <c r="V1075" t="s">
        <v>24</v>
      </c>
      <c r="W1075" s="2" t="s">
        <v>31</v>
      </c>
      <c r="X1075" s="4" t="s">
        <v>35</v>
      </c>
      <c r="Y1075" s="2">
        <v>306</v>
      </c>
      <c r="Z1075">
        <f t="shared" si="74"/>
        <v>0.9639460024465818</v>
      </c>
    </row>
    <row r="1076" spans="1:26" x14ac:dyDescent="0.2">
      <c r="A1076" s="1">
        <v>44733</v>
      </c>
      <c r="B1076" s="25">
        <v>0.45833333333333298</v>
      </c>
      <c r="C1076" s="4">
        <v>5</v>
      </c>
      <c r="D1076" s="4">
        <v>5</v>
      </c>
      <c r="E1076" s="2">
        <v>2</v>
      </c>
      <c r="F1076" s="21">
        <v>1200</v>
      </c>
      <c r="G1076" s="22">
        <v>23.6</v>
      </c>
      <c r="I1076" s="14"/>
      <c r="J1076" s="30">
        <v>0.34377265321722</v>
      </c>
      <c r="K1076" s="30">
        <v>2.06878068237604</v>
      </c>
      <c r="L1076" s="30">
        <v>722.03736234923997</v>
      </c>
      <c r="M1076">
        <f t="shared" si="75"/>
        <v>1.3608234746318289E-2</v>
      </c>
      <c r="N1076">
        <f t="shared" si="76"/>
        <v>8.1892648821699512E-2</v>
      </c>
      <c r="O1076">
        <f t="shared" si="73"/>
        <v>28.581836950981639</v>
      </c>
      <c r="V1076" t="s">
        <v>24</v>
      </c>
      <c r="W1076" s="2" t="s">
        <v>31</v>
      </c>
      <c r="X1076" s="4" t="s">
        <v>35</v>
      </c>
      <c r="Y1076" s="2">
        <v>306</v>
      </c>
      <c r="Z1076">
        <f t="shared" si="74"/>
        <v>0.9639460024465818</v>
      </c>
    </row>
    <row r="1077" spans="1:26" x14ac:dyDescent="0.2">
      <c r="A1077" s="1">
        <v>44733</v>
      </c>
      <c r="B1077" s="25">
        <v>0.45833333333333298</v>
      </c>
      <c r="C1077" s="4">
        <v>5</v>
      </c>
      <c r="D1077" s="4">
        <v>5</v>
      </c>
      <c r="E1077" s="2">
        <v>3</v>
      </c>
      <c r="F1077" s="21">
        <v>2400</v>
      </c>
      <c r="G1077" s="22">
        <v>23.6</v>
      </c>
      <c r="I1077" s="14"/>
      <c r="J1077" s="30">
        <v>0.34670678513391201</v>
      </c>
      <c r="K1077" s="30">
        <v>2.0166206431026001</v>
      </c>
      <c r="L1077" s="30">
        <v>975.10500786575801</v>
      </c>
      <c r="M1077">
        <f t="shared" si="75"/>
        <v>1.3724382309323482E-2</v>
      </c>
      <c r="N1077">
        <f t="shared" si="76"/>
        <v>7.9827894536658561E-2</v>
      </c>
      <c r="O1077">
        <f t="shared" si="73"/>
        <v>38.599515479677173</v>
      </c>
      <c r="V1077" t="s">
        <v>24</v>
      </c>
      <c r="W1077" s="2" t="s">
        <v>31</v>
      </c>
      <c r="X1077" s="4" t="s">
        <v>35</v>
      </c>
      <c r="Y1077" s="2">
        <v>306</v>
      </c>
      <c r="Z1077">
        <f t="shared" si="74"/>
        <v>0.9639460024465818</v>
      </c>
    </row>
    <row r="1078" spans="1:26" x14ac:dyDescent="0.2">
      <c r="A1078" s="1">
        <v>44733</v>
      </c>
      <c r="B1078" s="25">
        <v>0.45833333333333298</v>
      </c>
      <c r="C1078" s="4">
        <v>5</v>
      </c>
      <c r="D1078" s="4">
        <v>5</v>
      </c>
      <c r="E1078" s="2">
        <v>4</v>
      </c>
      <c r="F1078" s="21">
        <v>3600</v>
      </c>
      <c r="G1078" s="22">
        <v>23.6</v>
      </c>
      <c r="I1078" s="14"/>
      <c r="J1078" s="30">
        <v>0.349699567057422</v>
      </c>
      <c r="K1078" s="30">
        <v>2.01048416789396</v>
      </c>
      <c r="L1078" s="30">
        <v>1212.5722338752</v>
      </c>
      <c r="M1078">
        <f t="shared" si="75"/>
        <v>1.3842851531870768E-2</v>
      </c>
      <c r="N1078">
        <f t="shared" si="76"/>
        <v>7.9584982267830201E-2</v>
      </c>
      <c r="O1078">
        <f t="shared" si="73"/>
        <v>47.999651662271106</v>
      </c>
      <c r="V1078" t="s">
        <v>24</v>
      </c>
      <c r="W1078" s="2" t="s">
        <v>31</v>
      </c>
      <c r="X1078" s="4" t="s">
        <v>35</v>
      </c>
      <c r="Y1078" s="2">
        <v>306</v>
      </c>
      <c r="Z1078">
        <f t="shared" si="74"/>
        <v>0.9639460024465818</v>
      </c>
    </row>
    <row r="1079" spans="1:26" x14ac:dyDescent="0.2">
      <c r="A1079" s="1">
        <v>44733</v>
      </c>
      <c r="B1079" s="25">
        <v>0.45833333333333298</v>
      </c>
      <c r="C1079" s="4">
        <v>6</v>
      </c>
      <c r="D1079" s="4">
        <v>6</v>
      </c>
      <c r="E1079" s="2">
        <v>1</v>
      </c>
      <c r="F1079" s="21">
        <v>0</v>
      </c>
      <c r="G1079" s="22">
        <v>25.8</v>
      </c>
      <c r="H1079" s="3">
        <v>16.399999999999999</v>
      </c>
      <c r="I1079" s="14">
        <v>7.0699999999999999E-2</v>
      </c>
      <c r="J1079" s="30">
        <v>0.34072332298456598</v>
      </c>
      <c r="K1079" s="30">
        <v>2.1240089592537998</v>
      </c>
      <c r="L1079" s="30">
        <v>575.83914525432601</v>
      </c>
      <c r="M1079">
        <f t="shared" si="75"/>
        <v>1.3388271132377408E-2</v>
      </c>
      <c r="N1079">
        <f t="shared" si="76"/>
        <v>8.3460115336386156E-2</v>
      </c>
      <c r="O1079">
        <f t="shared" ref="O1079:O1142" si="77">$Z1079*L1079/(0.08206*(273.15+$G1079))</f>
        <v>22.626835573714441</v>
      </c>
      <c r="P1079" s="10">
        <f>SLOPE(M1079:M1082,$F1079:$F1082)*($H1079/$I1079)*1000</f>
        <v>5.6328589676194411E-2</v>
      </c>
      <c r="Q1079" s="10">
        <f>SLOPE(N1079:N1082,$F1079:$F1082)*($H1079/$I1079)*1000</f>
        <v>-0.34258800069833661</v>
      </c>
      <c r="R1079" s="10">
        <f>SLOPE(O1079:O1082,$F1079:$F1082)*($H1079/$I1079)</f>
        <v>1.8247520627718623</v>
      </c>
      <c r="S1079" s="11">
        <f>RSQ(J1079:J1082,$F1079:$F1082)</f>
        <v>0.98492889507913517</v>
      </c>
      <c r="T1079" s="11">
        <f>RSQ(K1079:K1082,$F1079:$F1082)</f>
        <v>0.99420289855072486</v>
      </c>
      <c r="U1079" s="11">
        <f>RSQ(L1079:L1082,$F1079:$F1082)</f>
        <v>0.99914502025725571</v>
      </c>
      <c r="V1079" t="s">
        <v>24</v>
      </c>
      <c r="W1079" s="2" t="s">
        <v>31</v>
      </c>
      <c r="X1079" s="4" t="s">
        <v>33</v>
      </c>
      <c r="Y1079" s="2">
        <v>306</v>
      </c>
      <c r="Z1079">
        <f t="shared" si="74"/>
        <v>0.9639460024465818</v>
      </c>
    </row>
    <row r="1080" spans="1:26" x14ac:dyDescent="0.2">
      <c r="A1080" s="1">
        <v>44733</v>
      </c>
      <c r="B1080" s="25">
        <v>0.45833333333333298</v>
      </c>
      <c r="C1080" s="4">
        <v>6</v>
      </c>
      <c r="D1080" s="4">
        <v>6</v>
      </c>
      <c r="E1080" s="2">
        <v>2</v>
      </c>
      <c r="F1080" s="21">
        <v>1200</v>
      </c>
      <c r="G1080" s="22">
        <v>25.8</v>
      </c>
      <c r="I1080" s="14"/>
      <c r="J1080" s="30">
        <v>0.34899659938536398</v>
      </c>
      <c r="K1080" s="30">
        <v>2.07184891998036</v>
      </c>
      <c r="L1080" s="30">
        <v>826.92724174095395</v>
      </c>
      <c r="M1080">
        <f t="shared" si="75"/>
        <v>1.3713358557085345E-2</v>
      </c>
      <c r="N1080">
        <f t="shared" si="76"/>
        <v>8.1410555764264064E-2</v>
      </c>
      <c r="O1080">
        <f t="shared" si="77"/>
        <v>32.493009349050006</v>
      </c>
      <c r="V1080" t="s">
        <v>24</v>
      </c>
      <c r="W1080" s="2" t="s">
        <v>31</v>
      </c>
      <c r="X1080" s="4" t="s">
        <v>33</v>
      </c>
      <c r="Y1080" s="2">
        <v>306</v>
      </c>
      <c r="Z1080">
        <f t="shared" si="74"/>
        <v>0.9639460024465818</v>
      </c>
    </row>
    <row r="1081" spans="1:26" x14ac:dyDescent="0.2">
      <c r="A1081" s="1">
        <v>44733</v>
      </c>
      <c r="B1081" s="25">
        <v>0.45833333333333298</v>
      </c>
      <c r="C1081" s="4">
        <v>6</v>
      </c>
      <c r="D1081" s="4">
        <v>6</v>
      </c>
      <c r="E1081" s="2">
        <v>3</v>
      </c>
      <c r="F1081" s="21">
        <v>2400</v>
      </c>
      <c r="G1081" s="22">
        <v>25.8</v>
      </c>
      <c r="I1081" s="14"/>
      <c r="J1081" s="30">
        <v>0.357790050629825</v>
      </c>
      <c r="K1081" s="30">
        <v>2.0258253559155599</v>
      </c>
      <c r="L1081" s="30">
        <v>1073.4007603565799</v>
      </c>
      <c r="M1081">
        <f t="shared" si="75"/>
        <v>1.4058885562454208E-2</v>
      </c>
      <c r="N1081">
        <f t="shared" si="76"/>
        <v>7.9602120847685726E-2</v>
      </c>
      <c r="O1081">
        <f t="shared" si="77"/>
        <v>42.177859406486625</v>
      </c>
      <c r="V1081" t="s">
        <v>24</v>
      </c>
      <c r="W1081" s="2" t="s">
        <v>31</v>
      </c>
      <c r="X1081" s="4" t="s">
        <v>33</v>
      </c>
      <c r="Y1081" s="2">
        <v>306</v>
      </c>
      <c r="Z1081">
        <f t="shared" si="74"/>
        <v>0.9639460024465818</v>
      </c>
    </row>
    <row r="1082" spans="1:26" x14ac:dyDescent="0.2">
      <c r="A1082" s="1">
        <v>44733</v>
      </c>
      <c r="B1082" s="25">
        <v>0.45833333333333298</v>
      </c>
      <c r="C1082" s="4">
        <v>6</v>
      </c>
      <c r="D1082" s="4">
        <v>6</v>
      </c>
      <c r="E1082" s="2">
        <v>4</v>
      </c>
      <c r="F1082" s="21">
        <v>3600</v>
      </c>
      <c r="G1082" s="22">
        <v>25.8</v>
      </c>
      <c r="I1082" s="14"/>
      <c r="J1082" s="30">
        <v>0.36251179304050102</v>
      </c>
      <c r="K1082" s="30">
        <v>1.98900650466372</v>
      </c>
      <c r="L1082" s="30">
        <v>1294.46788148925</v>
      </c>
      <c r="M1082">
        <f t="shared" si="75"/>
        <v>1.4244420168825253E-2</v>
      </c>
      <c r="N1082">
        <f t="shared" si="76"/>
        <v>7.8155372914423066E-2</v>
      </c>
      <c r="O1082">
        <f t="shared" si="77"/>
        <v>50.864398767082072</v>
      </c>
      <c r="V1082" t="s">
        <v>24</v>
      </c>
      <c r="W1082" s="2" t="s">
        <v>31</v>
      </c>
      <c r="X1082" s="4" t="s">
        <v>33</v>
      </c>
      <c r="Y1082" s="2">
        <v>306</v>
      </c>
      <c r="Z1082">
        <f t="shared" si="74"/>
        <v>0.9639460024465818</v>
      </c>
    </row>
    <row r="1083" spans="1:26" x14ac:dyDescent="0.2">
      <c r="A1083" s="1">
        <v>44733</v>
      </c>
      <c r="B1083" s="25">
        <v>0.45833333333333298</v>
      </c>
      <c r="C1083" s="4">
        <v>7</v>
      </c>
      <c r="D1083" s="4">
        <v>7</v>
      </c>
      <c r="E1083" s="2">
        <v>1</v>
      </c>
      <c r="F1083" s="21">
        <v>0</v>
      </c>
      <c r="G1083" s="22">
        <v>23.6</v>
      </c>
      <c r="H1083" s="3">
        <v>17.09</v>
      </c>
      <c r="I1083" s="14">
        <v>7.0699999999999999E-2</v>
      </c>
      <c r="J1083" s="30">
        <v>0.34487377918227002</v>
      </c>
      <c r="K1083" s="30">
        <v>2.1485548600883702</v>
      </c>
      <c r="L1083" s="30">
        <v>641.30846879916101</v>
      </c>
      <c r="M1083">
        <f t="shared" si="75"/>
        <v>1.3651822799287117E-2</v>
      </c>
      <c r="N1083">
        <f t="shared" si="76"/>
        <v>8.5050508316468432E-2</v>
      </c>
      <c r="O1083">
        <f t="shared" si="77"/>
        <v>25.386185045692198</v>
      </c>
      <c r="P1083" s="10">
        <f>SLOPE(M1083:M1086,$F1083:$F1086)*($H1083/$I1083)*1000</f>
        <v>4.8697226513088436E-3</v>
      </c>
      <c r="Q1083" s="10">
        <f>SLOPE(N1083:N1086,$F1083:$F1086)*($H1083/$I1083)*1000</f>
        <v>-0.39390068279028295</v>
      </c>
      <c r="R1083" s="10">
        <f>SLOPE(O1083:O1086,$F1083:$F1086)*($H1083/$I1083)</f>
        <v>1.6399221388111234</v>
      </c>
      <c r="S1083" s="11">
        <f>RSQ(J1083:J1086,$F1083:$F1086)</f>
        <v>0.2303275200672214</v>
      </c>
      <c r="T1083" s="11">
        <f>RSQ(K1083:K1086,$F1083:$F1086)</f>
        <v>0.81371841155235314</v>
      </c>
      <c r="U1083" s="11">
        <f>RSQ(L1083:L1086,$F1083:$F1086)</f>
        <v>0.99376476208074027</v>
      </c>
      <c r="V1083" t="s">
        <v>24</v>
      </c>
      <c r="W1083" s="2" t="s">
        <v>31</v>
      </c>
      <c r="X1083" s="4" t="s">
        <v>35</v>
      </c>
      <c r="Y1083" s="2">
        <v>306</v>
      </c>
      <c r="Z1083">
        <f t="shared" si="74"/>
        <v>0.9639460024465818</v>
      </c>
    </row>
    <row r="1084" spans="1:26" x14ac:dyDescent="0.2">
      <c r="A1084" s="1">
        <v>44733</v>
      </c>
      <c r="B1084" s="25">
        <v>0.45833333333333298</v>
      </c>
      <c r="C1084" s="4">
        <v>7</v>
      </c>
      <c r="D1084" s="4">
        <v>7</v>
      </c>
      <c r="E1084" s="2">
        <v>2</v>
      </c>
      <c r="F1084" s="21">
        <v>1200</v>
      </c>
      <c r="G1084" s="22">
        <v>23.6</v>
      </c>
      <c r="I1084" s="14"/>
      <c r="J1084" s="30">
        <v>0.34217908730336999</v>
      </c>
      <c r="K1084" s="30">
        <v>2.0534394943544401</v>
      </c>
      <c r="L1084" s="30">
        <v>811.24816465652896</v>
      </c>
      <c r="M1084">
        <f t="shared" si="75"/>
        <v>1.3545153466186038E-2</v>
      </c>
      <c r="N1084">
        <f t="shared" si="76"/>
        <v>8.1285368149628653E-2</v>
      </c>
      <c r="O1084">
        <f t="shared" si="77"/>
        <v>32.113245073017133</v>
      </c>
      <c r="V1084" t="s">
        <v>24</v>
      </c>
      <c r="W1084" s="2" t="s">
        <v>31</v>
      </c>
      <c r="X1084" s="4" t="s">
        <v>35</v>
      </c>
      <c r="Y1084" s="2">
        <v>306</v>
      </c>
      <c r="Z1084">
        <f t="shared" si="74"/>
        <v>0.9639460024465818</v>
      </c>
    </row>
    <row r="1085" spans="1:26" x14ac:dyDescent="0.2">
      <c r="A1085" s="1">
        <v>44733</v>
      </c>
      <c r="B1085" s="25">
        <v>0.45833333333333298</v>
      </c>
      <c r="C1085" s="4">
        <v>7</v>
      </c>
      <c r="D1085" s="4">
        <v>7</v>
      </c>
      <c r="E1085" s="2">
        <v>3</v>
      </c>
      <c r="F1085" s="21">
        <v>2400</v>
      </c>
      <c r="G1085" s="22">
        <v>23.6</v>
      </c>
      <c r="I1085" s="14"/>
      <c r="J1085" s="30">
        <v>0.34459124435896599</v>
      </c>
      <c r="K1085" s="30">
        <v>2.0749171575846801</v>
      </c>
      <c r="L1085" s="30">
        <v>1015.86274252753</v>
      </c>
      <c r="M1085">
        <f t="shared" si="75"/>
        <v>1.3640638663016973E-2</v>
      </c>
      <c r="N1085">
        <f t="shared" si="76"/>
        <v>8.2135561090527873E-2</v>
      </c>
      <c r="O1085">
        <f t="shared" si="77"/>
        <v>40.21290972676141</v>
      </c>
      <c r="V1085" t="s">
        <v>24</v>
      </c>
      <c r="W1085" s="2" t="s">
        <v>31</v>
      </c>
      <c r="X1085" s="4" t="s">
        <v>35</v>
      </c>
      <c r="Y1085" s="2">
        <v>306</v>
      </c>
      <c r="Z1085">
        <f t="shared" si="74"/>
        <v>0.9639460024465818</v>
      </c>
    </row>
    <row r="1086" spans="1:26" x14ac:dyDescent="0.2">
      <c r="A1086" s="1">
        <v>44733</v>
      </c>
      <c r="B1086" s="25">
        <v>0.45833333333333298</v>
      </c>
      <c r="C1086" s="4">
        <v>7</v>
      </c>
      <c r="D1086" s="4">
        <v>7</v>
      </c>
      <c r="E1086" s="2">
        <v>4</v>
      </c>
      <c r="F1086" s="21">
        <v>3600</v>
      </c>
      <c r="G1086" s="22">
        <v>23.6</v>
      </c>
      <c r="I1086" s="14"/>
      <c r="J1086" s="30">
        <v>0.34610541429941999</v>
      </c>
      <c r="K1086" s="30">
        <v>1.9767335542464399</v>
      </c>
      <c r="L1086" s="30">
        <v>1258.6393550078701</v>
      </c>
      <c r="M1086">
        <f t="shared" si="75"/>
        <v>1.3700577054866008E-2</v>
      </c>
      <c r="N1086">
        <f t="shared" si="76"/>
        <v>7.8248964789274289E-2</v>
      </c>
      <c r="O1086">
        <f t="shared" si="77"/>
        <v>49.823217884289178</v>
      </c>
      <c r="V1086" t="s">
        <v>24</v>
      </c>
      <c r="W1086" s="2" t="s">
        <v>31</v>
      </c>
      <c r="X1086" s="4" t="s">
        <v>35</v>
      </c>
      <c r="Y1086" s="2">
        <v>306</v>
      </c>
      <c r="Z1086">
        <f t="shared" si="74"/>
        <v>0.9639460024465818</v>
      </c>
    </row>
    <row r="1087" spans="1:26" x14ac:dyDescent="0.2">
      <c r="A1087" s="1">
        <v>44733</v>
      </c>
      <c r="B1087" s="25">
        <v>0.45833333333333298</v>
      </c>
      <c r="C1087" s="4">
        <v>8</v>
      </c>
      <c r="D1087" s="4">
        <v>8</v>
      </c>
      <c r="E1087" s="2">
        <v>1</v>
      </c>
      <c r="F1087" s="21">
        <v>0</v>
      </c>
      <c r="G1087" s="22">
        <v>25.8</v>
      </c>
      <c r="H1087" s="3">
        <v>15.04</v>
      </c>
      <c r="I1087" s="14">
        <v>7.0699999999999999E-2</v>
      </c>
      <c r="J1087" s="30">
        <v>0.33863774510264699</v>
      </c>
      <c r="K1087" s="30">
        <v>2.0810536327933198</v>
      </c>
      <c r="L1087" s="30">
        <v>494.38922391190403</v>
      </c>
      <c r="M1087">
        <f t="shared" si="75"/>
        <v>1.3306321115260188E-2</v>
      </c>
      <c r="N1087">
        <f t="shared" si="76"/>
        <v>8.1772242747579715E-2</v>
      </c>
      <c r="O1087">
        <f t="shared" si="77"/>
        <v>19.426368927958716</v>
      </c>
      <c r="P1087" s="10">
        <f>SLOPE(M1087:M1090,$F1087:$F1090)*($H1087/$I1087)*1000</f>
        <v>4.0040965103912127E-2</v>
      </c>
      <c r="Q1087" s="10">
        <f>SLOPE(N1087:N1090,$F1087:$F1090)*($H1087/$I1087)*1000</f>
        <v>-0.25006025098259788</v>
      </c>
      <c r="R1087" s="10">
        <f>SLOPE(O1087:O1090,$F1087:$F1090)*($H1087/$I1087)</f>
        <v>2.3470335004253879</v>
      </c>
      <c r="S1087" s="11">
        <f>RSQ(J1087:J1090,$F1087:$F1090)</f>
        <v>0.87675098176728827</v>
      </c>
      <c r="T1087" s="11">
        <f>RSQ(K1087:K1090,$F1087:$F1090)</f>
        <v>0.99956188389923362</v>
      </c>
      <c r="U1087" s="11">
        <f>RSQ(L1087:L1090,$F1087:$F1090)</f>
        <v>0.99757995201270278</v>
      </c>
      <c r="V1087" t="s">
        <v>24</v>
      </c>
      <c r="W1087" s="2" t="s">
        <v>31</v>
      </c>
      <c r="X1087" s="4" t="s">
        <v>33</v>
      </c>
      <c r="Y1087" s="2">
        <v>306</v>
      </c>
      <c r="Z1087">
        <f t="shared" si="74"/>
        <v>0.9639460024465818</v>
      </c>
    </row>
    <row r="1088" spans="1:26" x14ac:dyDescent="0.2">
      <c r="A1088" s="1">
        <v>44733</v>
      </c>
      <c r="B1088" s="25">
        <v>0.45833333333333298</v>
      </c>
      <c r="C1088" s="4">
        <v>8</v>
      </c>
      <c r="D1088" s="4">
        <v>8</v>
      </c>
      <c r="E1088" s="2">
        <v>2</v>
      </c>
      <c r="F1088" s="21">
        <v>1200</v>
      </c>
      <c r="G1088" s="22">
        <v>25.8</v>
      </c>
      <c r="I1088" s="14"/>
      <c r="J1088" s="30">
        <v>0.34667780275941801</v>
      </c>
      <c r="K1088" s="30">
        <v>2.0473030191457999</v>
      </c>
      <c r="L1088" s="30">
        <v>872.24711588883099</v>
      </c>
      <c r="M1088">
        <f t="shared" si="75"/>
        <v>1.362224451870056E-2</v>
      </c>
      <c r="N1088">
        <f t="shared" si="76"/>
        <v>8.0446057142088939E-2</v>
      </c>
      <c r="O1088">
        <f t="shared" si="77"/>
        <v>34.273793703528973</v>
      </c>
      <c r="V1088" t="s">
        <v>24</v>
      </c>
      <c r="W1088" s="2" t="s">
        <v>31</v>
      </c>
      <c r="X1088" s="4" t="s">
        <v>33</v>
      </c>
      <c r="Y1088" s="2">
        <v>306</v>
      </c>
      <c r="Z1088">
        <f t="shared" si="74"/>
        <v>0.9639460024465818</v>
      </c>
    </row>
    <row r="1089" spans="1:26" x14ac:dyDescent="0.2">
      <c r="A1089" s="1">
        <v>44733</v>
      </c>
      <c r="B1089" s="25">
        <v>0.45833333333333298</v>
      </c>
      <c r="C1089" s="4">
        <v>8</v>
      </c>
      <c r="D1089" s="4">
        <v>8</v>
      </c>
      <c r="E1089" s="2">
        <v>3</v>
      </c>
      <c r="F1089" s="21">
        <v>2400</v>
      </c>
      <c r="G1089" s="22">
        <v>25.8</v>
      </c>
      <c r="I1089" s="14"/>
      <c r="J1089" s="30">
        <v>0.355404433349024</v>
      </c>
      <c r="K1089" s="30">
        <v>2.01048416789396</v>
      </c>
      <c r="L1089" s="30">
        <v>1203.0415574200299</v>
      </c>
      <c r="M1089">
        <f t="shared" si="75"/>
        <v>1.3965145895049944E-2</v>
      </c>
      <c r="N1089">
        <f t="shared" si="76"/>
        <v>7.8999309208826279E-2</v>
      </c>
      <c r="O1089">
        <f t="shared" si="77"/>
        <v>47.271922606209557</v>
      </c>
      <c r="V1089" t="s">
        <v>24</v>
      </c>
      <c r="W1089" s="2" t="s">
        <v>31</v>
      </c>
      <c r="X1089" s="4" t="s">
        <v>33</v>
      </c>
      <c r="Y1089" s="2">
        <v>306</v>
      </c>
      <c r="Z1089">
        <f t="shared" si="74"/>
        <v>0.9639460024465818</v>
      </c>
    </row>
    <row r="1090" spans="1:26" x14ac:dyDescent="0.2">
      <c r="A1090" s="1">
        <v>44733</v>
      </c>
      <c r="B1090" s="25">
        <v>0.45833333333333298</v>
      </c>
      <c r="C1090" s="4">
        <v>8</v>
      </c>
      <c r="D1090" s="4">
        <v>8</v>
      </c>
      <c r="E1090" s="2">
        <v>4</v>
      </c>
      <c r="F1090" s="21">
        <v>3600</v>
      </c>
      <c r="G1090" s="22">
        <v>25.8</v>
      </c>
      <c r="I1090" s="14"/>
      <c r="J1090" s="30">
        <v>0.35488966080896001</v>
      </c>
      <c r="K1090" s="30">
        <v>1.9736653166421201</v>
      </c>
      <c r="L1090" s="30">
        <v>1507.24973780808</v>
      </c>
      <c r="M1090">
        <f t="shared" si="75"/>
        <v>1.394491859074477E-2</v>
      </c>
      <c r="N1090">
        <f t="shared" si="76"/>
        <v>7.7552561275563633E-2</v>
      </c>
      <c r="O1090">
        <f t="shared" si="77"/>
        <v>59.225379634177315</v>
      </c>
      <c r="V1090" t="s">
        <v>24</v>
      </c>
      <c r="W1090" s="2" t="s">
        <v>31</v>
      </c>
      <c r="X1090" s="4" t="s">
        <v>33</v>
      </c>
      <c r="Y1090" s="2">
        <v>306</v>
      </c>
      <c r="Z1090">
        <f t="shared" si="74"/>
        <v>0.9639460024465818</v>
      </c>
    </row>
    <row r="1091" spans="1:26" x14ac:dyDescent="0.2">
      <c r="A1091" s="1">
        <v>44733</v>
      </c>
      <c r="B1091" s="25">
        <v>0.45833333333333298</v>
      </c>
      <c r="C1091" s="4">
        <v>9</v>
      </c>
      <c r="D1091" s="4">
        <v>9</v>
      </c>
      <c r="E1091" s="2">
        <v>1</v>
      </c>
      <c r="F1091" s="21">
        <v>0</v>
      </c>
      <c r="G1091" s="22">
        <v>23.6</v>
      </c>
      <c r="H1091" s="3">
        <v>16.399999999999999</v>
      </c>
      <c r="I1091" s="14">
        <v>7.0699999999999999E-2</v>
      </c>
      <c r="J1091" s="30">
        <v>0.34032500879982402</v>
      </c>
      <c r="K1091" s="30">
        <v>2.0963948208149201</v>
      </c>
      <c r="L1091" s="30">
        <v>510.487808075511</v>
      </c>
      <c r="M1091">
        <f t="shared" si="75"/>
        <v>1.3471759799533869E-2</v>
      </c>
      <c r="N1091">
        <f t="shared" si="76"/>
        <v>8.2985754031427078E-2</v>
      </c>
      <c r="O1091">
        <f t="shared" si="77"/>
        <v>20.207651371953439</v>
      </c>
      <c r="P1091" s="10">
        <f>SLOPE(M1091:M1094,$F1091:$F1094)*($H1091/$I1091)*1000</f>
        <v>2.6698834590847084E-2</v>
      </c>
      <c r="Q1091" s="10">
        <f>SLOPE(N1091:N1094,$F1091:$F1094)*($H1091/$I1091)*1000</f>
        <v>-0.20895494317648305</v>
      </c>
      <c r="R1091" s="10">
        <f>SLOPE(O1091:O1094,$F1091:$F1094)*($H1091/$I1091)</f>
        <v>2.3540161574848693</v>
      </c>
      <c r="S1091" s="11">
        <f>RSQ(J1091:J1094,$F1091:$F1094)</f>
        <v>0.99181537845918433</v>
      </c>
      <c r="T1091" s="11">
        <f>RSQ(K1091:K1094,$F1091:$F1094)</f>
        <v>0.94579104477611853</v>
      </c>
      <c r="U1091" s="11">
        <f>RSQ(L1091:L1094,$F1091:$F1094)</f>
        <v>0.99973809005294123</v>
      </c>
      <c r="V1091" t="s">
        <v>24</v>
      </c>
      <c r="W1091" s="2" t="s">
        <v>36</v>
      </c>
      <c r="X1091" s="4" t="s">
        <v>35</v>
      </c>
      <c r="Y1091" s="2">
        <v>306</v>
      </c>
      <c r="Z1091" s="31">
        <f t="shared" ref="Z1091:Z1154" si="78">(101.325*EXP(-0.00012*Y1091))*1000/101325</f>
        <v>0.9639460024465818</v>
      </c>
    </row>
    <row r="1092" spans="1:26" x14ac:dyDescent="0.2">
      <c r="A1092" s="1">
        <v>44733</v>
      </c>
      <c r="B1092" s="25">
        <v>0.45833333333333298</v>
      </c>
      <c r="C1092" s="4">
        <v>9</v>
      </c>
      <c r="D1092" s="4">
        <v>9</v>
      </c>
      <c r="E1092" s="2">
        <v>2</v>
      </c>
      <c r="F1092" s="21">
        <v>1200</v>
      </c>
      <c r="G1092" s="22">
        <v>23.6</v>
      </c>
      <c r="I1092" s="14"/>
      <c r="J1092" s="30">
        <v>0.34366399463754499</v>
      </c>
      <c r="K1092" s="30">
        <v>2.0595759695630802</v>
      </c>
      <c r="L1092" s="30">
        <v>818.52399056109095</v>
      </c>
      <c r="M1092">
        <f t="shared" si="75"/>
        <v>1.360393349825338E-2</v>
      </c>
      <c r="N1092">
        <f t="shared" si="76"/>
        <v>8.1528280418457E-2</v>
      </c>
      <c r="O1092">
        <f t="shared" si="77"/>
        <v>32.401258520148602</v>
      </c>
      <c r="V1092" t="s">
        <v>24</v>
      </c>
      <c r="W1092" s="2" t="s">
        <v>36</v>
      </c>
      <c r="X1092" s="4" t="s">
        <v>35</v>
      </c>
      <c r="Y1092" s="2">
        <v>306</v>
      </c>
      <c r="Z1092" s="31">
        <f t="shared" si="78"/>
        <v>0.9639460024465818</v>
      </c>
    </row>
    <row r="1093" spans="1:26" x14ac:dyDescent="0.2">
      <c r="A1093" s="1">
        <v>44733</v>
      </c>
      <c r="B1093" s="25">
        <v>0.45833333333333298</v>
      </c>
      <c r="C1093" s="4">
        <v>9</v>
      </c>
      <c r="D1093" s="4">
        <v>9</v>
      </c>
      <c r="E1093" s="2">
        <v>3</v>
      </c>
      <c r="F1093" s="21">
        <v>2400</v>
      </c>
      <c r="G1093" s="22">
        <v>23.6</v>
      </c>
      <c r="I1093" s="14"/>
      <c r="J1093" s="30">
        <v>0.34795308916481499</v>
      </c>
      <c r="K1093" s="30">
        <v>2.0258253559155599</v>
      </c>
      <c r="L1093" s="30">
        <v>1137.0216308337699</v>
      </c>
      <c r="M1093">
        <f t="shared" si="75"/>
        <v>1.3773717233608731E-2</v>
      </c>
      <c r="N1093">
        <f t="shared" si="76"/>
        <v>8.0192262939901074E-2</v>
      </c>
      <c r="O1093">
        <f t="shared" si="77"/>
        <v>45.008982300435463</v>
      </c>
      <c r="V1093" t="s">
        <v>24</v>
      </c>
      <c r="W1093" s="2" t="s">
        <v>36</v>
      </c>
      <c r="X1093" s="4" t="s">
        <v>35</v>
      </c>
      <c r="Y1093" s="2">
        <v>306</v>
      </c>
      <c r="Z1093" s="31">
        <f t="shared" si="78"/>
        <v>0.9639460024465818</v>
      </c>
    </row>
    <row r="1094" spans="1:26" x14ac:dyDescent="0.2">
      <c r="A1094" s="1">
        <v>44733</v>
      </c>
      <c r="B1094" s="25">
        <v>0.45833333333333298</v>
      </c>
      <c r="C1094" s="4">
        <v>9</v>
      </c>
      <c r="D1094" s="4">
        <v>9</v>
      </c>
      <c r="E1094" s="2">
        <v>4</v>
      </c>
      <c r="F1094" s="21">
        <v>3600</v>
      </c>
      <c r="G1094" s="22">
        <v>23.6</v>
      </c>
      <c r="I1094" s="14"/>
      <c r="J1094" s="30">
        <v>0.350525784106961</v>
      </c>
      <c r="K1094" s="30">
        <v>2.0166206431026001</v>
      </c>
      <c r="L1094" s="30">
        <v>1429.77202412166</v>
      </c>
      <c r="M1094">
        <f t="shared" si="75"/>
        <v>1.3875557320002303E-2</v>
      </c>
      <c r="N1094">
        <f t="shared" si="76"/>
        <v>7.9827894536658561E-2</v>
      </c>
      <c r="O1094">
        <f t="shared" si="77"/>
        <v>56.597501738080645</v>
      </c>
      <c r="V1094" t="s">
        <v>24</v>
      </c>
      <c r="W1094" s="2" t="s">
        <v>36</v>
      </c>
      <c r="X1094" s="4" t="s">
        <v>35</v>
      </c>
      <c r="Y1094" s="2">
        <v>306</v>
      </c>
      <c r="Z1094" s="31">
        <f t="shared" si="78"/>
        <v>0.9639460024465818</v>
      </c>
    </row>
    <row r="1095" spans="1:26" x14ac:dyDescent="0.2">
      <c r="A1095" s="1">
        <v>44733</v>
      </c>
      <c r="B1095" s="25">
        <v>0.45833333333333298</v>
      </c>
      <c r="C1095" s="4">
        <v>10</v>
      </c>
      <c r="D1095" s="4">
        <v>10</v>
      </c>
      <c r="E1095" s="2">
        <v>1</v>
      </c>
      <c r="F1095" s="21">
        <v>0</v>
      </c>
      <c r="G1095" s="22">
        <v>25.8</v>
      </c>
      <c r="H1095" s="3">
        <v>15.72</v>
      </c>
      <c r="I1095" s="14">
        <v>7.0699999999999999E-2</v>
      </c>
      <c r="J1095" s="30">
        <v>0.357956842431704</v>
      </c>
      <c r="K1095" s="30">
        <v>2.4461739077074101</v>
      </c>
      <c r="L1095" s="30">
        <v>508.206738332459</v>
      </c>
      <c r="M1095">
        <f t="shared" si="75"/>
        <v>1.4065439425121002E-2</v>
      </c>
      <c r="N1095">
        <f t="shared" si="76"/>
        <v>9.6119159752434846E-2</v>
      </c>
      <c r="O1095">
        <f t="shared" si="77"/>
        <v>19.969309833258308</v>
      </c>
      <c r="P1095" s="10">
        <f>SLOPE(M1095:M1098,$F1095:$F1098)*($H1095/$I1095)*1000</f>
        <v>-1.1887757046190257E-2</v>
      </c>
      <c r="Q1095" s="10">
        <f>SLOPE(N1095:N1098,$F1095:$F1098)*($H1095/$I1095)*1000</f>
        <v>-0.57857980466370629</v>
      </c>
      <c r="R1095" s="10">
        <f>SLOPE(O1095:O1098,$F1095:$F1098)*($H1095/$I1095)</f>
        <v>1.5521073892473365</v>
      </c>
      <c r="S1095" s="11">
        <f>RSQ(J1095:J1098,$F1095:$F1098)</f>
        <v>0.19564554285447264</v>
      </c>
      <c r="T1095" s="11">
        <f>RSQ(K1095:K1098,$F1095:$F1098)</f>
        <v>0.98742916022668736</v>
      </c>
      <c r="U1095" s="11">
        <f>RSQ(L1095:L1098,$F1095:$F1098)</f>
        <v>0.96746157068096261</v>
      </c>
      <c r="V1095" t="s">
        <v>24</v>
      </c>
      <c r="W1095" s="2" t="s">
        <v>36</v>
      </c>
      <c r="X1095" s="4" t="s">
        <v>33</v>
      </c>
      <c r="Y1095" s="2">
        <v>306</v>
      </c>
      <c r="Z1095" s="31">
        <f t="shared" si="78"/>
        <v>0.9639460024465818</v>
      </c>
    </row>
    <row r="1096" spans="1:26" x14ac:dyDescent="0.2">
      <c r="A1096" s="1">
        <v>44733</v>
      </c>
      <c r="B1096" s="25">
        <v>0.45833333333333298</v>
      </c>
      <c r="C1096" s="4">
        <v>10</v>
      </c>
      <c r="D1096" s="4">
        <v>10</v>
      </c>
      <c r="E1096" s="2">
        <v>2</v>
      </c>
      <c r="F1096" s="21">
        <v>1200</v>
      </c>
      <c r="G1096" s="22">
        <v>25.8</v>
      </c>
      <c r="I1096" s="14"/>
      <c r="J1096" s="30">
        <v>0.34809801608357499</v>
      </c>
      <c r="K1096" s="30">
        <v>2.3756044428080498</v>
      </c>
      <c r="L1096" s="30">
        <v>753.29063974829603</v>
      </c>
      <c r="M1096">
        <f t="shared" si="75"/>
        <v>1.3678049917882141E-2</v>
      </c>
      <c r="N1096">
        <f t="shared" si="76"/>
        <v>9.334622621368141E-2</v>
      </c>
      <c r="O1096">
        <f t="shared" si="77"/>
        <v>29.599556725645872</v>
      </c>
      <c r="V1096" t="s">
        <v>24</v>
      </c>
      <c r="W1096" s="2" t="s">
        <v>36</v>
      </c>
      <c r="X1096" s="4" t="s">
        <v>33</v>
      </c>
      <c r="Y1096" s="2">
        <v>306</v>
      </c>
      <c r="Z1096" s="31">
        <f t="shared" si="78"/>
        <v>0.9639460024465818</v>
      </c>
    </row>
    <row r="1097" spans="1:26" x14ac:dyDescent="0.2">
      <c r="A1097" s="1">
        <v>44733</v>
      </c>
      <c r="B1097" s="25">
        <v>0.45833333333333298</v>
      </c>
      <c r="C1097" s="4">
        <v>10</v>
      </c>
      <c r="D1097" s="4">
        <v>10</v>
      </c>
      <c r="E1097" s="2">
        <v>3</v>
      </c>
      <c r="F1097" s="21">
        <v>2400</v>
      </c>
      <c r="G1097" s="22">
        <v>25.8</v>
      </c>
      <c r="I1097" s="14"/>
      <c r="J1097" s="30">
        <v>0.34780091765745702</v>
      </c>
      <c r="K1097" s="30">
        <v>2.2712843642611702</v>
      </c>
      <c r="L1097" s="30">
        <v>861.077739905611</v>
      </c>
      <c r="M1097">
        <f t="shared" si="75"/>
        <v>1.3666375829219741E-2</v>
      </c>
      <c r="N1097">
        <f t="shared" si="76"/>
        <v>8.9247107069437212E-2</v>
      </c>
      <c r="O1097">
        <f t="shared" si="77"/>
        <v>33.834907886341796</v>
      </c>
      <c r="V1097" t="s">
        <v>24</v>
      </c>
      <c r="W1097" s="2" t="s">
        <v>36</v>
      </c>
      <c r="X1097" s="4" t="s">
        <v>33</v>
      </c>
      <c r="Y1097" s="2">
        <v>306</v>
      </c>
      <c r="Z1097" s="31">
        <f t="shared" si="78"/>
        <v>0.9639460024465818</v>
      </c>
    </row>
    <row r="1098" spans="1:26" x14ac:dyDescent="0.2">
      <c r="A1098" s="1">
        <v>44733</v>
      </c>
      <c r="B1098" s="25">
        <v>0.45833333333333298</v>
      </c>
      <c r="C1098" s="4">
        <v>10</v>
      </c>
      <c r="D1098" s="4">
        <v>10</v>
      </c>
      <c r="E1098" s="2">
        <v>4</v>
      </c>
      <c r="F1098" s="21">
        <v>3600</v>
      </c>
      <c r="G1098" s="22">
        <v>25.8</v>
      </c>
      <c r="I1098" s="14"/>
      <c r="J1098" s="30">
        <v>0.352613303681172</v>
      </c>
      <c r="K1098" s="30">
        <v>2.2160560873834099</v>
      </c>
      <c r="L1098" s="30">
        <v>1182.8789984268501</v>
      </c>
      <c r="M1098">
        <f t="shared" si="75"/>
        <v>1.3855472156159702E-2</v>
      </c>
      <c r="N1098">
        <f t="shared" si="76"/>
        <v>8.7076985169543208E-2</v>
      </c>
      <c r="O1098">
        <f t="shared" si="77"/>
        <v>46.479661588799026</v>
      </c>
      <c r="V1098" t="s">
        <v>24</v>
      </c>
      <c r="W1098" s="2" t="s">
        <v>36</v>
      </c>
      <c r="X1098" s="4" t="s">
        <v>33</v>
      </c>
      <c r="Y1098" s="2">
        <v>306</v>
      </c>
      <c r="Z1098" s="31">
        <f t="shared" si="78"/>
        <v>0.9639460024465818</v>
      </c>
    </row>
    <row r="1099" spans="1:26" x14ac:dyDescent="0.2">
      <c r="A1099" s="1">
        <v>44733</v>
      </c>
      <c r="B1099" s="25">
        <v>0.45833333333333298</v>
      </c>
      <c r="C1099" s="4">
        <v>11</v>
      </c>
      <c r="D1099" s="4">
        <v>11</v>
      </c>
      <c r="E1099" s="2">
        <v>1</v>
      </c>
      <c r="F1099" s="21">
        <v>0</v>
      </c>
      <c r="G1099" s="22">
        <v>23.6</v>
      </c>
      <c r="H1099" s="3">
        <v>16.399999999999999</v>
      </c>
      <c r="I1099" s="14">
        <v>7.0699999999999999E-2</v>
      </c>
      <c r="J1099" s="30">
        <v>0.34167932839292298</v>
      </c>
      <c r="K1099" s="30">
        <v>2.0871901080019599</v>
      </c>
      <c r="L1099" s="30">
        <v>484.67501310959602</v>
      </c>
      <c r="M1099">
        <f t="shared" si="75"/>
        <v>1.3525370518047839E-2</v>
      </c>
      <c r="N1099">
        <f t="shared" si="76"/>
        <v>8.2621385628184552E-2</v>
      </c>
      <c r="O1099">
        <f t="shared" si="77"/>
        <v>19.185852313571687</v>
      </c>
      <c r="P1099" s="10">
        <f>SLOPE(M1099:M1102,$F1099:$F1102)*($H1099/$I1099)*1000</f>
        <v>1.1751229439797905E-2</v>
      </c>
      <c r="Q1099" s="10">
        <f>SLOPE(N1099:N1102,$F1099:$F1102)*($H1099/$I1099)*1000</f>
        <v>-0.40851865295177481</v>
      </c>
      <c r="R1099" s="10">
        <f>SLOPE(O1099:O1102,$F1099:$F1102)*($H1099/$I1099)</f>
        <v>1.9176087029318689</v>
      </c>
      <c r="S1099" s="11">
        <f>RSQ(J1099:J1102,$F1099:$F1102)</f>
        <v>0.57976718016278839</v>
      </c>
      <c r="T1099" s="11">
        <f>RSQ(K1099:K1102,$F1099:$F1102)</f>
        <v>0.99526627218934882</v>
      </c>
      <c r="U1099" s="11">
        <f>RSQ(L1099:L1102,$F1099:$F1102)</f>
        <v>0.99666022567402424</v>
      </c>
      <c r="V1099" t="s">
        <v>24</v>
      </c>
      <c r="W1099" s="2" t="s">
        <v>32</v>
      </c>
      <c r="X1099" s="4" t="s">
        <v>35</v>
      </c>
      <c r="Y1099" s="2">
        <v>306</v>
      </c>
      <c r="Z1099" s="31">
        <f t="shared" si="78"/>
        <v>0.9639460024465818</v>
      </c>
    </row>
    <row r="1100" spans="1:26" x14ac:dyDescent="0.2">
      <c r="A1100" s="1">
        <v>44733</v>
      </c>
      <c r="B1100" s="25">
        <v>0.45833333333333298</v>
      </c>
      <c r="C1100" s="4">
        <v>11</v>
      </c>
      <c r="D1100" s="4">
        <v>11</v>
      </c>
      <c r="E1100" s="2">
        <v>2</v>
      </c>
      <c r="F1100" s="21">
        <v>1200</v>
      </c>
      <c r="G1100" s="22">
        <v>23.6</v>
      </c>
      <c r="I1100" s="14"/>
      <c r="J1100" s="30">
        <v>0.34190385531404499</v>
      </c>
      <c r="K1100" s="30">
        <v>2.0227571183112398</v>
      </c>
      <c r="L1100" s="30">
        <v>766.72797587834305</v>
      </c>
      <c r="M1100">
        <f t="shared" si="75"/>
        <v>1.3534258412477204E-2</v>
      </c>
      <c r="N1100">
        <f t="shared" si="76"/>
        <v>8.0070806805486894E-2</v>
      </c>
      <c r="O1100">
        <f t="shared" si="77"/>
        <v>30.350914142461274</v>
      </c>
      <c r="V1100" t="s">
        <v>24</v>
      </c>
      <c r="W1100" s="2" t="s">
        <v>32</v>
      </c>
      <c r="X1100" s="4" t="s">
        <v>35</v>
      </c>
      <c r="Y1100" s="2">
        <v>306</v>
      </c>
      <c r="Z1100" s="31">
        <f t="shared" si="78"/>
        <v>0.9639460024465818</v>
      </c>
    </row>
    <row r="1101" spans="1:26" x14ac:dyDescent="0.2">
      <c r="A1101" s="1">
        <v>44733</v>
      </c>
      <c r="B1101" s="25">
        <v>0.45833333333333298</v>
      </c>
      <c r="C1101" s="4">
        <v>11</v>
      </c>
      <c r="D1101" s="4">
        <v>11</v>
      </c>
      <c r="E1101" s="2">
        <v>3</v>
      </c>
      <c r="F1101" s="21">
        <v>2400</v>
      </c>
      <c r="G1101" s="22">
        <v>23.6</v>
      </c>
      <c r="I1101" s="14"/>
      <c r="J1101" s="30">
        <v>0.34706907034293</v>
      </c>
      <c r="K1101" s="30">
        <v>1.9767335542464399</v>
      </c>
      <c r="L1101" s="30">
        <v>1018.78618248558</v>
      </c>
      <c r="M1101">
        <f t="shared" si="75"/>
        <v>1.3738723363282537E-2</v>
      </c>
      <c r="N1101">
        <f t="shared" si="76"/>
        <v>7.8248964789274289E-2</v>
      </c>
      <c r="O1101">
        <f t="shared" si="77"/>
        <v>40.328634048762012</v>
      </c>
      <c r="V1101" t="s">
        <v>24</v>
      </c>
      <c r="W1101" s="2" t="s">
        <v>32</v>
      </c>
      <c r="X1101" s="4" t="s">
        <v>35</v>
      </c>
      <c r="Y1101" s="2">
        <v>306</v>
      </c>
      <c r="Z1101" s="31">
        <f t="shared" si="78"/>
        <v>0.9639460024465818</v>
      </c>
    </row>
    <row r="1102" spans="1:26" x14ac:dyDescent="0.2">
      <c r="A1102" s="1">
        <v>44733</v>
      </c>
      <c r="B1102" s="25">
        <v>0.45833333333333298</v>
      </c>
      <c r="C1102" s="4">
        <v>11</v>
      </c>
      <c r="D1102" s="4">
        <v>11</v>
      </c>
      <c r="E1102" s="2">
        <v>4</v>
      </c>
      <c r="F1102" s="21">
        <v>3600</v>
      </c>
      <c r="G1102" s="22">
        <v>23.6</v>
      </c>
      <c r="I1102" s="14"/>
      <c r="J1102" s="30">
        <v>0.34507662855802501</v>
      </c>
      <c r="K1102" s="30">
        <v>1.9245735149730001</v>
      </c>
      <c r="L1102" s="30">
        <v>1235.9990823282601</v>
      </c>
      <c r="M1102">
        <f t="shared" si="75"/>
        <v>1.3659852588444528E-2</v>
      </c>
      <c r="N1102">
        <f t="shared" si="76"/>
        <v>7.6184210504233352E-2</v>
      </c>
      <c r="O1102">
        <f t="shared" si="77"/>
        <v>48.927003067719362</v>
      </c>
      <c r="V1102" t="s">
        <v>24</v>
      </c>
      <c r="W1102" s="2" t="s">
        <v>32</v>
      </c>
      <c r="X1102" s="4" t="s">
        <v>35</v>
      </c>
      <c r="Y1102" s="2">
        <v>306</v>
      </c>
      <c r="Z1102" s="31">
        <f t="shared" si="78"/>
        <v>0.9639460024465818</v>
      </c>
    </row>
    <row r="1103" spans="1:26" x14ac:dyDescent="0.2">
      <c r="A1103" s="1">
        <v>44733</v>
      </c>
      <c r="B1103" s="25">
        <v>0.45833333333333298</v>
      </c>
      <c r="C1103" s="4">
        <v>12</v>
      </c>
      <c r="D1103" s="4">
        <v>12</v>
      </c>
      <c r="E1103" s="2">
        <v>1</v>
      </c>
      <c r="F1103" s="21">
        <v>0</v>
      </c>
      <c r="G1103" s="22">
        <v>25.8</v>
      </c>
      <c r="H1103" s="3">
        <v>15.72</v>
      </c>
      <c r="I1103" s="14">
        <v>7.0699999999999999E-2</v>
      </c>
      <c r="J1103" s="30">
        <v>0.34218633033134699</v>
      </c>
      <c r="K1103" s="30">
        <v>2.0779853951890002</v>
      </c>
      <c r="L1103" s="30">
        <v>466.78041426324103</v>
      </c>
      <c r="M1103">
        <f t="shared" si="75"/>
        <v>1.3445758065927451E-2</v>
      </c>
      <c r="N1103">
        <f t="shared" si="76"/>
        <v>8.1651680419807832E-2</v>
      </c>
      <c r="O1103">
        <f t="shared" si="77"/>
        <v>18.341517365756616</v>
      </c>
      <c r="P1103" s="10">
        <f>SLOPE(M1103:M1106,$F1103:$F1106)*($H1103/$I1103)*1000</f>
        <v>1.1292984229948415E-2</v>
      </c>
      <c r="Q1103" s="10">
        <f>SLOPE(N1103:N1106,$F1103:$F1106)*($H1103/$I1103)*1000</f>
        <v>-0.28370515518258915</v>
      </c>
      <c r="R1103" s="10">
        <f>SLOPE(O1103:O1106,$F1103:$F1106)*($H1103/$I1103)</f>
        <v>1.5168205073180447</v>
      </c>
      <c r="S1103" s="11">
        <f>RSQ(J1103:J1106,$F1103:$F1106)</f>
        <v>0.70800430058108854</v>
      </c>
      <c r="T1103" s="11">
        <f>RSQ(K1103:K1106,$F1103:$F1106)</f>
        <v>0.9637884672841347</v>
      </c>
      <c r="U1103" s="11">
        <f>RSQ(L1103:L1106,$F1103:$F1106)</f>
        <v>0.97904321035799868</v>
      </c>
      <c r="V1103" t="s">
        <v>24</v>
      </c>
      <c r="W1103" s="2" t="s">
        <v>32</v>
      </c>
      <c r="X1103" s="4" t="s">
        <v>33</v>
      </c>
      <c r="Y1103" s="2">
        <v>306</v>
      </c>
      <c r="Z1103" s="31">
        <f t="shared" si="78"/>
        <v>0.9639460024465818</v>
      </c>
    </row>
    <row r="1104" spans="1:26" x14ac:dyDescent="0.2">
      <c r="A1104" s="1">
        <v>44733</v>
      </c>
      <c r="B1104" s="25">
        <v>0.45833333333333298</v>
      </c>
      <c r="C1104" s="4">
        <v>12</v>
      </c>
      <c r="D1104" s="4">
        <v>12</v>
      </c>
      <c r="E1104" s="2">
        <v>2</v>
      </c>
      <c r="F1104" s="21">
        <v>1200</v>
      </c>
      <c r="G1104" s="22">
        <v>25.8</v>
      </c>
      <c r="I1104" s="14"/>
      <c r="J1104" s="30">
        <v>0.34460573317187498</v>
      </c>
      <c r="K1104" s="30">
        <v>2.0227571183112398</v>
      </c>
      <c r="L1104" s="30">
        <v>747.325773466177</v>
      </c>
      <c r="M1104">
        <f t="shared" si="75"/>
        <v>1.3540825292097058E-2</v>
      </c>
      <c r="N1104">
        <f t="shared" si="76"/>
        <v>7.9481558519913828E-2</v>
      </c>
      <c r="O1104">
        <f t="shared" si="77"/>
        <v>29.365175215293547</v>
      </c>
      <c r="V1104" t="s">
        <v>24</v>
      </c>
      <c r="W1104" s="2" t="s">
        <v>32</v>
      </c>
      <c r="X1104" s="4" t="s">
        <v>33</v>
      </c>
      <c r="Y1104" s="2">
        <v>306</v>
      </c>
      <c r="Z1104" s="31">
        <f t="shared" si="78"/>
        <v>0.9639460024465818</v>
      </c>
    </row>
    <row r="1105" spans="1:26" x14ac:dyDescent="0.2">
      <c r="A1105" s="1">
        <v>44733</v>
      </c>
      <c r="B1105" s="25">
        <v>0.45833333333333298</v>
      </c>
      <c r="C1105" s="4">
        <v>12</v>
      </c>
      <c r="D1105" s="4">
        <v>12</v>
      </c>
      <c r="E1105" s="2">
        <v>3</v>
      </c>
      <c r="F1105" s="21">
        <v>2400</v>
      </c>
      <c r="G1105" s="22">
        <v>25.8</v>
      </c>
      <c r="I1105" s="14"/>
      <c r="J1105" s="30">
        <v>0.34344668026638397</v>
      </c>
      <c r="K1105" s="30">
        <v>1.9828700294550801</v>
      </c>
      <c r="L1105" s="30">
        <v>949.33154168851604</v>
      </c>
      <c r="M1105">
        <f t="shared" si="75"/>
        <v>1.3495281845233612E-2</v>
      </c>
      <c r="N1105">
        <f t="shared" si="76"/>
        <v>7.7914248258879298E-2</v>
      </c>
      <c r="O1105">
        <f t="shared" si="77"/>
        <v>37.302723991158743</v>
      </c>
      <c r="V1105" t="s">
        <v>24</v>
      </c>
      <c r="W1105" s="2" t="s">
        <v>32</v>
      </c>
      <c r="X1105" s="4" t="s">
        <v>33</v>
      </c>
      <c r="Y1105" s="2">
        <v>306</v>
      </c>
      <c r="Z1105" s="31">
        <f t="shared" si="78"/>
        <v>0.9639460024465818</v>
      </c>
    </row>
    <row r="1106" spans="1:26" x14ac:dyDescent="0.2">
      <c r="A1106" s="1">
        <v>44733</v>
      </c>
      <c r="B1106" s="25">
        <v>0.45833333333333298</v>
      </c>
      <c r="C1106" s="4">
        <v>12</v>
      </c>
      <c r="D1106" s="4">
        <v>12</v>
      </c>
      <c r="E1106" s="2">
        <v>4</v>
      </c>
      <c r="F1106" s="21">
        <v>3600</v>
      </c>
      <c r="G1106" s="22">
        <v>25.8</v>
      </c>
      <c r="I1106" s="14"/>
      <c r="J1106" s="30">
        <v>0.34774294803309103</v>
      </c>
      <c r="K1106" s="30">
        <v>1.96139236622484</v>
      </c>
      <c r="L1106" s="30">
        <v>1093.89105925537</v>
      </c>
      <c r="M1106">
        <f t="shared" si="75"/>
        <v>1.3664097989705687E-2</v>
      </c>
      <c r="N1106">
        <f t="shared" si="76"/>
        <v>7.7070311964476071E-2</v>
      </c>
      <c r="O1106">
        <f t="shared" si="77"/>
        <v>42.982998528861536</v>
      </c>
      <c r="V1106" t="s">
        <v>24</v>
      </c>
      <c r="W1106" s="2" t="s">
        <v>32</v>
      </c>
      <c r="X1106" s="4" t="s">
        <v>33</v>
      </c>
      <c r="Y1106" s="2">
        <v>306</v>
      </c>
      <c r="Z1106" s="31">
        <f t="shared" si="78"/>
        <v>0.9639460024465818</v>
      </c>
    </row>
    <row r="1107" spans="1:26" x14ac:dyDescent="0.2">
      <c r="A1107" s="1">
        <v>44733</v>
      </c>
      <c r="B1107" s="25">
        <v>0.45833333333333298</v>
      </c>
      <c r="C1107" s="4">
        <v>13</v>
      </c>
      <c r="D1107" s="4">
        <v>13</v>
      </c>
      <c r="E1107" s="2">
        <v>1</v>
      </c>
      <c r="F1107" s="21">
        <v>0</v>
      </c>
      <c r="G1107" s="22">
        <v>23.6</v>
      </c>
      <c r="H1107" s="3">
        <v>15.72</v>
      </c>
      <c r="I1107" s="14">
        <v>7.0699999999999999E-2</v>
      </c>
      <c r="J1107" s="30">
        <v>0.341918341058847</v>
      </c>
      <c r="K1107" s="30">
        <v>2.0810536327933198</v>
      </c>
      <c r="L1107" s="30">
        <v>444.022155217619</v>
      </c>
      <c r="M1107">
        <f t="shared" si="75"/>
        <v>1.3534831830443688E-2</v>
      </c>
      <c r="N1107">
        <f t="shared" si="76"/>
        <v>8.2378473359356191E-2</v>
      </c>
      <c r="O1107">
        <f t="shared" si="77"/>
        <v>17.576609611671305</v>
      </c>
      <c r="P1107" s="10">
        <f>SLOPE(M1107:M1110,$F1107:$F1110)*($H1107/$I1107)*1000</f>
        <v>9.4150664352661839E-3</v>
      </c>
      <c r="Q1107" s="10">
        <f>SLOPE(N1107:N1110,$F1107:$F1110)*($H1107/$I1107)*1000</f>
        <v>-0.30156166669114587</v>
      </c>
      <c r="R1107" s="10">
        <f>SLOPE(O1107:O1110,$F1107:$F1110)*($H1107/$I1107)</f>
        <v>1.9180220958327805</v>
      </c>
      <c r="S1107" s="11">
        <f>RSQ(J1107:J1110,$F1107:$F1110)</f>
        <v>0.88545057805548189</v>
      </c>
      <c r="T1107" s="11">
        <f>RSQ(K1107:K1110,$F1107:$F1110)</f>
        <v>0.982275711159737</v>
      </c>
      <c r="U1107" s="11">
        <f>RSQ(L1107:L1110,$F1107:$F1110)</f>
        <v>0.99675625868977225</v>
      </c>
      <c r="V1107" t="s">
        <v>24</v>
      </c>
      <c r="W1107" s="2" t="s">
        <v>32</v>
      </c>
      <c r="X1107" s="4" t="s">
        <v>35</v>
      </c>
      <c r="Y1107" s="2">
        <v>306</v>
      </c>
      <c r="Z1107" s="31">
        <f t="shared" si="78"/>
        <v>0.9639460024465818</v>
      </c>
    </row>
    <row r="1108" spans="1:26" x14ac:dyDescent="0.2">
      <c r="A1108" s="1">
        <v>44733</v>
      </c>
      <c r="B1108" s="25">
        <v>0.45833333333333298</v>
      </c>
      <c r="C1108" s="4">
        <v>13</v>
      </c>
      <c r="D1108" s="4">
        <v>13</v>
      </c>
      <c r="E1108" s="2">
        <v>2</v>
      </c>
      <c r="F1108" s="21">
        <v>1200</v>
      </c>
      <c r="G1108" s="22">
        <v>23.6</v>
      </c>
      <c r="I1108" s="14"/>
      <c r="J1108" s="30">
        <v>0.34251951409999598</v>
      </c>
      <c r="K1108" s="30">
        <v>2.0380983063328402</v>
      </c>
      <c r="L1108" s="30">
        <v>748.88581541688495</v>
      </c>
      <c r="M1108">
        <f t="shared" si="75"/>
        <v>1.3558629255254974E-2</v>
      </c>
      <c r="N1108">
        <f t="shared" si="76"/>
        <v>8.0678087477557781E-2</v>
      </c>
      <c r="O1108">
        <f t="shared" si="77"/>
        <v>29.644632518054166</v>
      </c>
      <c r="V1108" t="s">
        <v>24</v>
      </c>
      <c r="W1108" s="2" t="s">
        <v>32</v>
      </c>
      <c r="X1108" s="4" t="s">
        <v>35</v>
      </c>
      <c r="Y1108" s="2">
        <v>306</v>
      </c>
      <c r="Z1108" s="31">
        <f t="shared" si="78"/>
        <v>0.9639460024465818</v>
      </c>
    </row>
    <row r="1109" spans="1:26" x14ac:dyDescent="0.2">
      <c r="A1109" s="1">
        <v>44733</v>
      </c>
      <c r="B1109" s="25">
        <v>0.45833333333333298</v>
      </c>
      <c r="C1109" s="4">
        <v>13</v>
      </c>
      <c r="D1109" s="4">
        <v>13</v>
      </c>
      <c r="E1109" s="2">
        <v>3</v>
      </c>
      <c r="F1109" s="21">
        <v>2400</v>
      </c>
      <c r="G1109" s="22">
        <v>23.6</v>
      </c>
      <c r="I1109" s="14"/>
      <c r="J1109" s="30">
        <v>0.34335975555923698</v>
      </c>
      <c r="K1109" s="30">
        <v>1.9859382670593999</v>
      </c>
      <c r="L1109" s="30">
        <v>989.722207656004</v>
      </c>
      <c r="M1109">
        <f t="shared" si="75"/>
        <v>1.3591890199410749E-2</v>
      </c>
      <c r="N1109">
        <f t="shared" si="76"/>
        <v>7.8613333192516816E-2</v>
      </c>
      <c r="O1109">
        <f t="shared" si="77"/>
        <v>39.178137089680028</v>
      </c>
      <c r="V1109" t="s">
        <v>24</v>
      </c>
      <c r="W1109" s="2" t="s">
        <v>32</v>
      </c>
      <c r="X1109" s="4" t="s">
        <v>35</v>
      </c>
      <c r="Y1109" s="2">
        <v>306</v>
      </c>
      <c r="Z1109" s="31">
        <f t="shared" si="78"/>
        <v>0.9639460024465818</v>
      </c>
    </row>
    <row r="1110" spans="1:26" x14ac:dyDescent="0.2">
      <c r="A1110" s="1">
        <v>44733</v>
      </c>
      <c r="B1110" s="25">
        <v>0.45833333333333298</v>
      </c>
      <c r="C1110" s="4">
        <v>13</v>
      </c>
      <c r="D1110" s="4">
        <v>13</v>
      </c>
      <c r="E1110" s="2">
        <v>4</v>
      </c>
      <c r="F1110" s="21">
        <v>3600</v>
      </c>
      <c r="G1110" s="22">
        <v>23.6</v>
      </c>
      <c r="I1110" s="14"/>
      <c r="J1110" s="30">
        <v>0.34591703888546199</v>
      </c>
      <c r="K1110" s="30">
        <v>1.96139236622484</v>
      </c>
      <c r="L1110" s="30">
        <v>1235.40915049816</v>
      </c>
      <c r="M1110">
        <f t="shared" si="75"/>
        <v>1.3693120217245025E-2</v>
      </c>
      <c r="N1110">
        <f t="shared" si="76"/>
        <v>7.764168411720343E-2</v>
      </c>
      <c r="O1110">
        <f t="shared" si="77"/>
        <v>48.903650626060035</v>
      </c>
      <c r="V1110" t="s">
        <v>24</v>
      </c>
      <c r="W1110" s="2" t="s">
        <v>32</v>
      </c>
      <c r="X1110" s="4" t="s">
        <v>35</v>
      </c>
      <c r="Y1110" s="2">
        <v>306</v>
      </c>
      <c r="Z1110" s="31">
        <f t="shared" si="78"/>
        <v>0.9639460024465818</v>
      </c>
    </row>
    <row r="1111" spans="1:26" x14ac:dyDescent="0.2">
      <c r="A1111" s="1">
        <v>44733</v>
      </c>
      <c r="B1111" s="25">
        <v>0.45833333333333298</v>
      </c>
      <c r="C1111" s="4">
        <v>14</v>
      </c>
      <c r="D1111" s="4">
        <v>14</v>
      </c>
      <c r="E1111" s="2">
        <v>1</v>
      </c>
      <c r="F1111" s="21">
        <v>0</v>
      </c>
      <c r="G1111" s="22">
        <v>25.8</v>
      </c>
      <c r="H1111" s="3">
        <v>16.399999999999999</v>
      </c>
      <c r="I1111" s="14">
        <v>7.0699999999999999E-2</v>
      </c>
      <c r="J1111" s="30">
        <v>0.34165035746794598</v>
      </c>
      <c r="K1111" s="30">
        <v>2.1086677712322</v>
      </c>
      <c r="L1111" s="30">
        <v>573.05991085474602</v>
      </c>
      <c r="M1111">
        <f t="shared" si="75"/>
        <v>1.3424697723031188E-2</v>
      </c>
      <c r="N1111">
        <f t="shared" si="76"/>
        <v>8.2857303697526724E-2</v>
      </c>
      <c r="O1111">
        <f t="shared" si="77"/>
        <v>22.517629243616245</v>
      </c>
      <c r="P1111" s="10">
        <f>SLOPE(M1111:M1114,$F1111:$F1114)*($H1111/$I1111)*1000</f>
        <v>9.0674373233607004E-3</v>
      </c>
      <c r="Q1111" s="10">
        <f>SLOPE(N1111:N1114,$F1111:$F1114)*($H1111/$I1111)*1000</f>
        <v>-0.33559640884735098</v>
      </c>
      <c r="R1111" s="10">
        <f>SLOPE(O1111:O1114,$F1111:$F1114)*($H1111/$I1111)</f>
        <v>1.3445662054658212</v>
      </c>
      <c r="S1111" s="11">
        <f>RSQ(J1111:J1114,$F1111:$F1114)</f>
        <v>0.59223343693556263</v>
      </c>
      <c r="T1111" s="11">
        <f>RSQ(K1111:K1114,$F1111:$F1114)</f>
        <v>0.94168937329700231</v>
      </c>
      <c r="U1111" s="11">
        <f>RSQ(L1111:L1114,$F1111:$F1114)</f>
        <v>0.99383494074444645</v>
      </c>
      <c r="V1111" t="s">
        <v>24</v>
      </c>
      <c r="W1111" s="2" t="s">
        <v>32</v>
      </c>
      <c r="X1111" s="4" t="s">
        <v>33</v>
      </c>
      <c r="Y1111" s="2">
        <v>306</v>
      </c>
      <c r="Z1111" s="31">
        <f t="shared" si="78"/>
        <v>0.9639460024465818</v>
      </c>
    </row>
    <row r="1112" spans="1:26" x14ac:dyDescent="0.2">
      <c r="A1112" s="1">
        <v>44733</v>
      </c>
      <c r="B1112" s="25">
        <v>0.45833333333333298</v>
      </c>
      <c r="C1112" s="4">
        <v>14</v>
      </c>
      <c r="D1112" s="4">
        <v>14</v>
      </c>
      <c r="E1112" s="2">
        <v>2</v>
      </c>
      <c r="F1112" s="21">
        <v>1200</v>
      </c>
      <c r="G1112" s="22">
        <v>25.8</v>
      </c>
      <c r="I1112" s="14"/>
      <c r="J1112" s="30">
        <v>0.34236016424675197</v>
      </c>
      <c r="K1112" s="30">
        <v>2.0411665439371598</v>
      </c>
      <c r="L1112" s="30">
        <v>776.31109071840604</v>
      </c>
      <c r="M1112">
        <f t="shared" si="75"/>
        <v>1.3452588639106471E-2</v>
      </c>
      <c r="N1112">
        <f t="shared" si="76"/>
        <v>8.0204932486545158E-2</v>
      </c>
      <c r="O1112">
        <f t="shared" si="77"/>
        <v>30.504114818346189</v>
      </c>
      <c r="V1112" t="s">
        <v>24</v>
      </c>
      <c r="W1112" s="2" t="s">
        <v>32</v>
      </c>
      <c r="X1112" s="4" t="s">
        <v>33</v>
      </c>
      <c r="Y1112" s="2">
        <v>306</v>
      </c>
      <c r="Z1112" s="31">
        <f t="shared" si="78"/>
        <v>0.9639460024465818</v>
      </c>
    </row>
    <row r="1113" spans="1:26" x14ac:dyDescent="0.2">
      <c r="A1113" s="1">
        <v>44733</v>
      </c>
      <c r="B1113" s="25">
        <v>0.45833333333333298</v>
      </c>
      <c r="C1113" s="4">
        <v>14</v>
      </c>
      <c r="D1113" s="4">
        <v>14</v>
      </c>
      <c r="E1113" s="2">
        <v>3</v>
      </c>
      <c r="F1113" s="21">
        <v>2400</v>
      </c>
      <c r="G1113" s="22">
        <v>25.8</v>
      </c>
      <c r="I1113" s="14"/>
      <c r="J1113" s="30">
        <v>0.34606194280383301</v>
      </c>
      <c r="K1113" s="30">
        <v>1.9951429798723599</v>
      </c>
      <c r="L1113" s="30">
        <v>960.12073938122705</v>
      </c>
      <c r="M1113">
        <f t="shared" si="75"/>
        <v>1.3598045118457804E-2</v>
      </c>
      <c r="N1113">
        <f t="shared" si="76"/>
        <v>7.8396497569966833E-2</v>
      </c>
      <c r="O1113">
        <f t="shared" si="77"/>
        <v>37.726671206587199</v>
      </c>
      <c r="V1113" t="s">
        <v>24</v>
      </c>
      <c r="W1113" s="2" t="s">
        <v>32</v>
      </c>
      <c r="X1113" s="4" t="s">
        <v>33</v>
      </c>
      <c r="Y1113" s="2">
        <v>306</v>
      </c>
      <c r="Z1113" s="31">
        <f t="shared" si="78"/>
        <v>0.9639460024465818</v>
      </c>
    </row>
    <row r="1114" spans="1:26" x14ac:dyDescent="0.2">
      <c r="A1114" s="1">
        <v>44733</v>
      </c>
      <c r="B1114" s="25">
        <v>0.45833333333333298</v>
      </c>
      <c r="C1114" s="4">
        <v>14</v>
      </c>
      <c r="D1114" s="4">
        <v>14</v>
      </c>
      <c r="E1114" s="2">
        <v>4</v>
      </c>
      <c r="F1114" s="21">
        <v>3600</v>
      </c>
      <c r="G1114" s="22">
        <v>25.8</v>
      </c>
      <c r="I1114" s="14"/>
      <c r="J1114" s="30">
        <v>0.34439564699782999</v>
      </c>
      <c r="K1114" s="30">
        <v>1.9767335542464399</v>
      </c>
      <c r="L1114" s="30">
        <v>1101.84858416361</v>
      </c>
      <c r="M1114">
        <f t="shared" si="75"/>
        <v>1.3532570234490077E-2</v>
      </c>
      <c r="N1114">
        <f t="shared" si="76"/>
        <v>7.7673123603335503E-2</v>
      </c>
      <c r="O1114">
        <f t="shared" si="77"/>
        <v>43.295678917397751</v>
      </c>
      <c r="V1114" t="s">
        <v>24</v>
      </c>
      <c r="W1114" s="2" t="s">
        <v>32</v>
      </c>
      <c r="X1114" s="4" t="s">
        <v>33</v>
      </c>
      <c r="Y1114" s="2">
        <v>306</v>
      </c>
      <c r="Z1114" s="31">
        <f t="shared" si="78"/>
        <v>0.9639460024465818</v>
      </c>
    </row>
    <row r="1115" spans="1:26" x14ac:dyDescent="0.2">
      <c r="A1115" s="1">
        <v>44733</v>
      </c>
      <c r="B1115" s="25">
        <v>0.45833333333333298</v>
      </c>
      <c r="C1115" s="4">
        <v>15</v>
      </c>
      <c r="D1115" s="4">
        <v>15</v>
      </c>
      <c r="E1115" s="2">
        <v>1</v>
      </c>
      <c r="F1115" s="21">
        <v>0</v>
      </c>
      <c r="G1115" s="22">
        <v>23.6</v>
      </c>
      <c r="H1115" s="3">
        <v>15.04</v>
      </c>
      <c r="I1115" s="14">
        <v>7.0699999999999999E-2</v>
      </c>
      <c r="J1115" s="30">
        <v>0.339955674186737</v>
      </c>
      <c r="K1115" s="30">
        <v>2.16082781050565</v>
      </c>
      <c r="L1115" s="30">
        <v>465.83652333508098</v>
      </c>
      <c r="M1115">
        <f t="shared" si="75"/>
        <v>1.3457139695032268E-2</v>
      </c>
      <c r="N1115">
        <f t="shared" si="76"/>
        <v>8.5536332854125124E-2</v>
      </c>
      <c r="O1115">
        <f t="shared" si="77"/>
        <v>18.440131009917749</v>
      </c>
      <c r="P1115" s="10">
        <f>SLOPE(M1115:M1118,$F1115:$F1118)*($H1115/$I1115)*1000</f>
        <v>3.775200631508957E-2</v>
      </c>
      <c r="Q1115" s="10">
        <f>SLOPE(N1115:N1118,$F1115:$F1118)*($H1115/$I1115)*1000</f>
        <v>-0.29497635058667476</v>
      </c>
      <c r="R1115" s="10">
        <f>SLOPE(O1115:O1118,$F1115:$F1118)*($H1115/$I1115)</f>
        <v>1.9790456995950176</v>
      </c>
      <c r="S1115" s="11">
        <f>RSQ(J1115:J1118,$F1115:$F1118)</f>
        <v>0.9951475859342247</v>
      </c>
      <c r="T1115" s="11">
        <f>RSQ(K1115:K1118,$F1115:$F1118)</f>
        <v>0.90518447070169594</v>
      </c>
      <c r="U1115" s="11">
        <f>RSQ(L1115:L1118,$F1115:$F1118)</f>
        <v>0.99982450322916783</v>
      </c>
      <c r="V1115" t="s">
        <v>24</v>
      </c>
      <c r="W1115" s="2" t="s">
        <v>36</v>
      </c>
      <c r="X1115" s="4" t="s">
        <v>35</v>
      </c>
      <c r="Y1115" s="2">
        <v>306</v>
      </c>
      <c r="Z1115" s="31">
        <f t="shared" si="78"/>
        <v>0.9639460024465818</v>
      </c>
    </row>
    <row r="1116" spans="1:26" x14ac:dyDescent="0.2">
      <c r="A1116" s="1">
        <v>44733</v>
      </c>
      <c r="B1116" s="25">
        <v>0.45833333333333298</v>
      </c>
      <c r="C1116" s="4">
        <v>15</v>
      </c>
      <c r="D1116" s="4">
        <v>15</v>
      </c>
      <c r="E1116" s="2">
        <v>2</v>
      </c>
      <c r="F1116" s="21">
        <v>1200</v>
      </c>
      <c r="G1116" s="22">
        <v>23.6</v>
      </c>
      <c r="I1116" s="14"/>
      <c r="J1116" s="30">
        <v>0.34611990483077198</v>
      </c>
      <c r="K1116" s="30">
        <v>2.0779853951890002</v>
      </c>
      <c r="L1116" s="30">
        <v>756.43694284216099</v>
      </c>
      <c r="M1116">
        <f t="shared" si="75"/>
        <v>1.3701150662307994E-2</v>
      </c>
      <c r="N1116">
        <f t="shared" si="76"/>
        <v>8.2257017224942025E-2</v>
      </c>
      <c r="O1116">
        <f t="shared" si="77"/>
        <v>29.943543771293346</v>
      </c>
      <c r="V1116" t="s">
        <v>24</v>
      </c>
      <c r="W1116" s="2" t="s">
        <v>36</v>
      </c>
      <c r="X1116" s="4" t="s">
        <v>35</v>
      </c>
      <c r="Y1116" s="2">
        <v>306</v>
      </c>
      <c r="Z1116" s="31">
        <f t="shared" si="78"/>
        <v>0.9639460024465818</v>
      </c>
    </row>
    <row r="1117" spans="1:26" x14ac:dyDescent="0.2">
      <c r="A1117" s="1">
        <v>44733</v>
      </c>
      <c r="B1117" s="25">
        <v>0.45833333333333298</v>
      </c>
      <c r="C1117" s="4">
        <v>15</v>
      </c>
      <c r="D1117" s="4">
        <v>15</v>
      </c>
      <c r="E1117" s="2">
        <v>3</v>
      </c>
      <c r="F1117" s="21">
        <v>2400</v>
      </c>
      <c r="G1117" s="22">
        <v>23.6</v>
      </c>
      <c r="I1117" s="14"/>
      <c r="J1117" s="30">
        <v>0.35037358226747001</v>
      </c>
      <c r="K1117" s="30">
        <v>2.0626442071673998</v>
      </c>
      <c r="L1117" s="30">
        <v>1038.1097273204</v>
      </c>
      <c r="M1117">
        <f t="shared" si="75"/>
        <v>1.3869532412723517E-2</v>
      </c>
      <c r="N1117">
        <f t="shared" si="76"/>
        <v>8.1649736552871166E-2</v>
      </c>
      <c r="O1117">
        <f t="shared" si="77"/>
        <v>41.09355624889141</v>
      </c>
      <c r="V1117" t="s">
        <v>24</v>
      </c>
      <c r="W1117" s="2" t="s">
        <v>36</v>
      </c>
      <c r="X1117" s="4" t="s">
        <v>35</v>
      </c>
      <c r="Y1117" s="2">
        <v>306</v>
      </c>
      <c r="Z1117" s="31">
        <f t="shared" si="78"/>
        <v>0.9639460024465818</v>
      </c>
    </row>
    <row r="1118" spans="1:26" x14ac:dyDescent="0.2">
      <c r="A1118" s="1">
        <v>44733</v>
      </c>
      <c r="B1118" s="25">
        <v>0.45833333333333298</v>
      </c>
      <c r="C1118" s="4">
        <v>15</v>
      </c>
      <c r="D1118" s="4">
        <v>15</v>
      </c>
      <c r="E1118" s="2">
        <v>4</v>
      </c>
      <c r="F1118" s="21">
        <v>3600</v>
      </c>
      <c r="G1118" s="22">
        <v>23.6</v>
      </c>
      <c r="I1118" s="14"/>
      <c r="J1118" s="30">
        <v>0.35647029409425302</v>
      </c>
      <c r="K1118" s="30">
        <v>2.0258253559155599</v>
      </c>
      <c r="L1118" s="30">
        <v>1312.00852123755</v>
      </c>
      <c r="M1118">
        <f t="shared" si="75"/>
        <v>1.4110870648743981E-2</v>
      </c>
      <c r="N1118">
        <f t="shared" si="76"/>
        <v>8.0192262939901074E-2</v>
      </c>
      <c r="O1118">
        <f t="shared" si="77"/>
        <v>51.935835439734646</v>
      </c>
      <c r="V1118" t="s">
        <v>24</v>
      </c>
      <c r="W1118" s="2" t="s">
        <v>36</v>
      </c>
      <c r="X1118" s="4" t="s">
        <v>35</v>
      </c>
      <c r="Y1118" s="2">
        <v>306</v>
      </c>
      <c r="Z1118" s="31">
        <f t="shared" si="78"/>
        <v>0.9639460024465818</v>
      </c>
    </row>
    <row r="1119" spans="1:26" x14ac:dyDescent="0.2">
      <c r="A1119" s="1">
        <v>44733</v>
      </c>
      <c r="B1119" s="25">
        <v>0.45833333333333298</v>
      </c>
      <c r="C1119" s="4">
        <v>16</v>
      </c>
      <c r="D1119" s="4">
        <v>16</v>
      </c>
      <c r="E1119" s="2">
        <v>1</v>
      </c>
      <c r="F1119" s="21">
        <v>0</v>
      </c>
      <c r="G1119" s="22">
        <v>25.8</v>
      </c>
      <c r="H1119" s="3">
        <v>16.059999999999999</v>
      </c>
      <c r="I1119" s="14">
        <v>7.0699999999999999E-2</v>
      </c>
      <c r="J1119" s="30">
        <v>0.34574315635080199</v>
      </c>
      <c r="K1119" s="30">
        <v>2.20071489936181</v>
      </c>
      <c r="L1119" s="30">
        <v>497.36510225485102</v>
      </c>
      <c r="M1119">
        <f t="shared" si="75"/>
        <v>1.3585518827539052E-2</v>
      </c>
      <c r="N1119">
        <f t="shared" si="76"/>
        <v>8.6474173530683776E-2</v>
      </c>
      <c r="O1119">
        <f t="shared" si="77"/>
        <v>19.54330212103558</v>
      </c>
      <c r="P1119" s="10">
        <f>SLOPE(M1119:M1122,$F1119:$F1122)*($H1119/$I1119)*1000</f>
        <v>1.4779688801589691E-2</v>
      </c>
      <c r="Q1119" s="10">
        <f>SLOPE(N1119:N1122,$F1119:$F1122)*($H1119/$I1119)*1000</f>
        <v>-0.41536308237980657</v>
      </c>
      <c r="R1119" s="10">
        <f>SLOPE(O1119:O1122,$F1119:$F1122)*($H1119/$I1119)</f>
        <v>1.7930163198044546</v>
      </c>
      <c r="S1119" s="11">
        <f>RSQ(J1119:J1122,$F1119:$F1122)</f>
        <v>0.6497994581715647</v>
      </c>
      <c r="T1119" s="11">
        <f>RSQ(K1119:K1122,$F1119:$F1122)</f>
        <v>0.80948191593351837</v>
      </c>
      <c r="U1119" s="11">
        <f>RSQ(L1119:L1122,$F1119:$F1122)</f>
        <v>0.99220406675993533</v>
      </c>
      <c r="V1119" t="s">
        <v>24</v>
      </c>
      <c r="W1119" s="2" t="s">
        <v>36</v>
      </c>
      <c r="X1119" s="4" t="s">
        <v>33</v>
      </c>
      <c r="Y1119" s="2">
        <v>306</v>
      </c>
      <c r="Z1119" s="31">
        <f t="shared" si="78"/>
        <v>0.9639460024465818</v>
      </c>
    </row>
    <row r="1120" spans="1:26" x14ac:dyDescent="0.2">
      <c r="A1120" s="1">
        <v>44733</v>
      </c>
      <c r="B1120" s="25">
        <v>0.45833333333333298</v>
      </c>
      <c r="C1120" s="4">
        <v>16</v>
      </c>
      <c r="D1120" s="4">
        <v>16</v>
      </c>
      <c r="E1120" s="2">
        <v>2</v>
      </c>
      <c r="F1120" s="21">
        <v>1200</v>
      </c>
      <c r="G1120" s="22">
        <v>25.8</v>
      </c>
      <c r="I1120" s="14"/>
      <c r="J1120" s="30">
        <v>0.34440289129096402</v>
      </c>
      <c r="K1120" s="30">
        <v>2.07184891998036</v>
      </c>
      <c r="L1120" s="30">
        <v>789.09294703723106</v>
      </c>
      <c r="M1120">
        <f t="shared" si="75"/>
        <v>1.353285488938189E-2</v>
      </c>
      <c r="N1120">
        <f t="shared" si="76"/>
        <v>8.1410555764264064E-2</v>
      </c>
      <c r="O1120">
        <f t="shared" si="77"/>
        <v>31.006360911958257</v>
      </c>
      <c r="V1120" t="s">
        <v>24</v>
      </c>
      <c r="W1120" s="2" t="s">
        <v>36</v>
      </c>
      <c r="X1120" s="4" t="s">
        <v>33</v>
      </c>
      <c r="Y1120" s="2">
        <v>306</v>
      </c>
      <c r="Z1120" s="31">
        <f t="shared" si="78"/>
        <v>0.9639460024465818</v>
      </c>
    </row>
    <row r="1121" spans="1:26" x14ac:dyDescent="0.2">
      <c r="A1121" s="1">
        <v>44733</v>
      </c>
      <c r="B1121" s="25">
        <v>0.45833333333333298</v>
      </c>
      <c r="C1121" s="4">
        <v>16</v>
      </c>
      <c r="D1121" s="4">
        <v>16</v>
      </c>
      <c r="E1121" s="2">
        <v>3</v>
      </c>
      <c r="F1121" s="21">
        <v>2400</v>
      </c>
      <c r="G1121" s="22">
        <v>25.8</v>
      </c>
      <c r="I1121" s="14"/>
      <c r="J1121" s="30">
        <v>0.34648941892298502</v>
      </c>
      <c r="K1121" s="30">
        <v>2.0380983063328402</v>
      </c>
      <c r="L1121" s="30">
        <v>1025.62939171474</v>
      </c>
      <c r="M1121">
        <f t="shared" si="75"/>
        <v>1.3614842225669868E-2</v>
      </c>
      <c r="N1121">
        <f t="shared" si="76"/>
        <v>8.0084370158773288E-2</v>
      </c>
      <c r="O1121">
        <f t="shared" si="77"/>
        <v>40.300746826874118</v>
      </c>
      <c r="V1121" t="s">
        <v>24</v>
      </c>
      <c r="W1121" s="2" t="s">
        <v>36</v>
      </c>
      <c r="X1121" s="4" t="s">
        <v>33</v>
      </c>
      <c r="Y1121" s="2">
        <v>306</v>
      </c>
      <c r="Z1121" s="31">
        <f t="shared" si="78"/>
        <v>0.9639460024465818</v>
      </c>
    </row>
    <row r="1122" spans="1:26" x14ac:dyDescent="0.2">
      <c r="A1122" s="1">
        <v>44733</v>
      </c>
      <c r="B1122" s="25">
        <v>0.45833333333333298</v>
      </c>
      <c r="C1122" s="4">
        <v>16</v>
      </c>
      <c r="D1122" s="4">
        <v>16</v>
      </c>
      <c r="E1122" s="2">
        <v>4</v>
      </c>
      <c r="F1122" s="21">
        <v>3600</v>
      </c>
      <c r="G1122" s="22">
        <v>25.8</v>
      </c>
      <c r="I1122" s="14"/>
      <c r="J1122" s="30">
        <v>0.35167097902898198</v>
      </c>
      <c r="K1122" s="30">
        <v>2.0258253559155599</v>
      </c>
      <c r="L1122" s="30">
        <v>1222.0373623492401</v>
      </c>
      <c r="M1122">
        <f t="shared" si="75"/>
        <v>1.3818444758599321E-2</v>
      </c>
      <c r="N1122">
        <f t="shared" si="76"/>
        <v>7.9602120847685726E-2</v>
      </c>
      <c r="O1122">
        <f t="shared" si="77"/>
        <v>48.018337569946972</v>
      </c>
      <c r="V1122" t="s">
        <v>24</v>
      </c>
      <c r="W1122" s="2" t="s">
        <v>36</v>
      </c>
      <c r="X1122" s="4" t="s">
        <v>33</v>
      </c>
      <c r="Y1122" s="2">
        <v>306</v>
      </c>
      <c r="Z1122" s="31">
        <f t="shared" si="78"/>
        <v>0.9639460024465818</v>
      </c>
    </row>
    <row r="1123" spans="1:26" x14ac:dyDescent="0.2">
      <c r="A1123" s="1">
        <v>44733</v>
      </c>
      <c r="B1123" s="25">
        <v>0.45833333333333298</v>
      </c>
      <c r="C1123" s="4">
        <v>17</v>
      </c>
      <c r="D1123" s="4">
        <v>17</v>
      </c>
      <c r="E1123" s="2">
        <v>1</v>
      </c>
      <c r="F1123" s="21">
        <v>0</v>
      </c>
      <c r="G1123" s="22">
        <v>23.6</v>
      </c>
      <c r="H1123" s="3">
        <v>15.04</v>
      </c>
      <c r="I1123" s="14">
        <v>7.0699999999999999E-2</v>
      </c>
      <c r="J1123" s="30">
        <v>0.34119407416848502</v>
      </c>
      <c r="K1123" s="30">
        <v>2.1148042464408401</v>
      </c>
      <c r="L1123" s="30">
        <v>478.63148925013098</v>
      </c>
      <c r="M1123">
        <f t="shared" si="75"/>
        <v>1.3506161737663492E-2</v>
      </c>
      <c r="N1123">
        <f t="shared" si="76"/>
        <v>8.3714490837912117E-2</v>
      </c>
      <c r="O1123">
        <f t="shared" si="77"/>
        <v>18.946619522350765</v>
      </c>
      <c r="P1123" s="10">
        <f>SLOPE(M1123:M1126,$F1123:$F1126)*($H1123/$I1123)*1000</f>
        <v>1.6959305520021149E-2</v>
      </c>
      <c r="Q1123" s="10">
        <f>SLOPE(N1123:N1126,$F1123:$F1126)*($H1123/$I1123)*1000</f>
        <v>-0.29928257468280861</v>
      </c>
      <c r="R1123" s="10">
        <f>SLOPE(O1123:O1126,$F1123:$F1126)*($H1123/$I1123)</f>
        <v>1.7662507251740689</v>
      </c>
      <c r="S1123" s="11">
        <f>RSQ(J1123:J1126,$F1123:$F1126)</f>
        <v>0.98234887150691474</v>
      </c>
      <c r="T1123" s="11">
        <f>RSQ(K1123:K1126,$F1123:$F1126)</f>
        <v>0.99107463452167277</v>
      </c>
      <c r="U1123" s="11">
        <f>RSQ(L1123:L1126,$F1123:$F1126)</f>
        <v>0.99973581860869087</v>
      </c>
      <c r="V1123" t="s">
        <v>24</v>
      </c>
      <c r="W1123" s="2" t="s">
        <v>31</v>
      </c>
      <c r="X1123" s="4" t="s">
        <v>35</v>
      </c>
      <c r="Y1123" s="2">
        <v>306</v>
      </c>
      <c r="Z1123" s="31">
        <f t="shared" si="78"/>
        <v>0.9639460024465818</v>
      </c>
    </row>
    <row r="1124" spans="1:26" x14ac:dyDescent="0.2">
      <c r="A1124" s="1">
        <v>44733</v>
      </c>
      <c r="B1124" s="25">
        <v>0.45833333333333298</v>
      </c>
      <c r="C1124" s="4">
        <v>17</v>
      </c>
      <c r="D1124" s="4">
        <v>17</v>
      </c>
      <c r="E1124" s="2">
        <v>2</v>
      </c>
      <c r="F1124" s="21">
        <v>1200</v>
      </c>
      <c r="G1124" s="22">
        <v>23.6</v>
      </c>
      <c r="I1124" s="14"/>
      <c r="J1124" s="30">
        <v>0.342642649451049</v>
      </c>
      <c r="K1124" s="30">
        <v>2.06878068237604</v>
      </c>
      <c r="L1124" s="30">
        <v>719.33678552700599</v>
      </c>
      <c r="M1124">
        <f t="shared" si="75"/>
        <v>1.3563503566073528E-2</v>
      </c>
      <c r="N1124">
        <f t="shared" si="76"/>
        <v>8.1892648821699512E-2</v>
      </c>
      <c r="O1124">
        <f t="shared" si="77"/>
        <v>28.4749346624968</v>
      </c>
      <c r="V1124" t="s">
        <v>24</v>
      </c>
      <c r="W1124" s="2" t="s">
        <v>31</v>
      </c>
      <c r="X1124" s="4" t="s">
        <v>35</v>
      </c>
      <c r="Y1124" s="2">
        <v>306</v>
      </c>
      <c r="Z1124" s="31">
        <f t="shared" si="78"/>
        <v>0.9639460024465818</v>
      </c>
    </row>
    <row r="1125" spans="1:26" x14ac:dyDescent="0.2">
      <c r="A1125" s="1">
        <v>44733</v>
      </c>
      <c r="B1125" s="25">
        <v>0.45833333333333298</v>
      </c>
      <c r="C1125" s="4">
        <v>17</v>
      </c>
      <c r="D1125" s="4">
        <v>17</v>
      </c>
      <c r="E1125" s="2">
        <v>3</v>
      </c>
      <c r="F1125" s="21">
        <v>2400</v>
      </c>
      <c r="G1125" s="22">
        <v>23.6</v>
      </c>
      <c r="I1125" s="14"/>
      <c r="J1125" s="30">
        <v>0.34564172596457099</v>
      </c>
      <c r="K1125" s="30">
        <v>2.0196888807069202</v>
      </c>
      <c r="L1125" s="30">
        <v>982.43327215521799</v>
      </c>
      <c r="M1125">
        <f t="shared" si="75"/>
        <v>1.3682221959861499E-2</v>
      </c>
      <c r="N1125">
        <f t="shared" si="76"/>
        <v>7.9949350671072741E-2</v>
      </c>
      <c r="O1125">
        <f t="shared" si="77"/>
        <v>38.889604699400593</v>
      </c>
      <c r="V1125" t="s">
        <v>24</v>
      </c>
      <c r="W1125" s="2" t="s">
        <v>31</v>
      </c>
      <c r="X1125" s="4" t="s">
        <v>35</v>
      </c>
      <c r="Y1125" s="2">
        <v>306</v>
      </c>
      <c r="Z1125" s="31">
        <f t="shared" si="78"/>
        <v>0.9639460024465818</v>
      </c>
    </row>
    <row r="1126" spans="1:26" x14ac:dyDescent="0.2">
      <c r="A1126" s="1">
        <v>44733</v>
      </c>
      <c r="B1126" s="25">
        <v>0.45833333333333298</v>
      </c>
      <c r="C1126" s="4">
        <v>17</v>
      </c>
      <c r="D1126" s="4">
        <v>17</v>
      </c>
      <c r="E1126" s="2">
        <v>4</v>
      </c>
      <c r="F1126" s="21">
        <v>3600</v>
      </c>
      <c r="G1126" s="22">
        <v>23.6</v>
      </c>
      <c r="I1126" s="14"/>
      <c r="J1126" s="30">
        <v>0.34825019110489802</v>
      </c>
      <c r="K1126" s="30">
        <v>1.98900650466372</v>
      </c>
      <c r="L1126" s="30">
        <v>1229.9162296801301</v>
      </c>
      <c r="M1126">
        <f t="shared" si="75"/>
        <v>1.3785478008953715E-2</v>
      </c>
      <c r="N1126">
        <f t="shared" si="76"/>
        <v>7.8734789326930996E-2</v>
      </c>
      <c r="O1126">
        <f t="shared" si="77"/>
        <v>48.686213447054826</v>
      </c>
      <c r="V1126" t="s">
        <v>24</v>
      </c>
      <c r="W1126" s="2" t="s">
        <v>31</v>
      </c>
      <c r="X1126" s="4" t="s">
        <v>35</v>
      </c>
      <c r="Y1126" s="2">
        <v>306</v>
      </c>
      <c r="Z1126" s="31">
        <f t="shared" si="78"/>
        <v>0.9639460024465818</v>
      </c>
    </row>
    <row r="1127" spans="1:26" x14ac:dyDescent="0.2">
      <c r="A1127" s="1">
        <v>44733</v>
      </c>
      <c r="B1127" s="25">
        <v>0.45833333333333298</v>
      </c>
      <c r="C1127" s="4">
        <v>18</v>
      </c>
      <c r="D1127" s="4">
        <v>18</v>
      </c>
      <c r="E1127" s="2">
        <v>1</v>
      </c>
      <c r="F1127" s="21">
        <v>0</v>
      </c>
      <c r="G1127" s="22">
        <v>25.8</v>
      </c>
      <c r="H1127" s="3">
        <v>15.04</v>
      </c>
      <c r="I1127" s="14">
        <v>7.0699999999999999E-2</v>
      </c>
      <c r="J1127" s="30">
        <v>0.339448761999882</v>
      </c>
      <c r="K1127" s="30">
        <v>2.1055995336278799</v>
      </c>
      <c r="L1127" s="30">
        <v>555.06043523859501</v>
      </c>
      <c r="M1127">
        <f t="shared" si="75"/>
        <v>1.3338188948721104E-2</v>
      </c>
      <c r="N1127">
        <f t="shared" si="76"/>
        <v>8.2736741369754827E-2</v>
      </c>
      <c r="O1127">
        <f t="shared" si="77"/>
        <v>21.810363718970724</v>
      </c>
      <c r="P1127" s="10">
        <f>SLOPE(M1127:M1130,$F1127:$F1130)*($H1127/$I1127)*1000</f>
        <v>9.6589099437684872E-2</v>
      </c>
      <c r="Q1127" s="10">
        <f>SLOPE(N1127:N1130,$F1127:$F1130)*($H1127/$I1127)*1000</f>
        <v>-0.40608074945892075</v>
      </c>
      <c r="R1127" s="10">
        <f>SLOPE(O1127:O1130,$F1127:$F1130)*($H1127/$I1127)</f>
        <v>4.0750001137276337</v>
      </c>
      <c r="S1127" s="11">
        <f>RSQ(J1127:J1130,$F1127:$F1130)</f>
        <v>0.98463847451066533</v>
      </c>
      <c r="T1127" s="11">
        <f>RSQ(K1127:K1130,$F1127:$F1130)</f>
        <v>0.99503858875413453</v>
      </c>
      <c r="U1127" s="11">
        <f>RSQ(L1127:L1130,$F1127:$F1130)</f>
        <v>0.99188239525681421</v>
      </c>
      <c r="V1127" t="s">
        <v>24</v>
      </c>
      <c r="W1127" s="2" t="s">
        <v>31</v>
      </c>
      <c r="X1127" s="4" t="s">
        <v>33</v>
      </c>
      <c r="Y1127" s="2">
        <v>306</v>
      </c>
      <c r="Z1127" s="31">
        <f t="shared" si="78"/>
        <v>0.9639460024465818</v>
      </c>
    </row>
    <row r="1128" spans="1:26" x14ac:dyDescent="0.2">
      <c r="A1128" s="1">
        <v>44733</v>
      </c>
      <c r="B1128" s="25">
        <v>0.45833333333333298</v>
      </c>
      <c r="C1128" s="4">
        <v>18</v>
      </c>
      <c r="D1128" s="4">
        <v>18</v>
      </c>
      <c r="E1128" s="2">
        <v>2</v>
      </c>
      <c r="F1128" s="21">
        <v>1200</v>
      </c>
      <c r="G1128" s="22">
        <v>25.8</v>
      </c>
      <c r="I1128" s="14"/>
      <c r="J1128" s="30">
        <v>0.35818165209949598</v>
      </c>
      <c r="K1128" s="30">
        <v>2.0473030191457999</v>
      </c>
      <c r="L1128" s="30">
        <v>1288.9225222863099</v>
      </c>
      <c r="M1128">
        <f t="shared" si="75"/>
        <v>1.4074273022889461E-2</v>
      </c>
      <c r="N1128">
        <f t="shared" si="76"/>
        <v>8.0446057142088939E-2</v>
      </c>
      <c r="O1128">
        <f t="shared" si="77"/>
        <v>50.646501231084081</v>
      </c>
      <c r="V1128" t="s">
        <v>24</v>
      </c>
      <c r="W1128" s="2" t="s">
        <v>31</v>
      </c>
      <c r="X1128" s="4" t="s">
        <v>33</v>
      </c>
      <c r="Y1128" s="2">
        <v>306</v>
      </c>
      <c r="Z1128" s="31">
        <f t="shared" si="78"/>
        <v>0.9639460024465818</v>
      </c>
    </row>
    <row r="1129" spans="1:26" x14ac:dyDescent="0.2">
      <c r="A1129" s="1">
        <v>44733</v>
      </c>
      <c r="B1129" s="25">
        <v>0.45833333333333298</v>
      </c>
      <c r="C1129" s="4">
        <v>18</v>
      </c>
      <c r="D1129" s="4">
        <v>18</v>
      </c>
      <c r="E1129" s="2">
        <v>3</v>
      </c>
      <c r="F1129" s="21">
        <v>2400</v>
      </c>
      <c r="G1129" s="22">
        <v>25.8</v>
      </c>
      <c r="I1129" s="14"/>
      <c r="J1129" s="30">
        <v>0.37016003844495798</v>
      </c>
      <c r="K1129" s="30">
        <v>1.99821121747668</v>
      </c>
      <c r="L1129" s="30">
        <v>1815.8365233350801</v>
      </c>
      <c r="M1129">
        <f t="shared" si="75"/>
        <v>1.4544947829405941E-2</v>
      </c>
      <c r="N1129">
        <f t="shared" si="76"/>
        <v>7.8517059897738731E-2</v>
      </c>
      <c r="O1129">
        <f t="shared" si="77"/>
        <v>71.350888144469167</v>
      </c>
      <c r="V1129" t="s">
        <v>24</v>
      </c>
      <c r="W1129" s="2" t="s">
        <v>31</v>
      </c>
      <c r="X1129" s="4" t="s">
        <v>33</v>
      </c>
      <c r="Y1129" s="2">
        <v>306</v>
      </c>
      <c r="Z1129" s="31">
        <f t="shared" si="78"/>
        <v>0.9639460024465818</v>
      </c>
    </row>
    <row r="1130" spans="1:26" x14ac:dyDescent="0.2">
      <c r="A1130" s="1">
        <v>44733</v>
      </c>
      <c r="B1130" s="25">
        <v>0.45833333333333298</v>
      </c>
      <c r="C1130" s="4">
        <v>18</v>
      </c>
      <c r="D1130" s="4">
        <v>18</v>
      </c>
      <c r="E1130" s="2">
        <v>4</v>
      </c>
      <c r="F1130" s="21">
        <v>3600</v>
      </c>
      <c r="G1130" s="22">
        <v>25.8</v>
      </c>
      <c r="I1130" s="14"/>
      <c r="J1130" s="30">
        <v>0.381676723069097</v>
      </c>
      <c r="K1130" s="30">
        <v>1.92764175257732</v>
      </c>
      <c r="L1130" s="30">
        <v>2329.43117461982</v>
      </c>
      <c r="M1130">
        <f t="shared" si="75"/>
        <v>1.4997480679060732E-2</v>
      </c>
      <c r="N1130">
        <f t="shared" si="76"/>
        <v>7.5744126358985295E-2</v>
      </c>
      <c r="O1130">
        <f t="shared" si="77"/>
        <v>91.531908872100431</v>
      </c>
      <c r="V1130" t="s">
        <v>24</v>
      </c>
      <c r="W1130" s="2" t="s">
        <v>31</v>
      </c>
      <c r="X1130" s="4" t="s">
        <v>33</v>
      </c>
      <c r="Y1130" s="2">
        <v>306</v>
      </c>
      <c r="Z1130" s="31">
        <f t="shared" si="78"/>
        <v>0.9639460024465818</v>
      </c>
    </row>
    <row r="1131" spans="1:26" x14ac:dyDescent="0.2">
      <c r="A1131" s="1">
        <v>44733</v>
      </c>
      <c r="B1131" s="25">
        <v>0.45833333333333298</v>
      </c>
      <c r="C1131" s="4">
        <v>19</v>
      </c>
      <c r="D1131" s="4">
        <v>19</v>
      </c>
      <c r="E1131" s="2">
        <v>1</v>
      </c>
      <c r="F1131" s="21">
        <v>0</v>
      </c>
      <c r="G1131" s="22">
        <v>23.6</v>
      </c>
      <c r="H1131" s="3">
        <v>16.059999999999999</v>
      </c>
      <c r="I1131" s="14">
        <v>7.0699999999999999E-2</v>
      </c>
      <c r="J1131" s="30">
        <v>0.35500566412651502</v>
      </c>
      <c r="K1131" s="30">
        <v>2.0963948208149201</v>
      </c>
      <c r="L1131" s="30">
        <v>552.72692711064497</v>
      </c>
      <c r="M1131">
        <f t="shared" si="75"/>
        <v>1.4052893295888989E-2</v>
      </c>
      <c r="N1131">
        <f t="shared" si="76"/>
        <v>8.2985754031427078E-2</v>
      </c>
      <c r="O1131">
        <f t="shared" si="77"/>
        <v>21.879686194759969</v>
      </c>
      <c r="P1131" s="10">
        <f>SLOPE(M1131:M1134,$F1131:$F1134)*($H1131/$I1131)*1000</f>
        <v>-1.9655634628072344E-4</v>
      </c>
      <c r="Q1131" s="10">
        <f>SLOPE(N1131:N1134,$F1131:$F1134)*($H1131/$I1131)*1000</f>
        <v>-0.34027187266190595</v>
      </c>
      <c r="R1131" s="10">
        <f>SLOPE(O1131:O1134,$F1131:$F1134)*($H1131/$I1131)</f>
        <v>2.1755534806115215</v>
      </c>
      <c r="S1131" s="11">
        <f>RSQ(J1131:J1134,$F1131:$F1134)</f>
        <v>1.1815551058031446E-4</v>
      </c>
      <c r="T1131" s="11">
        <f>RSQ(K1131:K1134,$F1131:$F1134)</f>
        <v>0.97698483496877775</v>
      </c>
      <c r="U1131" s="11">
        <f>RSQ(L1131:L1134,$F1131:$F1134)</f>
        <v>0.99957134253441959</v>
      </c>
      <c r="V1131" t="s">
        <v>24</v>
      </c>
      <c r="W1131" s="2" t="s">
        <v>31</v>
      </c>
      <c r="X1131" s="4" t="s">
        <v>35</v>
      </c>
      <c r="Y1131" s="2">
        <v>306</v>
      </c>
      <c r="Z1131" s="31">
        <f t="shared" si="78"/>
        <v>0.9639460024465818</v>
      </c>
    </row>
    <row r="1132" spans="1:26" x14ac:dyDescent="0.2">
      <c r="A1132" s="1">
        <v>44733</v>
      </c>
      <c r="B1132" s="25">
        <v>0.45833333333333298</v>
      </c>
      <c r="C1132" s="4">
        <v>19</v>
      </c>
      <c r="D1132" s="4">
        <v>19</v>
      </c>
      <c r="E1132" s="2">
        <v>2</v>
      </c>
      <c r="F1132" s="21">
        <v>1200</v>
      </c>
      <c r="G1132" s="22">
        <v>23.6</v>
      </c>
      <c r="I1132" s="14"/>
      <c r="J1132" s="30">
        <v>0.34806178420084199</v>
      </c>
      <c r="K1132" s="30">
        <v>2.0473030191457999</v>
      </c>
      <c r="L1132" s="30">
        <v>831.34517566858904</v>
      </c>
      <c r="M1132">
        <f t="shared" si="75"/>
        <v>1.3778019924797723E-2</v>
      </c>
      <c r="N1132">
        <f t="shared" si="76"/>
        <v>8.1042455880800293E-2</v>
      </c>
      <c r="O1132">
        <f t="shared" si="77"/>
        <v>32.908784918877558</v>
      </c>
      <c r="V1132" t="s">
        <v>24</v>
      </c>
      <c r="W1132" s="2" t="s">
        <v>31</v>
      </c>
      <c r="X1132" s="4" t="s">
        <v>35</v>
      </c>
      <c r="Y1132" s="2">
        <v>306</v>
      </c>
      <c r="Z1132" s="31">
        <f t="shared" si="78"/>
        <v>0.9639460024465818</v>
      </c>
    </row>
    <row r="1133" spans="1:26" x14ac:dyDescent="0.2">
      <c r="A1133" s="1">
        <v>44733</v>
      </c>
      <c r="B1133" s="25">
        <v>0.45833333333333298</v>
      </c>
      <c r="C1133" s="4">
        <v>19</v>
      </c>
      <c r="D1133" s="4">
        <v>19</v>
      </c>
      <c r="E1133" s="2">
        <v>3</v>
      </c>
      <c r="F1133" s="21">
        <v>2400</v>
      </c>
      <c r="G1133" s="22">
        <v>23.6</v>
      </c>
      <c r="I1133" s="14"/>
      <c r="J1133" s="30">
        <v>0.35423716126809301</v>
      </c>
      <c r="K1133" s="30">
        <v>1.98900650466372</v>
      </c>
      <c r="L1133" s="30">
        <v>1139.70909805978</v>
      </c>
      <c r="M1133">
        <f t="shared" si="75"/>
        <v>1.402247212305063E-2</v>
      </c>
      <c r="N1133">
        <f t="shared" si="76"/>
        <v>7.8734789326930996E-2</v>
      </c>
      <c r="O1133">
        <f t="shared" si="77"/>
        <v>45.115365645772336</v>
      </c>
      <c r="V1133" t="s">
        <v>24</v>
      </c>
      <c r="W1133" s="2" t="s">
        <v>31</v>
      </c>
      <c r="X1133" s="4" t="s">
        <v>35</v>
      </c>
      <c r="Y1133" s="2">
        <v>306</v>
      </c>
      <c r="Z1133" s="31">
        <f t="shared" si="78"/>
        <v>0.9639460024465818</v>
      </c>
    </row>
    <row r="1134" spans="1:26" x14ac:dyDescent="0.2">
      <c r="A1134" s="1">
        <v>44733</v>
      </c>
      <c r="B1134" s="25">
        <v>0.45833333333333298</v>
      </c>
      <c r="C1134" s="4">
        <v>19</v>
      </c>
      <c r="D1134" s="4">
        <v>19</v>
      </c>
      <c r="E1134" s="2">
        <v>4</v>
      </c>
      <c r="F1134" s="21">
        <v>3600</v>
      </c>
      <c r="G1134" s="22">
        <v>23.6</v>
      </c>
      <c r="I1134" s="14"/>
      <c r="J1134" s="30">
        <v>0.352859769066448</v>
      </c>
      <c r="K1134" s="30">
        <v>1.9644606038291601</v>
      </c>
      <c r="L1134" s="30">
        <v>1417.71119559518</v>
      </c>
      <c r="M1134">
        <f t="shared" si="75"/>
        <v>1.3967948075712023E-2</v>
      </c>
      <c r="N1134">
        <f t="shared" si="76"/>
        <v>7.776314025161761E-2</v>
      </c>
      <c r="O1134">
        <f t="shared" si="77"/>
        <v>56.120074041934835</v>
      </c>
      <c r="V1134" t="s">
        <v>24</v>
      </c>
      <c r="W1134" s="2" t="s">
        <v>31</v>
      </c>
      <c r="X1134" s="4" t="s">
        <v>35</v>
      </c>
      <c r="Y1134" s="2">
        <v>306</v>
      </c>
      <c r="Z1134" s="31">
        <f t="shared" si="78"/>
        <v>0.9639460024465818</v>
      </c>
    </row>
    <row r="1135" spans="1:26" x14ac:dyDescent="0.2">
      <c r="A1135" s="1">
        <v>44733</v>
      </c>
      <c r="B1135" s="25">
        <v>0.45833333333333298</v>
      </c>
      <c r="C1135" s="4">
        <v>20</v>
      </c>
      <c r="D1135" s="4">
        <v>20</v>
      </c>
      <c r="E1135" s="2">
        <v>1</v>
      </c>
      <c r="F1135" s="21">
        <v>0</v>
      </c>
      <c r="G1135" s="22">
        <v>25.8</v>
      </c>
      <c r="H1135" s="3">
        <v>15.72</v>
      </c>
      <c r="I1135" s="14">
        <v>7.0699999999999999E-2</v>
      </c>
      <c r="J1135" s="30">
        <v>0.34310622856388201</v>
      </c>
      <c r="K1135" s="30">
        <v>2.1178724840451602</v>
      </c>
      <c r="L1135" s="30">
        <v>481.38450445726301</v>
      </c>
      <c r="M1135">
        <f t="shared" si="75"/>
        <v>1.3481904247067895E-2</v>
      </c>
      <c r="N1135">
        <f t="shared" si="76"/>
        <v>8.3218990680842389E-2</v>
      </c>
      <c r="O1135">
        <f t="shared" si="77"/>
        <v>18.915365722970829</v>
      </c>
      <c r="P1135" s="10">
        <f>SLOPE(M1135:M1138,$F1135:$F1138)*($H1135/$I1135)*1000</f>
        <v>4.5467840410019063E-2</v>
      </c>
      <c r="Q1135" s="10">
        <f>SLOPE(N1135:N1138,$F1135:$F1138)*($H1135/$I1135)*1000</f>
        <v>-0.32614923351699271</v>
      </c>
      <c r="R1135" s="10">
        <f>SLOPE(O1135:O1138,$F1135:$F1138)*($H1135/$I1135)</f>
        <v>2.139270796237676</v>
      </c>
      <c r="S1135" s="11">
        <f>RSQ(J1135:J1138,$F1135:$F1138)</f>
        <v>0.9951697441083095</v>
      </c>
      <c r="T1135" s="11">
        <f>RSQ(K1135:K1138,$F1135:$F1138)</f>
        <v>0.9769019248395967</v>
      </c>
      <c r="U1135" s="11">
        <f>RSQ(L1135:L1138,$F1135:$F1138)</f>
        <v>0.99452970776685745</v>
      </c>
      <c r="V1135" t="s">
        <v>24</v>
      </c>
      <c r="W1135" s="2" t="s">
        <v>31</v>
      </c>
      <c r="X1135" s="4" t="s">
        <v>33</v>
      </c>
      <c r="Y1135" s="2">
        <v>306</v>
      </c>
      <c r="Z1135" s="31">
        <f t="shared" si="78"/>
        <v>0.9639460024465818</v>
      </c>
    </row>
    <row r="1136" spans="1:26" x14ac:dyDescent="0.2">
      <c r="A1136" s="1">
        <v>44733</v>
      </c>
      <c r="B1136" s="25">
        <v>0.45833333333333298</v>
      </c>
      <c r="C1136" s="4">
        <v>20</v>
      </c>
      <c r="D1136" s="4">
        <v>20</v>
      </c>
      <c r="E1136" s="2">
        <v>2</v>
      </c>
      <c r="F1136" s="21">
        <v>1200</v>
      </c>
      <c r="G1136" s="22">
        <v>25.8</v>
      </c>
      <c r="I1136" s="14"/>
      <c r="J1136" s="30">
        <v>0.35041706832486402</v>
      </c>
      <c r="K1136" s="30">
        <v>2.0565077319587601</v>
      </c>
      <c r="L1136" s="30">
        <v>822.02425275301505</v>
      </c>
      <c r="M1136">
        <f t="shared" si="75"/>
        <v>1.3769174000332852E-2</v>
      </c>
      <c r="N1136">
        <f t="shared" si="76"/>
        <v>8.0807744125404618E-2</v>
      </c>
      <c r="O1136">
        <f t="shared" si="77"/>
        <v>32.300352898782407</v>
      </c>
      <c r="V1136" t="s">
        <v>24</v>
      </c>
      <c r="W1136" s="2" t="s">
        <v>31</v>
      </c>
      <c r="X1136" s="4" t="s">
        <v>33</v>
      </c>
      <c r="Y1136" s="2">
        <v>306</v>
      </c>
      <c r="Z1136" s="31">
        <f t="shared" si="78"/>
        <v>0.9639460024465818</v>
      </c>
    </row>
    <row r="1137" spans="1:26" x14ac:dyDescent="0.2">
      <c r="A1137" s="1">
        <v>44733</v>
      </c>
      <c r="B1137" s="25">
        <v>0.45833333333333298</v>
      </c>
      <c r="C1137" s="4">
        <v>20</v>
      </c>
      <c r="D1137" s="4">
        <v>20</v>
      </c>
      <c r="E1137" s="2">
        <v>3</v>
      </c>
      <c r="F1137" s="21">
        <v>2400</v>
      </c>
      <c r="G1137" s="22">
        <v>25.8</v>
      </c>
      <c r="I1137" s="14"/>
      <c r="J1137" s="30">
        <v>0.35538993243789002</v>
      </c>
      <c r="K1137" s="30">
        <v>2.0135524054982801</v>
      </c>
      <c r="L1137" s="30">
        <v>1118.6550865233301</v>
      </c>
      <c r="M1137">
        <f t="shared" si="75"/>
        <v>1.3964576100977068E-2</v>
      </c>
      <c r="N1137">
        <f t="shared" si="76"/>
        <v>7.9119871536598177E-2</v>
      </c>
      <c r="O1137">
        <f t="shared" si="77"/>
        <v>43.95606813997253</v>
      </c>
      <c r="V1137" t="s">
        <v>24</v>
      </c>
      <c r="W1137" s="2" t="s">
        <v>31</v>
      </c>
      <c r="X1137" s="4" t="s">
        <v>33</v>
      </c>
      <c r="Y1137" s="2">
        <v>306</v>
      </c>
      <c r="Z1137" s="31">
        <f t="shared" si="78"/>
        <v>0.9639460024465818</v>
      </c>
    </row>
    <row r="1138" spans="1:26" x14ac:dyDescent="0.2">
      <c r="A1138" s="1">
        <v>44733</v>
      </c>
      <c r="B1138" s="25">
        <v>0.45833333333333298</v>
      </c>
      <c r="C1138" s="4">
        <v>20</v>
      </c>
      <c r="D1138" s="4">
        <v>20</v>
      </c>
      <c r="E1138" s="2">
        <v>4</v>
      </c>
      <c r="F1138" s="21">
        <v>3600</v>
      </c>
      <c r="G1138" s="22">
        <v>25.8</v>
      </c>
      <c r="I1138" s="14"/>
      <c r="J1138" s="30">
        <v>0.362265147614588</v>
      </c>
      <c r="K1138" s="30">
        <v>1.9828700294550801</v>
      </c>
      <c r="L1138" s="30">
        <v>1361.9298636602</v>
      </c>
      <c r="M1138">
        <f t="shared" si="75"/>
        <v>1.4234728563898538E-2</v>
      </c>
      <c r="N1138">
        <f t="shared" si="76"/>
        <v>7.7914248258879298E-2</v>
      </c>
      <c r="O1138">
        <f t="shared" si="77"/>
        <v>53.515227892956737</v>
      </c>
      <c r="V1138" t="s">
        <v>24</v>
      </c>
      <c r="W1138" s="2" t="s">
        <v>31</v>
      </c>
      <c r="X1138" s="4" t="s">
        <v>33</v>
      </c>
      <c r="Y1138" s="2">
        <v>306</v>
      </c>
      <c r="Z1138" s="31">
        <f t="shared" si="78"/>
        <v>0.9639460024465818</v>
      </c>
    </row>
    <row r="1139" spans="1:26" x14ac:dyDescent="0.2">
      <c r="A1139" s="1">
        <v>44733</v>
      </c>
      <c r="B1139" s="25">
        <v>0.45833333333333298</v>
      </c>
      <c r="C1139" s="4">
        <v>21</v>
      </c>
      <c r="D1139" s="4">
        <v>21</v>
      </c>
      <c r="E1139" s="2">
        <v>1</v>
      </c>
      <c r="F1139" s="21">
        <v>0</v>
      </c>
      <c r="G1139" s="22">
        <v>23.6</v>
      </c>
      <c r="H1139" s="3">
        <v>15.72</v>
      </c>
      <c r="I1139" s="14">
        <v>7.0699999999999999E-2</v>
      </c>
      <c r="J1139" s="30">
        <v>0.339122900690424</v>
      </c>
      <c r="K1139" s="30">
        <v>2.0933265832106001</v>
      </c>
      <c r="L1139" s="30">
        <v>458.95398531725198</v>
      </c>
      <c r="M1139">
        <f t="shared" ref="M1139:M1202" si="79">$Z1139*J1139/(0.08206*(273.15+$G1139))</f>
        <v>1.3424174370064493E-2</v>
      </c>
      <c r="N1139">
        <f t="shared" ref="N1139:N1202" si="80">$Z1139*K1139/(0.08206*(273.15+$G1139))</f>
        <v>8.2864297897012912E-2</v>
      </c>
      <c r="O1139">
        <f t="shared" si="77"/>
        <v>18.167685857225813</v>
      </c>
      <c r="P1139" s="10">
        <f>SLOPE(M1139:M1142,$F1139:$F1142)*($H1139/$I1139)*1000</f>
        <v>9.7265913763425488E-3</v>
      </c>
      <c r="Q1139" s="10">
        <f>SLOPE(N1139:N1142,$F1139:$F1142)*($H1139/$I1139)*1000</f>
        <v>-0.33306810947977433</v>
      </c>
      <c r="R1139" s="10">
        <f>SLOPE(O1139:O1142,$F1139:$F1142)*($H1139/$I1139)</f>
        <v>1.7421450697094283</v>
      </c>
      <c r="S1139" s="11">
        <f>RSQ(J1139:J1142,$F1139:$F1142)</f>
        <v>0.69244196582016537</v>
      </c>
      <c r="T1139" s="11">
        <f>RSQ(K1139:K1142,$F1139:$F1142)</f>
        <v>0.94332472006890633</v>
      </c>
      <c r="U1139" s="11">
        <f>RSQ(L1139:L1142,$F1139:$F1142)</f>
        <v>0.9994104334959415</v>
      </c>
      <c r="V1139" t="s">
        <v>24</v>
      </c>
      <c r="W1139" s="2" t="s">
        <v>32</v>
      </c>
      <c r="X1139" s="4" t="s">
        <v>35</v>
      </c>
      <c r="Y1139" s="2">
        <v>306</v>
      </c>
      <c r="Z1139" s="31">
        <f t="shared" si="78"/>
        <v>0.9639460024465818</v>
      </c>
    </row>
    <row r="1140" spans="1:26" x14ac:dyDescent="0.2">
      <c r="A1140" s="1">
        <v>44733</v>
      </c>
      <c r="B1140" s="25">
        <v>0.45833333333333298</v>
      </c>
      <c r="C1140" s="4">
        <v>21</v>
      </c>
      <c r="D1140" s="4">
        <v>21</v>
      </c>
      <c r="E1140" s="2">
        <v>2</v>
      </c>
      <c r="F1140" s="21">
        <v>1200</v>
      </c>
      <c r="G1140" s="22">
        <v>23.6</v>
      </c>
      <c r="I1140" s="14"/>
      <c r="J1140" s="30">
        <v>0.34233119176168297</v>
      </c>
      <c r="K1140" s="30">
        <v>2.06878068237604</v>
      </c>
      <c r="L1140" s="30">
        <v>713.73898793917203</v>
      </c>
      <c r="M1140">
        <f t="shared" si="79"/>
        <v>1.3551174518632515E-2</v>
      </c>
      <c r="N1140">
        <f t="shared" si="80"/>
        <v>8.1892648821699512E-2</v>
      </c>
      <c r="O1140">
        <f t="shared" si="77"/>
        <v>28.253345938307369</v>
      </c>
      <c r="V1140" t="s">
        <v>24</v>
      </c>
      <c r="W1140" s="2" t="s">
        <v>32</v>
      </c>
      <c r="X1140" s="4" t="s">
        <v>35</v>
      </c>
      <c r="Y1140" s="2">
        <v>306</v>
      </c>
      <c r="Z1140" s="31">
        <f t="shared" si="78"/>
        <v>0.9639460024465818</v>
      </c>
    </row>
    <row r="1141" spans="1:26" x14ac:dyDescent="0.2">
      <c r="A1141" s="1">
        <v>44733</v>
      </c>
      <c r="B1141" s="25">
        <v>0.45833333333333298</v>
      </c>
      <c r="C1141" s="4">
        <v>21</v>
      </c>
      <c r="D1141" s="4">
        <v>21</v>
      </c>
      <c r="E1141" s="2">
        <v>3</v>
      </c>
      <c r="F1141" s="21">
        <v>2400</v>
      </c>
      <c r="G1141" s="22">
        <v>23.6</v>
      </c>
      <c r="I1141" s="14"/>
      <c r="J1141" s="30">
        <v>0.34379438504464699</v>
      </c>
      <c r="K1141" s="30">
        <v>2.02889359351988</v>
      </c>
      <c r="L1141" s="30">
        <v>938.84386470896698</v>
      </c>
      <c r="M1141">
        <f t="shared" si="79"/>
        <v>1.3609095000344677E-2</v>
      </c>
      <c r="N1141">
        <f t="shared" si="80"/>
        <v>8.0313719074315254E-2</v>
      </c>
      <c r="O1141">
        <f t="shared" si="77"/>
        <v>37.164118732351639</v>
      </c>
      <c r="V1141" t="s">
        <v>24</v>
      </c>
      <c r="W1141" s="2" t="s">
        <v>32</v>
      </c>
      <c r="X1141" s="4" t="s">
        <v>35</v>
      </c>
      <c r="Y1141" s="2">
        <v>306</v>
      </c>
      <c r="Z1141" s="31">
        <f t="shared" si="78"/>
        <v>0.9639460024465818</v>
      </c>
    </row>
    <row r="1142" spans="1:26" x14ac:dyDescent="0.2">
      <c r="A1142" s="1">
        <v>44733</v>
      </c>
      <c r="B1142" s="25">
        <v>0.45833333333333298</v>
      </c>
      <c r="C1142" s="4">
        <v>21</v>
      </c>
      <c r="D1142" s="4">
        <v>21</v>
      </c>
      <c r="E1142" s="2">
        <v>4</v>
      </c>
      <c r="F1142" s="21">
        <v>3600</v>
      </c>
      <c r="G1142" s="22">
        <v>23.6</v>
      </c>
      <c r="I1142" s="14"/>
      <c r="J1142" s="30">
        <v>0.34305552377277598</v>
      </c>
      <c r="K1142" s="30">
        <v>1.9552558910161999</v>
      </c>
      <c r="L1142" s="30">
        <v>1175.6556109071801</v>
      </c>
      <c r="M1142">
        <f t="shared" si="79"/>
        <v>1.3579847189215762E-2</v>
      </c>
      <c r="N1142">
        <f t="shared" si="80"/>
        <v>7.7398771848375084E-2</v>
      </c>
      <c r="O1142">
        <f t="shared" si="77"/>
        <v>46.538307757546065</v>
      </c>
      <c r="V1142" t="s">
        <v>24</v>
      </c>
      <c r="W1142" s="2" t="s">
        <v>32</v>
      </c>
      <c r="X1142" s="4" t="s">
        <v>35</v>
      </c>
      <c r="Y1142" s="2">
        <v>306</v>
      </c>
      <c r="Z1142" s="31">
        <f t="shared" si="78"/>
        <v>0.9639460024465818</v>
      </c>
    </row>
    <row r="1143" spans="1:26" x14ac:dyDescent="0.2">
      <c r="A1143" s="1">
        <v>44733</v>
      </c>
      <c r="B1143" s="25">
        <v>0.45833333333333298</v>
      </c>
      <c r="C1143" s="4">
        <v>22</v>
      </c>
      <c r="D1143" s="4">
        <v>22</v>
      </c>
      <c r="E1143" s="2">
        <v>1</v>
      </c>
      <c r="F1143" s="21">
        <v>0</v>
      </c>
      <c r="G1143" s="22">
        <v>25.8</v>
      </c>
      <c r="H1143" s="3">
        <v>16.75</v>
      </c>
      <c r="I1143" s="14">
        <v>7.0699999999999999E-2</v>
      </c>
      <c r="J1143" s="30">
        <v>0.34087540990596499</v>
      </c>
      <c r="K1143" s="30">
        <v>2.1086677712322</v>
      </c>
      <c r="L1143" s="30">
        <v>591.13804404824305</v>
      </c>
      <c r="M1143">
        <f t="shared" si="79"/>
        <v>1.339424718626636E-2</v>
      </c>
      <c r="N1143">
        <f t="shared" si="80"/>
        <v>8.2857303697526724E-2</v>
      </c>
      <c r="O1143">
        <f t="shared" ref="O1143:O1206" si="81">$Z1143*L1143/(0.08206*(273.15+$G1143))</f>
        <v>23.227985513453206</v>
      </c>
      <c r="P1143" s="10">
        <f>SLOPE(M1143:M1146,$F1143:$F1146)*($H1143/$I1143)*1000</f>
        <v>4.7563837509982068E-2</v>
      </c>
      <c r="Q1143" s="10">
        <f>SLOPE(N1143:N1146,$F1143:$F1146)*($H1143/$I1143)*1000</f>
        <v>-0.39274414589763917</v>
      </c>
      <c r="R1143" s="10">
        <f>SLOPE(O1143:O1146,$F1143:$F1146)*($H1143/$I1143)</f>
        <v>2.6560185285816198</v>
      </c>
      <c r="S1143" s="11">
        <f>RSQ(J1143:J1146,$F1143:$F1146)</f>
        <v>0.89459741018514083</v>
      </c>
      <c r="T1143" s="11">
        <f>RSQ(K1143:K1146,$F1143:$F1146)</f>
        <v>0.75010332001653046</v>
      </c>
      <c r="U1143" s="11">
        <f>RSQ(L1143:L1146,$F1143:$F1146)</f>
        <v>0.96267226640660752</v>
      </c>
      <c r="V1143" t="s">
        <v>24</v>
      </c>
      <c r="W1143" s="2" t="s">
        <v>32</v>
      </c>
      <c r="X1143" s="4" t="s">
        <v>33</v>
      </c>
      <c r="Y1143" s="2">
        <v>306</v>
      </c>
      <c r="Z1143" s="31">
        <f t="shared" si="78"/>
        <v>0.9639460024465818</v>
      </c>
    </row>
    <row r="1144" spans="1:26" x14ac:dyDescent="0.2">
      <c r="A1144" s="1">
        <v>44733</v>
      </c>
      <c r="B1144" s="25">
        <v>0.45833333333333298</v>
      </c>
      <c r="C1144" s="4">
        <v>22</v>
      </c>
      <c r="D1144" s="4">
        <v>22</v>
      </c>
      <c r="E1144" s="2">
        <v>2</v>
      </c>
      <c r="F1144" s="21">
        <v>1200</v>
      </c>
      <c r="G1144" s="22">
        <v>25.8</v>
      </c>
      <c r="I1144" s="14"/>
      <c r="J1144" s="30">
        <v>0.35185219000946899</v>
      </c>
      <c r="K1144" s="30">
        <v>1.9951429798723599</v>
      </c>
      <c r="L1144" s="30">
        <v>1122.6010749868899</v>
      </c>
      <c r="M1144">
        <f t="shared" si="79"/>
        <v>1.3825565203767775E-2</v>
      </c>
      <c r="N1144">
        <f t="shared" si="80"/>
        <v>7.8396497569966833E-2</v>
      </c>
      <c r="O1144">
        <f t="shared" si="81"/>
        <v>44.111120523744226</v>
      </c>
      <c r="V1144" t="s">
        <v>24</v>
      </c>
      <c r="W1144" s="2" t="s">
        <v>32</v>
      </c>
      <c r="X1144" s="4" t="s">
        <v>33</v>
      </c>
      <c r="Y1144" s="2">
        <v>306</v>
      </c>
      <c r="Z1144" s="31">
        <f t="shared" si="78"/>
        <v>0.9639460024465818</v>
      </c>
    </row>
    <row r="1145" spans="1:26" x14ac:dyDescent="0.2">
      <c r="A1145" s="1">
        <v>44733</v>
      </c>
      <c r="B1145" s="25">
        <v>0.45833333333333298</v>
      </c>
      <c r="C1145" s="4">
        <v>22</v>
      </c>
      <c r="D1145" s="4">
        <v>22</v>
      </c>
      <c r="E1145" s="2">
        <v>3</v>
      </c>
      <c r="F1145" s="21">
        <v>2400</v>
      </c>
      <c r="G1145" s="22">
        <v>25.8</v>
      </c>
      <c r="I1145" s="14"/>
      <c r="J1145" s="30">
        <v>0.35173621469105298</v>
      </c>
      <c r="K1145" s="30">
        <v>2.0319618311242</v>
      </c>
      <c r="L1145" s="30">
        <v>1285.4222600943899</v>
      </c>
      <c r="M1145">
        <f t="shared" si="79"/>
        <v>1.3821008107429264E-2</v>
      </c>
      <c r="N1145">
        <f t="shared" si="80"/>
        <v>7.9843245503229507E-2</v>
      </c>
      <c r="O1145">
        <f t="shared" si="81"/>
        <v>50.508963070064326</v>
      </c>
      <c r="V1145" t="s">
        <v>24</v>
      </c>
      <c r="W1145" s="2" t="s">
        <v>32</v>
      </c>
      <c r="X1145" s="4" t="s">
        <v>33</v>
      </c>
      <c r="Y1145" s="2">
        <v>306</v>
      </c>
      <c r="Z1145" s="31">
        <f t="shared" si="78"/>
        <v>0.9639460024465818</v>
      </c>
    </row>
    <row r="1146" spans="1:26" x14ac:dyDescent="0.2">
      <c r="A1146" s="1">
        <v>44733</v>
      </c>
      <c r="B1146" s="25">
        <v>0.45833333333333298</v>
      </c>
      <c r="C1146" s="4">
        <v>22</v>
      </c>
      <c r="D1146" s="4">
        <v>22</v>
      </c>
      <c r="E1146" s="2">
        <v>4</v>
      </c>
      <c r="F1146" s="21">
        <v>3600</v>
      </c>
      <c r="G1146" s="22">
        <v>25.8</v>
      </c>
      <c r="I1146" s="14"/>
      <c r="J1146" s="30">
        <v>0.36135114831417597</v>
      </c>
      <c r="K1146" s="30">
        <v>1.92764175257732</v>
      </c>
      <c r="L1146" s="30">
        <v>1678.09399580493</v>
      </c>
      <c r="M1146">
        <f t="shared" si="79"/>
        <v>1.4198814173473103E-2</v>
      </c>
      <c r="N1146">
        <f t="shared" si="80"/>
        <v>7.5744126358985295E-2</v>
      </c>
      <c r="O1146">
        <f t="shared" si="81"/>
        <v>65.938478190026032</v>
      </c>
      <c r="V1146" t="s">
        <v>24</v>
      </c>
      <c r="W1146" s="2" t="s">
        <v>32</v>
      </c>
      <c r="X1146" s="4" t="s">
        <v>33</v>
      </c>
      <c r="Y1146" s="2">
        <v>306</v>
      </c>
      <c r="Z1146" s="31">
        <f t="shared" si="78"/>
        <v>0.9639460024465818</v>
      </c>
    </row>
    <row r="1147" spans="1:26" x14ac:dyDescent="0.2">
      <c r="A1147" s="1">
        <v>44733</v>
      </c>
      <c r="B1147" s="25">
        <v>0.45833333333333298</v>
      </c>
      <c r="C1147" s="4">
        <v>23</v>
      </c>
      <c r="D1147" s="4">
        <v>23</v>
      </c>
      <c r="E1147" s="2">
        <v>1</v>
      </c>
      <c r="F1147" s="21">
        <v>0</v>
      </c>
      <c r="G1147" s="22">
        <v>23.6</v>
      </c>
      <c r="H1147" s="3">
        <v>15.04</v>
      </c>
      <c r="I1147" s="14">
        <v>7.0699999999999999E-2</v>
      </c>
      <c r="J1147" s="30">
        <v>0.34339597411488298</v>
      </c>
      <c r="K1147" s="30">
        <v>2.1055995336278799</v>
      </c>
      <c r="L1147" s="30">
        <v>636.62834294703703</v>
      </c>
      <c r="M1147">
        <f t="shared" si="79"/>
        <v>1.3593323910332172E-2</v>
      </c>
      <c r="N1147">
        <f t="shared" si="80"/>
        <v>8.3350122434669591E-2</v>
      </c>
      <c r="O1147">
        <f t="shared" si="81"/>
        <v>25.200922341861673</v>
      </c>
      <c r="P1147" s="10">
        <f>SLOPE(M1147:M1150,$F1147:$F1150)*($H1147/$I1147)*1000</f>
        <v>6.6542158186584405E-2</v>
      </c>
      <c r="Q1147" s="10">
        <f>SLOPE(N1147:N1150,$F1147:$F1150)*($H1147/$I1147)*1000</f>
        <v>-0.31004813492319727</v>
      </c>
      <c r="R1147" s="10">
        <f>SLOPE(O1147:O1150,$F1147:$F1150)*($H1147/$I1147)</f>
        <v>1.7343558578394358</v>
      </c>
      <c r="S1147" s="11">
        <f>RSQ(J1147:J1150,$F1147:$F1150)</f>
        <v>0.97473684211908285</v>
      </c>
      <c r="T1147" s="11">
        <f>RSQ(K1147:K1150,$F1147:$F1150)</f>
        <v>0.98836987607244975</v>
      </c>
      <c r="U1147" s="11">
        <f>RSQ(L1147:L1150,$F1147:$F1150)</f>
        <v>0.99722424034523294</v>
      </c>
      <c r="V1147" t="s">
        <v>24</v>
      </c>
      <c r="W1147" s="2" t="s">
        <v>36</v>
      </c>
      <c r="X1147" s="4" t="s">
        <v>35</v>
      </c>
      <c r="Y1147" s="2">
        <v>306</v>
      </c>
      <c r="Z1147" s="31">
        <f t="shared" si="78"/>
        <v>0.9639460024465818</v>
      </c>
    </row>
    <row r="1148" spans="1:26" x14ac:dyDescent="0.2">
      <c r="A1148" s="1">
        <v>44733</v>
      </c>
      <c r="B1148" s="25">
        <v>0.45833333333333298</v>
      </c>
      <c r="C1148" s="4">
        <v>23</v>
      </c>
      <c r="D1148" s="4">
        <v>23</v>
      </c>
      <c r="E1148" s="2">
        <v>2</v>
      </c>
      <c r="F1148" s="21">
        <v>1200</v>
      </c>
      <c r="G1148" s="22">
        <v>23.6</v>
      </c>
      <c r="I1148" s="14"/>
      <c r="J1148" s="30">
        <v>0.35589022311662499</v>
      </c>
      <c r="K1148" s="30">
        <v>2.0473030191457999</v>
      </c>
      <c r="L1148" s="30">
        <v>921.97181436811798</v>
      </c>
      <c r="M1148">
        <f t="shared" si="79"/>
        <v>1.4087908548765364E-2</v>
      </c>
      <c r="N1148">
        <f t="shared" si="80"/>
        <v>8.1042455880800293E-2</v>
      </c>
      <c r="O1148">
        <f t="shared" si="81"/>
        <v>36.496238900895428</v>
      </c>
      <c r="V1148" t="s">
        <v>24</v>
      </c>
      <c r="W1148" s="2" t="s">
        <v>36</v>
      </c>
      <c r="X1148" s="4" t="s">
        <v>35</v>
      </c>
      <c r="Y1148" s="2">
        <v>306</v>
      </c>
      <c r="Z1148" s="31">
        <f t="shared" si="78"/>
        <v>0.9639460024465818</v>
      </c>
    </row>
    <row r="1149" spans="1:26" x14ac:dyDescent="0.2">
      <c r="A1149" s="1">
        <v>44733</v>
      </c>
      <c r="B1149" s="25">
        <v>0.45833333333333298</v>
      </c>
      <c r="C1149" s="4">
        <v>23</v>
      </c>
      <c r="D1149" s="4">
        <v>23</v>
      </c>
      <c r="E1149" s="2">
        <v>3</v>
      </c>
      <c r="F1149" s="21">
        <v>2400</v>
      </c>
      <c r="G1149" s="22">
        <v>23.6</v>
      </c>
      <c r="I1149" s="14"/>
      <c r="J1149" s="30">
        <v>0.36593627952990798</v>
      </c>
      <c r="K1149" s="30">
        <v>2.01048416789396</v>
      </c>
      <c r="L1149" s="30">
        <v>1149.9608023072899</v>
      </c>
      <c r="M1149">
        <f t="shared" si="79"/>
        <v>1.4485581524400017E-2</v>
      </c>
      <c r="N1149">
        <f t="shared" si="80"/>
        <v>7.9584982267830201E-2</v>
      </c>
      <c r="O1149">
        <f t="shared" si="81"/>
        <v>45.521179187496365</v>
      </c>
      <c r="V1149" t="s">
        <v>24</v>
      </c>
      <c r="W1149" s="2" t="s">
        <v>36</v>
      </c>
      <c r="X1149" s="4" t="s">
        <v>35</v>
      </c>
      <c r="Y1149" s="2">
        <v>306</v>
      </c>
      <c r="Z1149" s="31">
        <f t="shared" si="78"/>
        <v>0.9639460024465818</v>
      </c>
    </row>
    <row r="1150" spans="1:26" x14ac:dyDescent="0.2">
      <c r="A1150" s="1">
        <v>44733</v>
      </c>
      <c r="B1150" s="25">
        <v>0.45833333333333298</v>
      </c>
      <c r="C1150" s="4">
        <v>23</v>
      </c>
      <c r="D1150" s="4">
        <v>23</v>
      </c>
      <c r="E1150" s="2">
        <v>4</v>
      </c>
      <c r="F1150" s="21">
        <v>3600</v>
      </c>
      <c r="G1150" s="22">
        <v>23.6</v>
      </c>
      <c r="I1150" s="14"/>
      <c r="J1150" s="30">
        <v>0.37165535911136499</v>
      </c>
      <c r="K1150" s="30">
        <v>1.9705970790378</v>
      </c>
      <c r="L1150" s="30">
        <v>1384.4652595700099</v>
      </c>
      <c r="M1150">
        <f t="shared" si="79"/>
        <v>1.4711971194285032E-2</v>
      </c>
      <c r="N1150">
        <f t="shared" si="80"/>
        <v>7.8006052520445956E-2</v>
      </c>
      <c r="O1150">
        <f t="shared" si="81"/>
        <v>54.804034218645789</v>
      </c>
      <c r="V1150" t="s">
        <v>24</v>
      </c>
      <c r="W1150" s="2" t="s">
        <v>36</v>
      </c>
      <c r="X1150" s="4" t="s">
        <v>35</v>
      </c>
      <c r="Y1150" s="2">
        <v>306</v>
      </c>
      <c r="Z1150" s="31">
        <f t="shared" si="78"/>
        <v>0.9639460024465818</v>
      </c>
    </row>
    <row r="1151" spans="1:26" x14ac:dyDescent="0.2">
      <c r="A1151" s="1">
        <v>44733</v>
      </c>
      <c r="B1151" s="25">
        <v>0.45833333333333298</v>
      </c>
      <c r="C1151" s="4">
        <v>24</v>
      </c>
      <c r="D1151" s="4">
        <v>24</v>
      </c>
      <c r="E1151" s="2">
        <v>1</v>
      </c>
      <c r="F1151" s="21">
        <v>0</v>
      </c>
      <c r="G1151" s="22">
        <v>25.8</v>
      </c>
      <c r="H1151" s="3">
        <v>16.399999999999999</v>
      </c>
      <c r="I1151" s="14">
        <v>7.0699999999999999E-2</v>
      </c>
      <c r="J1151" s="30">
        <v>0.34711254525565</v>
      </c>
      <c r="K1151" s="30">
        <v>2.0841218703976399</v>
      </c>
      <c r="L1151" s="30">
        <v>678.13332459360299</v>
      </c>
      <c r="M1151">
        <f t="shared" si="79"/>
        <v>1.3639327148563807E-2</v>
      </c>
      <c r="N1151">
        <f t="shared" si="80"/>
        <v>8.1892805075351599E-2</v>
      </c>
      <c r="O1151">
        <f t="shared" si="81"/>
        <v>26.646349695206844</v>
      </c>
      <c r="P1151" s="10">
        <f>SLOPE(M1151:M1154,$F1151:$F1154)*($H1151/$I1151)*1000</f>
        <v>3.9771829914087904E-2</v>
      </c>
      <c r="Q1151" s="10">
        <f>SLOPE(N1151:N1154,$F1151:$F1154)*($H1151/$I1151)*1000</f>
        <v>-0.27966367403945724</v>
      </c>
      <c r="R1151" s="10">
        <f>SLOPE(O1151:O1154,$F1151:$F1154)*($H1151/$I1151)</f>
        <v>2.4351834670899755</v>
      </c>
      <c r="S1151" s="11">
        <f>RSQ(J1151:J1154,$F1151:$F1154)</f>
        <v>0.99941139484728969</v>
      </c>
      <c r="T1151" s="11">
        <f>RSQ(K1151:K1154,$F1151:$F1154)</f>
        <v>0.93628088426527922</v>
      </c>
      <c r="U1151" s="11">
        <f>RSQ(L1151:L1154,$F1151:$F1154)</f>
        <v>0.97535934536207225</v>
      </c>
      <c r="V1151" t="s">
        <v>24</v>
      </c>
      <c r="W1151" s="2" t="s">
        <v>36</v>
      </c>
      <c r="X1151" s="4" t="s">
        <v>33</v>
      </c>
      <c r="Y1151" s="2">
        <v>306</v>
      </c>
      <c r="Z1151" s="31">
        <f t="shared" si="78"/>
        <v>0.9639460024465818</v>
      </c>
    </row>
    <row r="1152" spans="1:26" x14ac:dyDescent="0.2">
      <c r="A1152" s="1">
        <v>44733</v>
      </c>
      <c r="B1152" s="25">
        <v>0.45833333333333298</v>
      </c>
      <c r="C1152" s="4">
        <v>24</v>
      </c>
      <c r="D1152" s="4">
        <v>24</v>
      </c>
      <c r="E1152" s="2">
        <v>2</v>
      </c>
      <c r="F1152" s="21">
        <v>1200</v>
      </c>
      <c r="G1152" s="22">
        <v>25.8</v>
      </c>
      <c r="I1152" s="14"/>
      <c r="J1152" s="30">
        <v>0.35272928681161198</v>
      </c>
      <c r="K1152" s="30">
        <v>2.0258253559155599</v>
      </c>
      <c r="L1152" s="30">
        <v>1105.84701101206</v>
      </c>
      <c r="M1152">
        <f t="shared" si="79"/>
        <v>1.3860029559461333E-2</v>
      </c>
      <c r="N1152">
        <f t="shared" si="80"/>
        <v>7.9602120847685726E-2</v>
      </c>
      <c r="O1152">
        <f t="shared" si="81"/>
        <v>43.452791797963464</v>
      </c>
      <c r="V1152" t="s">
        <v>24</v>
      </c>
      <c r="W1152" s="2" t="s">
        <v>36</v>
      </c>
      <c r="X1152" s="4" t="s">
        <v>33</v>
      </c>
      <c r="Y1152" s="2">
        <v>306</v>
      </c>
      <c r="Z1152" s="31">
        <f t="shared" si="78"/>
        <v>0.9639460024465818</v>
      </c>
    </row>
    <row r="1153" spans="1:26" x14ac:dyDescent="0.2">
      <c r="A1153" s="1">
        <v>44733</v>
      </c>
      <c r="B1153" s="25">
        <v>0.45833333333333298</v>
      </c>
      <c r="C1153" s="4">
        <v>24</v>
      </c>
      <c r="D1153" s="4">
        <v>24</v>
      </c>
      <c r="E1153" s="2">
        <v>3</v>
      </c>
      <c r="F1153" s="21">
        <v>2400</v>
      </c>
      <c r="G1153" s="22">
        <v>25.8</v>
      </c>
      <c r="I1153" s="14"/>
      <c r="J1153" s="30">
        <v>0.35769577793295998</v>
      </c>
      <c r="K1153" s="30">
        <v>1.98900650466372</v>
      </c>
      <c r="L1153" s="30">
        <v>1436.3399318301001</v>
      </c>
      <c r="M1153">
        <f t="shared" si="79"/>
        <v>1.4055181241848992E-2</v>
      </c>
      <c r="N1153">
        <f t="shared" si="80"/>
        <v>7.8155372914423066E-2</v>
      </c>
      <c r="O1153">
        <f t="shared" si="81"/>
        <v>56.439072844076911</v>
      </c>
      <c r="V1153" t="s">
        <v>24</v>
      </c>
      <c r="W1153" s="2" t="s">
        <v>36</v>
      </c>
      <c r="X1153" s="4" t="s">
        <v>33</v>
      </c>
      <c r="Y1153" s="2">
        <v>306</v>
      </c>
      <c r="Z1153" s="31">
        <f t="shared" si="78"/>
        <v>0.9639460024465818</v>
      </c>
    </row>
    <row r="1154" spans="1:26" x14ac:dyDescent="0.2">
      <c r="A1154" s="1">
        <v>44733</v>
      </c>
      <c r="B1154" s="25">
        <v>0.45833333333333298</v>
      </c>
      <c r="C1154" s="4">
        <v>24</v>
      </c>
      <c r="D1154" s="4">
        <v>24</v>
      </c>
      <c r="E1154" s="2">
        <v>4</v>
      </c>
      <c r="F1154" s="21">
        <v>3600</v>
      </c>
      <c r="G1154" s="22">
        <v>25.8</v>
      </c>
      <c r="I1154" s="14"/>
      <c r="J1154" s="30">
        <v>0.36291078789793202</v>
      </c>
      <c r="K1154" s="30">
        <v>1.9736653166421201</v>
      </c>
      <c r="L1154" s="30">
        <v>1636.6414525432599</v>
      </c>
      <c r="M1154">
        <f t="shared" si="79"/>
        <v>1.4260098142627924E-2</v>
      </c>
      <c r="N1154">
        <f t="shared" si="80"/>
        <v>7.7552561275563633E-2</v>
      </c>
      <c r="O1154">
        <f t="shared" si="81"/>
        <v>64.309655474127055</v>
      </c>
      <c r="V1154" t="s">
        <v>24</v>
      </c>
      <c r="W1154" s="2" t="s">
        <v>36</v>
      </c>
      <c r="X1154" s="4" t="s">
        <v>33</v>
      </c>
      <c r="Y1154" s="2">
        <v>306</v>
      </c>
      <c r="Z1154" s="31">
        <f t="shared" si="78"/>
        <v>0.9639460024465818</v>
      </c>
    </row>
    <row r="1155" spans="1:26" x14ac:dyDescent="0.2">
      <c r="A1155" s="1">
        <v>44740</v>
      </c>
      <c r="B1155" s="25">
        <v>0.45833333333333331</v>
      </c>
      <c r="C1155" s="4">
        <v>1</v>
      </c>
      <c r="D1155" s="2">
        <v>1</v>
      </c>
      <c r="E1155" s="2">
        <v>1</v>
      </c>
      <c r="F1155" s="21">
        <v>0</v>
      </c>
      <c r="G1155" s="22">
        <v>18.100000000000001</v>
      </c>
      <c r="H1155" s="3">
        <v>16.399999999999999</v>
      </c>
      <c r="I1155" s="14">
        <v>7.0699999999999999E-2</v>
      </c>
      <c r="J1155" s="30">
        <v>0.38014116237254703</v>
      </c>
      <c r="K1155" s="30">
        <v>2.0779592462080601</v>
      </c>
      <c r="L1155" s="30">
        <v>508.76135210387997</v>
      </c>
      <c r="M1155">
        <f t="shared" si="79"/>
        <v>1.533204757889553E-2</v>
      </c>
      <c r="N1155">
        <f t="shared" si="80"/>
        <v>8.3809313969122237E-2</v>
      </c>
      <c r="O1155">
        <f t="shared" si="81"/>
        <v>20.519622784536512</v>
      </c>
      <c r="P1155" s="10">
        <f>SLOPE(M1155:M1158,$F1155:$F1158)*($H1155/$I1155)*1000</f>
        <v>0.20464715786548701</v>
      </c>
      <c r="Q1155" s="10">
        <f>SLOPE(N1155:N1158,$F1155:$F1158)*($H1155/$I1155)*1000</f>
        <v>-0.24845524563088375</v>
      </c>
      <c r="R1155" s="10">
        <f>SLOPE(O1155:O1158,$F1155:$F1158)*($H1155/$I1155)</f>
        <v>4.7075173295970938</v>
      </c>
      <c r="S1155" s="11">
        <f>RSQ(J1155:J1158,$F1155:$F1158)</f>
        <v>0.97664752230078677</v>
      </c>
      <c r="T1155" s="11">
        <f>RSQ(K1155:K1158,$F1155:$F1158)</f>
        <v>0.99229357798166107</v>
      </c>
      <c r="U1155" s="11">
        <f>RSQ(L1155:L1158,$F1155:$F1158)</f>
        <v>0.99964212848544332</v>
      </c>
      <c r="V1155" t="s">
        <v>24</v>
      </c>
      <c r="W1155" s="4" t="s">
        <v>36</v>
      </c>
      <c r="X1155" s="4" t="s">
        <v>35</v>
      </c>
      <c r="Y1155" s="2">
        <v>306</v>
      </c>
      <c r="Z1155">
        <f t="shared" ref="Z1155:Z1218" si="82">(101.325*EXP(-0.00012*Y1155))*1000/101325</f>
        <v>0.9639460024465818</v>
      </c>
    </row>
    <row r="1156" spans="1:26" x14ac:dyDescent="0.2">
      <c r="A1156" s="1">
        <v>44740</v>
      </c>
      <c r="B1156" s="25">
        <v>0.45833333333333331</v>
      </c>
      <c r="C1156" s="4">
        <v>1</v>
      </c>
      <c r="D1156" s="2">
        <v>1</v>
      </c>
      <c r="E1156" s="2">
        <v>2</v>
      </c>
      <c r="F1156" s="21">
        <v>1200</v>
      </c>
      <c r="G1156" s="22">
        <v>18.100000000000001</v>
      </c>
      <c r="I1156" s="14"/>
      <c r="J1156" s="30">
        <v>0.39470703828175302</v>
      </c>
      <c r="K1156" s="30">
        <v>2.0534456871456999</v>
      </c>
      <c r="L1156" s="30">
        <v>1121.4757084493499</v>
      </c>
      <c r="M1156">
        <f t="shared" si="79"/>
        <v>1.5919525927923599E-2</v>
      </c>
      <c r="N1156">
        <f t="shared" si="80"/>
        <v>8.2820620580786042E-2</v>
      </c>
      <c r="O1156">
        <f t="shared" si="81"/>
        <v>45.231931246819258</v>
      </c>
      <c r="R1156"/>
      <c r="U1156" s="11"/>
      <c r="V1156" t="s">
        <v>24</v>
      </c>
      <c r="W1156" s="4" t="s">
        <v>36</v>
      </c>
      <c r="X1156" s="4" t="s">
        <v>35</v>
      </c>
      <c r="Y1156" s="2">
        <v>306</v>
      </c>
      <c r="Z1156">
        <f t="shared" si="82"/>
        <v>0.9639460024465818</v>
      </c>
    </row>
    <row r="1157" spans="1:26" x14ac:dyDescent="0.2">
      <c r="A1157" s="1">
        <v>44740</v>
      </c>
      <c r="B1157" s="25">
        <v>0.45833333333333331</v>
      </c>
      <c r="C1157" s="4">
        <v>1</v>
      </c>
      <c r="D1157" s="2">
        <v>1</v>
      </c>
      <c r="E1157" s="2">
        <v>3</v>
      </c>
      <c r="F1157" s="21">
        <v>2400</v>
      </c>
      <c r="G1157" s="22">
        <v>18.100000000000001</v>
      </c>
      <c r="J1157" s="30">
        <v>0.426185807567246</v>
      </c>
      <c r="K1157" s="30">
        <v>2.0197395434349601</v>
      </c>
      <c r="L1157" s="30">
        <v>1744.0003643082</v>
      </c>
      <c r="M1157">
        <f t="shared" si="79"/>
        <v>1.7189143733577755E-2</v>
      </c>
      <c r="N1157">
        <f t="shared" si="80"/>
        <v>8.1461167171824E-2</v>
      </c>
      <c r="O1157">
        <f t="shared" si="81"/>
        <v>70.339913721260046</v>
      </c>
      <c r="R1157"/>
      <c r="U1157" s="11"/>
      <c r="V1157" t="s">
        <v>24</v>
      </c>
      <c r="W1157" s="4" t="s">
        <v>36</v>
      </c>
      <c r="X1157" s="4" t="s">
        <v>35</v>
      </c>
      <c r="Y1157" s="2">
        <v>306</v>
      </c>
      <c r="Z1157">
        <f t="shared" si="82"/>
        <v>0.9639460024465818</v>
      </c>
    </row>
    <row r="1158" spans="1:26" x14ac:dyDescent="0.2">
      <c r="A1158" s="1">
        <v>44740</v>
      </c>
      <c r="B1158" s="25">
        <v>0.45833333333333331</v>
      </c>
      <c r="C1158" s="4">
        <v>1</v>
      </c>
      <c r="D1158" s="2">
        <v>1</v>
      </c>
      <c r="E1158" s="2">
        <v>4</v>
      </c>
      <c r="F1158" s="21">
        <v>3600</v>
      </c>
      <c r="G1158" s="22">
        <v>18.100000000000001</v>
      </c>
      <c r="I1158" s="14"/>
      <c r="J1158" s="30">
        <v>0.45714379918667702</v>
      </c>
      <c r="K1158" s="30">
        <v>1.98296920484143</v>
      </c>
      <c r="L1158" s="30">
        <v>2313.9215176038902</v>
      </c>
      <c r="M1158">
        <f t="shared" si="79"/>
        <v>1.8437757268333559E-2</v>
      </c>
      <c r="N1158">
        <f t="shared" si="80"/>
        <v>7.9978127089320117E-2</v>
      </c>
      <c r="O1158">
        <f t="shared" si="81"/>
        <v>93.32626485464516</v>
      </c>
      <c r="R1158"/>
      <c r="U1158" s="11"/>
      <c r="V1158" t="s">
        <v>24</v>
      </c>
      <c r="W1158" s="4" t="s">
        <v>36</v>
      </c>
      <c r="X1158" s="4" t="s">
        <v>35</v>
      </c>
      <c r="Y1158" s="2">
        <v>306</v>
      </c>
      <c r="Z1158">
        <f t="shared" si="82"/>
        <v>0.9639460024465818</v>
      </c>
    </row>
    <row r="1159" spans="1:26" x14ac:dyDescent="0.2">
      <c r="A1159" s="1">
        <v>44740</v>
      </c>
      <c r="B1159" s="25">
        <v>0.45833333333333331</v>
      </c>
      <c r="C1159" s="4">
        <v>2</v>
      </c>
      <c r="D1159" s="2">
        <v>2</v>
      </c>
      <c r="E1159" s="2">
        <v>1</v>
      </c>
      <c r="F1159" s="21">
        <v>0</v>
      </c>
      <c r="G1159" s="22">
        <v>18.600000000000001</v>
      </c>
      <c r="H1159" s="3">
        <v>16.75</v>
      </c>
      <c r="I1159" s="14">
        <v>7.0699999999999999E-2</v>
      </c>
      <c r="J1159" s="30">
        <v>0.36924366083971699</v>
      </c>
      <c r="K1159" s="30">
        <v>2.108601195036</v>
      </c>
      <c r="L1159" s="30">
        <v>511.81893882224398</v>
      </c>
      <c r="M1159">
        <f t="shared" si="79"/>
        <v>1.4867001230532582E-2</v>
      </c>
      <c r="N1159">
        <f t="shared" si="80"/>
        <v>8.4899430609075829E-2</v>
      </c>
      <c r="O1159">
        <f t="shared" si="81"/>
        <v>20.607565139982793</v>
      </c>
      <c r="P1159" s="10">
        <f>SLOPE(M1159:M1162,$F1159:$F1162)*($H1159/$I1159)*1000</f>
        <v>2.9361693878716871E-2</v>
      </c>
      <c r="Q1159" s="10">
        <f>SLOPE(N1159:N1162,$F1159:$F1162)*($H1159/$I1159)*1000</f>
        <v>-0.30691026124744253</v>
      </c>
      <c r="R1159" s="10">
        <f>SLOPE(O1159:O1162,$F1159:$F1162)*($H1159/$I1159)</f>
        <v>4.521326650514137</v>
      </c>
      <c r="S1159" s="11">
        <f>RSQ(J1159:J1162,$F1159:$F1162)</f>
        <v>0.93680468201536016</v>
      </c>
      <c r="T1159" s="11">
        <f>RSQ(K1159:K1162,$F1159:$F1162)</f>
        <v>0.97638376383764136</v>
      </c>
      <c r="U1159" s="11">
        <f>RSQ(L1159:L1162,$F1159:$F1162)</f>
        <v>0.99487571407222442</v>
      </c>
      <c r="V1159" t="s">
        <v>24</v>
      </c>
      <c r="W1159" s="4" t="s">
        <v>36</v>
      </c>
      <c r="X1159" s="4" t="s">
        <v>33</v>
      </c>
      <c r="Y1159" s="2">
        <v>306</v>
      </c>
      <c r="Z1159">
        <f t="shared" si="82"/>
        <v>0.9639460024465818</v>
      </c>
    </row>
    <row r="1160" spans="1:26" x14ac:dyDescent="0.2">
      <c r="A1160" s="1">
        <v>44740</v>
      </c>
      <c r="B1160" s="25">
        <v>0.45833333333333331</v>
      </c>
      <c r="C1160" s="4">
        <v>2</v>
      </c>
      <c r="D1160" s="2">
        <v>2</v>
      </c>
      <c r="E1160" s="2">
        <v>2</v>
      </c>
      <c r="F1160" s="21">
        <v>1200</v>
      </c>
      <c r="G1160" s="22">
        <v>18.600000000000001</v>
      </c>
      <c r="I1160" s="14"/>
      <c r="J1160" s="30">
        <v>0.37397436015159702</v>
      </c>
      <c r="K1160" s="30">
        <v>2.0626382717940901</v>
      </c>
      <c r="L1160" s="30">
        <v>1109.0241744515899</v>
      </c>
      <c r="M1160">
        <f t="shared" si="79"/>
        <v>1.5057475218172764E-2</v>
      </c>
      <c r="N1160">
        <f t="shared" si="80"/>
        <v>8.3048807541255668E-2</v>
      </c>
      <c r="O1160">
        <f t="shared" si="81"/>
        <v>44.653071981699632</v>
      </c>
      <c r="V1160" t="s">
        <v>24</v>
      </c>
      <c r="W1160" s="4" t="s">
        <v>36</v>
      </c>
      <c r="X1160" s="4" t="s">
        <v>33</v>
      </c>
      <c r="Y1160" s="2">
        <v>306</v>
      </c>
      <c r="Z1160">
        <f t="shared" si="82"/>
        <v>0.9639460024465818</v>
      </c>
    </row>
    <row r="1161" spans="1:26" x14ac:dyDescent="0.2">
      <c r="A1161" s="1">
        <v>44740</v>
      </c>
      <c r="B1161" s="25">
        <v>0.45833333333333331</v>
      </c>
      <c r="C1161" s="4">
        <v>2</v>
      </c>
      <c r="D1161" s="2">
        <v>2</v>
      </c>
      <c r="E1161" s="2">
        <v>3</v>
      </c>
      <c r="F1161" s="21">
        <v>2400</v>
      </c>
      <c r="G1161" s="22">
        <v>18.600000000000001</v>
      </c>
      <c r="I1161" s="14"/>
      <c r="J1161" s="30">
        <v>0.37497559848147899</v>
      </c>
      <c r="K1161" s="30">
        <v>2.01667534855217</v>
      </c>
      <c r="L1161" s="30">
        <v>1747.6304353482999</v>
      </c>
      <c r="M1161">
        <f t="shared" si="79"/>
        <v>1.5097788466742991E-2</v>
      </c>
      <c r="N1161">
        <f t="shared" si="80"/>
        <v>8.1198184473435076E-2</v>
      </c>
      <c r="O1161">
        <f t="shared" si="81"/>
        <v>70.365524417541081</v>
      </c>
      <c r="V1161" t="s">
        <v>24</v>
      </c>
      <c r="W1161" s="4" t="s">
        <v>36</v>
      </c>
      <c r="X1161" s="4" t="s">
        <v>33</v>
      </c>
      <c r="Y1161" s="2">
        <v>306</v>
      </c>
      <c r="Z1161">
        <f t="shared" si="82"/>
        <v>0.9639460024465818</v>
      </c>
    </row>
    <row r="1162" spans="1:26" x14ac:dyDescent="0.2">
      <c r="A1162" s="1">
        <v>44740</v>
      </c>
      <c r="B1162" s="25">
        <v>0.45833333333333331</v>
      </c>
      <c r="C1162" s="4">
        <v>2</v>
      </c>
      <c r="D1162" s="2">
        <v>2</v>
      </c>
      <c r="E1162" s="2">
        <v>4</v>
      </c>
      <c r="F1162" s="21">
        <v>3600</v>
      </c>
      <c r="G1162" s="22">
        <v>18.600000000000001</v>
      </c>
      <c r="I1162" s="14"/>
      <c r="J1162" s="30">
        <v>0.38122210648978899</v>
      </c>
      <c r="K1162" s="30">
        <v>1.9952259843726099</v>
      </c>
      <c r="L1162" s="30">
        <v>2194.8708006973902</v>
      </c>
      <c r="M1162">
        <f t="shared" si="79"/>
        <v>1.5349294049898793E-2</v>
      </c>
      <c r="N1162">
        <f t="shared" si="80"/>
        <v>8.0334560375118907E-2</v>
      </c>
      <c r="O1162">
        <f t="shared" si="81"/>
        <v>88.372937319004677</v>
      </c>
      <c r="V1162" t="s">
        <v>24</v>
      </c>
      <c r="W1162" s="4" t="s">
        <v>36</v>
      </c>
      <c r="X1162" s="4" t="s">
        <v>33</v>
      </c>
      <c r="Y1162" s="2">
        <v>306</v>
      </c>
      <c r="Z1162">
        <f t="shared" si="82"/>
        <v>0.9639460024465818</v>
      </c>
    </row>
    <row r="1163" spans="1:26" x14ac:dyDescent="0.2">
      <c r="A1163" s="1">
        <v>44740</v>
      </c>
      <c r="B1163" s="25">
        <v>0.45833333333333331</v>
      </c>
      <c r="C1163" s="4">
        <v>3</v>
      </c>
      <c r="D1163" s="2">
        <v>3</v>
      </c>
      <c r="E1163" s="2">
        <v>1</v>
      </c>
      <c r="F1163" s="21">
        <v>0</v>
      </c>
      <c r="G1163" s="22">
        <v>18.100000000000001</v>
      </c>
      <c r="H1163" s="3">
        <v>16.399999999999999</v>
      </c>
      <c r="I1163" s="14">
        <v>7.0699999999999999E-2</v>
      </c>
      <c r="J1163" s="30">
        <v>0.36282908286535298</v>
      </c>
      <c r="K1163" s="30">
        <v>2.1177937796843902</v>
      </c>
      <c r="L1163" s="30">
        <v>551.46347810247505</v>
      </c>
      <c r="M1163">
        <f t="shared" si="79"/>
        <v>1.4633807943289338E-2</v>
      </c>
      <c r="N1163">
        <f t="shared" si="80"/>
        <v>8.5415940725168338E-2</v>
      </c>
      <c r="O1163">
        <f t="shared" si="81"/>
        <v>22.241906747273543</v>
      </c>
      <c r="P1163" s="10">
        <f>SLOPE(M1163:M1166,$F1163:$F1166)*($H1163/$I1163)*1000</f>
        <v>2.9604028256725239E-2</v>
      </c>
      <c r="Q1163" s="10">
        <f>SLOPE(N1163:N1166,$F1163:$F1166)*($H1163/$I1163)*1000</f>
        <v>-0.41807373062889075</v>
      </c>
      <c r="R1163" s="10">
        <f>SLOPE(O1163:O1166,$F1163:$F1166)*($H1163/$I1163)</f>
        <v>3.1330869115081863</v>
      </c>
      <c r="S1163" s="11">
        <f>RSQ(J1163:J1166,$F1163:$F1166)</f>
        <v>0.96765591729192024</v>
      </c>
      <c r="T1163" s="11">
        <f>RSQ(K1163:K1166,$F1163:$F1166)</f>
        <v>0.99254577864203453</v>
      </c>
      <c r="U1163" s="11">
        <f>RSQ(L1163:L1166,$F1163:$F1166)</f>
        <v>0.99937643079408733</v>
      </c>
      <c r="V1163" t="s">
        <v>24</v>
      </c>
      <c r="W1163" s="4" t="s">
        <v>32</v>
      </c>
      <c r="X1163" s="4" t="s">
        <v>35</v>
      </c>
      <c r="Y1163" s="2">
        <v>306</v>
      </c>
      <c r="Z1163">
        <f t="shared" si="82"/>
        <v>0.9639460024465818</v>
      </c>
    </row>
    <row r="1164" spans="1:26" x14ac:dyDescent="0.2">
      <c r="A1164" s="1">
        <v>44740</v>
      </c>
      <c r="B1164" s="25">
        <v>0.45833333333333331</v>
      </c>
      <c r="C1164" s="4">
        <v>3</v>
      </c>
      <c r="D1164" s="2">
        <v>3</v>
      </c>
      <c r="E1164" s="2">
        <v>2</v>
      </c>
      <c r="F1164" s="21">
        <v>1200</v>
      </c>
      <c r="G1164" s="22">
        <v>18.100000000000001</v>
      </c>
      <c r="I1164" s="14"/>
      <c r="J1164" s="30">
        <v>0.36471579120986503</v>
      </c>
      <c r="K1164" s="30">
        <v>2.0718308564424701</v>
      </c>
      <c r="L1164" s="30">
        <v>972.14837752738799</v>
      </c>
      <c r="M1164">
        <f t="shared" si="79"/>
        <v>1.4709903628179177E-2</v>
      </c>
      <c r="N1164">
        <f t="shared" si="80"/>
        <v>8.3562140622038192E-2</v>
      </c>
      <c r="O1164">
        <f t="shared" si="81"/>
        <v>39.209185043183354</v>
      </c>
      <c r="V1164" t="s">
        <v>24</v>
      </c>
      <c r="W1164" s="4" t="s">
        <v>32</v>
      </c>
      <c r="X1164" s="4" t="s">
        <v>35</v>
      </c>
      <c r="Y1164" s="2">
        <v>306</v>
      </c>
      <c r="Z1164">
        <f t="shared" si="82"/>
        <v>0.9639460024465818</v>
      </c>
    </row>
    <row r="1165" spans="1:26" x14ac:dyDescent="0.2">
      <c r="A1165" s="1">
        <v>44740</v>
      </c>
      <c r="B1165" s="25">
        <v>0.45833333333333331</v>
      </c>
      <c r="C1165" s="4">
        <v>3</v>
      </c>
      <c r="D1165" s="2">
        <v>3</v>
      </c>
      <c r="E1165" s="2">
        <v>3</v>
      </c>
      <c r="F1165" s="21">
        <v>2400</v>
      </c>
      <c r="G1165" s="22">
        <v>18.100000000000001</v>
      </c>
      <c r="I1165" s="14"/>
      <c r="J1165" s="30">
        <v>0.370404601022852</v>
      </c>
      <c r="K1165" s="30">
        <v>2.0044185690209901</v>
      </c>
      <c r="L1165" s="30">
        <v>1378.9765541648201</v>
      </c>
      <c r="M1165">
        <f t="shared" si="79"/>
        <v>1.4939347612028852E-2</v>
      </c>
      <c r="N1165">
        <f t="shared" si="80"/>
        <v>8.0843233804114081E-2</v>
      </c>
      <c r="O1165">
        <f t="shared" si="81"/>
        <v>55.61758691608425</v>
      </c>
      <c r="V1165" t="s">
        <v>24</v>
      </c>
      <c r="W1165" s="4" t="s">
        <v>32</v>
      </c>
      <c r="X1165" s="4" t="s">
        <v>35</v>
      </c>
      <c r="Y1165" s="2">
        <v>306</v>
      </c>
      <c r="Z1165">
        <f t="shared" si="82"/>
        <v>0.9639460024465818</v>
      </c>
    </row>
    <row r="1166" spans="1:26" x14ac:dyDescent="0.2">
      <c r="A1166" s="1">
        <v>44740</v>
      </c>
      <c r="B1166" s="25">
        <v>0.45833333333333331</v>
      </c>
      <c r="C1166" s="4">
        <v>3</v>
      </c>
      <c r="D1166" s="2">
        <v>3</v>
      </c>
      <c r="E1166" s="2">
        <v>4</v>
      </c>
      <c r="F1166" s="21">
        <v>3600</v>
      </c>
      <c r="G1166" s="22">
        <v>18.100000000000001</v>
      </c>
      <c r="I1166" s="14"/>
      <c r="J1166" s="30">
        <v>0.373589822460143</v>
      </c>
      <c r="K1166" s="30">
        <v>1.9615198406618699</v>
      </c>
      <c r="L1166" s="30">
        <v>1755.3849957063701</v>
      </c>
      <c r="M1166">
        <f t="shared" si="79"/>
        <v>1.5067815590400538E-2</v>
      </c>
      <c r="N1166">
        <f t="shared" si="80"/>
        <v>7.9113020374526152E-2</v>
      </c>
      <c r="O1166">
        <f t="shared" si="81"/>
        <v>70.799084491337993</v>
      </c>
      <c r="V1166" t="s">
        <v>24</v>
      </c>
      <c r="W1166" s="4" t="s">
        <v>32</v>
      </c>
      <c r="X1166" s="4" t="s">
        <v>35</v>
      </c>
      <c r="Y1166" s="2">
        <v>306</v>
      </c>
      <c r="Z1166">
        <f t="shared" si="82"/>
        <v>0.9639460024465818</v>
      </c>
    </row>
    <row r="1167" spans="1:26" x14ac:dyDescent="0.2">
      <c r="A1167" s="1">
        <v>44740</v>
      </c>
      <c r="B1167" s="25">
        <v>0.45833333333333331</v>
      </c>
      <c r="C1167" s="4">
        <v>4</v>
      </c>
      <c r="D1167" s="2">
        <v>4</v>
      </c>
      <c r="E1167" s="2">
        <v>1</v>
      </c>
      <c r="F1167" s="21">
        <v>0</v>
      </c>
      <c r="G1167" s="22">
        <v>18.600000000000001</v>
      </c>
      <c r="H1167" s="3">
        <v>16.399999999999999</v>
      </c>
      <c r="I1167" s="14">
        <v>7.0699999999999999E-2</v>
      </c>
      <c r="J1167" s="30">
        <v>0.36328625202272602</v>
      </c>
      <c r="K1167" s="30">
        <v>2.108601195036</v>
      </c>
      <c r="L1167" s="30">
        <v>569.71792136147201</v>
      </c>
      <c r="M1167">
        <f t="shared" si="79"/>
        <v>1.4627135760637794E-2</v>
      </c>
      <c r="N1167">
        <f t="shared" si="80"/>
        <v>8.4899430609075829E-2</v>
      </c>
      <c r="O1167">
        <f t="shared" si="81"/>
        <v>22.938774408950962</v>
      </c>
      <c r="P1167" s="10">
        <f>SLOPE(M1167:M1170,$F1167:$F1170)*($H1167/$I1167)*1000</f>
        <v>1.3486672143906451E-2</v>
      </c>
      <c r="Q1167" s="10">
        <f>SLOPE(N1167:N1170,$F1167:$F1170)*($H1167/$I1167)*1000</f>
        <v>-0.24802944401025748</v>
      </c>
      <c r="R1167" s="10">
        <f>SLOPE(O1167:O1170,$F1167:$F1170)*($H1167/$I1167)</f>
        <v>0.97442371454899301</v>
      </c>
      <c r="S1167" s="11">
        <f>RSQ(J1167:J1170,$F1167:$F1170)</f>
        <v>0.9811349945856177</v>
      </c>
      <c r="T1167" s="11">
        <f>RSQ(K1167:K1170,$F1167:$F1170)</f>
        <v>0.9779385171790419</v>
      </c>
      <c r="U1167" s="11">
        <f>RSQ(L1167:L1170,$F1167:$F1170)</f>
        <v>0.99376648791153377</v>
      </c>
      <c r="V1167" t="s">
        <v>24</v>
      </c>
      <c r="W1167" s="4" t="s">
        <v>32</v>
      </c>
      <c r="X1167" s="4" t="s">
        <v>33</v>
      </c>
      <c r="Y1167" s="2">
        <v>306</v>
      </c>
      <c r="Z1167">
        <f t="shared" si="82"/>
        <v>0.9639460024465818</v>
      </c>
    </row>
    <row r="1168" spans="1:26" x14ac:dyDescent="0.2">
      <c r="A1168" s="1">
        <v>44740</v>
      </c>
      <c r="B1168" s="25">
        <v>0.45833333333333331</v>
      </c>
      <c r="C1168" s="4">
        <v>4</v>
      </c>
      <c r="D1168" s="2">
        <v>4</v>
      </c>
      <c r="E1168" s="2">
        <v>2</v>
      </c>
      <c r="F1168" s="21">
        <v>1200</v>
      </c>
      <c r="G1168" s="22">
        <v>18.600000000000001</v>
      </c>
      <c r="I1168" s="14"/>
      <c r="J1168" s="30">
        <v>0.36517294662365501</v>
      </c>
      <c r="K1168" s="30">
        <v>2.0626382717940901</v>
      </c>
      <c r="L1168" s="30">
        <v>721.88165187748803</v>
      </c>
      <c r="M1168">
        <f t="shared" si="79"/>
        <v>1.4703100479679583E-2</v>
      </c>
      <c r="N1168">
        <f t="shared" si="80"/>
        <v>8.3048807541255668E-2</v>
      </c>
      <c r="O1168">
        <f t="shared" si="81"/>
        <v>29.065401914699891</v>
      </c>
      <c r="V1168" t="s">
        <v>24</v>
      </c>
      <c r="W1168" s="4" t="s">
        <v>32</v>
      </c>
      <c r="X1168" s="4" t="s">
        <v>33</v>
      </c>
      <c r="Y1168" s="2">
        <v>306</v>
      </c>
      <c r="Z1168">
        <f t="shared" si="82"/>
        <v>0.9639460024465818</v>
      </c>
    </row>
    <row r="1169" spans="1:26" x14ac:dyDescent="0.2">
      <c r="A1169" s="1">
        <v>44740</v>
      </c>
      <c r="B1169" s="25">
        <v>0.45833333333333331</v>
      </c>
      <c r="C1169" s="4">
        <v>4</v>
      </c>
      <c r="D1169" s="2">
        <v>4</v>
      </c>
      <c r="E1169" s="2">
        <v>3</v>
      </c>
      <c r="F1169" s="21">
        <v>2400</v>
      </c>
      <c r="G1169" s="22">
        <v>18.600000000000001</v>
      </c>
      <c r="I1169" s="14"/>
      <c r="J1169" s="30">
        <v>0.36732806322026201</v>
      </c>
      <c r="K1169" s="30">
        <v>2.0381247127317299</v>
      </c>
      <c r="L1169" s="30">
        <v>838.46027739467604</v>
      </c>
      <c r="M1169">
        <f t="shared" si="79"/>
        <v>1.4789872778006473E-2</v>
      </c>
      <c r="N1169">
        <f t="shared" si="80"/>
        <v>8.206180857175123E-2</v>
      </c>
      <c r="O1169">
        <f t="shared" si="81"/>
        <v>33.759252487723479</v>
      </c>
      <c r="V1169" t="s">
        <v>24</v>
      </c>
      <c r="W1169" s="4" t="s">
        <v>32</v>
      </c>
      <c r="X1169" s="4" t="s">
        <v>33</v>
      </c>
      <c r="Y1169" s="2">
        <v>306</v>
      </c>
      <c r="Z1169">
        <f t="shared" si="82"/>
        <v>0.9639460024465818</v>
      </c>
    </row>
    <row r="1170" spans="1:26" x14ac:dyDescent="0.2">
      <c r="A1170" s="1">
        <v>44740</v>
      </c>
      <c r="B1170" s="25">
        <v>0.45833333333333331</v>
      </c>
      <c r="C1170" s="4">
        <v>4</v>
      </c>
      <c r="D1170" s="2">
        <v>4</v>
      </c>
      <c r="E1170" s="2">
        <v>4</v>
      </c>
      <c r="F1170" s="21">
        <v>3600</v>
      </c>
      <c r="G1170" s="22">
        <v>18.600000000000001</v>
      </c>
      <c r="I1170" s="14"/>
      <c r="J1170" s="30">
        <v>0.36834391763952301</v>
      </c>
      <c r="K1170" s="30">
        <v>2.0105469587865801</v>
      </c>
      <c r="L1170" s="30">
        <v>948.182102058341</v>
      </c>
      <c r="M1170">
        <f t="shared" si="79"/>
        <v>1.4830774519872128E-2</v>
      </c>
      <c r="N1170">
        <f t="shared" si="80"/>
        <v>8.0951434731058966E-2</v>
      </c>
      <c r="O1170">
        <f t="shared" si="81"/>
        <v>38.177025019231017</v>
      </c>
      <c r="V1170" t="s">
        <v>24</v>
      </c>
      <c r="W1170" s="4" t="s">
        <v>32</v>
      </c>
      <c r="X1170" s="4" t="s">
        <v>33</v>
      </c>
      <c r="Y1170" s="2">
        <v>306</v>
      </c>
      <c r="Z1170">
        <f t="shared" si="82"/>
        <v>0.9639460024465818</v>
      </c>
    </row>
    <row r="1171" spans="1:26" x14ac:dyDescent="0.2">
      <c r="A1171" s="1">
        <v>44740</v>
      </c>
      <c r="B1171" s="25">
        <v>0.45833333333333298</v>
      </c>
      <c r="C1171" s="4">
        <v>5</v>
      </c>
      <c r="D1171" s="4">
        <v>5</v>
      </c>
      <c r="E1171" s="2">
        <v>1</v>
      </c>
      <c r="F1171" s="21">
        <v>0</v>
      </c>
      <c r="G1171" s="22">
        <v>18.100000000000001</v>
      </c>
      <c r="H1171" s="3">
        <v>15.04</v>
      </c>
      <c r="I1171" s="14">
        <v>7.0699999999999999E-2</v>
      </c>
      <c r="J1171" s="30">
        <v>0.36173331460948799</v>
      </c>
      <c r="K1171" s="30">
        <v>2.0902160257392399</v>
      </c>
      <c r="L1171" s="30">
        <v>486.61661765853898</v>
      </c>
      <c r="M1171">
        <f t="shared" si="79"/>
        <v>1.4589612858154358E-2</v>
      </c>
      <c r="N1171">
        <f t="shared" si="80"/>
        <v>8.4303660663290314E-2</v>
      </c>
      <c r="O1171">
        <f t="shared" si="81"/>
        <v>19.626470040911148</v>
      </c>
      <c r="P1171" s="10">
        <f>SLOPE(M1171:M1174,$F1171:$F1174)*($H1171/$I1171)*1000</f>
        <v>5.8012395725795876E-2</v>
      </c>
      <c r="Q1171" s="10">
        <f>SLOPE(N1171:N1174,$F1171:$F1174)*($H1171/$I1171)*1000</f>
        <v>-0.16212520531036256</v>
      </c>
      <c r="R1171" s="10">
        <f>SLOPE(O1171:O1174,$F1171:$F1174)*($H1171/$I1171)</f>
        <v>3.0314453374575785</v>
      </c>
      <c r="S1171" s="11">
        <f>RSQ(J1171:J1174,$F1171:$F1174)</f>
        <v>0.99160670829078346</v>
      </c>
      <c r="T1171" s="11">
        <f>RSQ(K1171:K1174,$F1171:$F1174)</f>
        <v>0.995636363636349</v>
      </c>
      <c r="U1171" s="11">
        <f>RSQ(L1171:L1174,$F1171:$F1174)</f>
        <v>0.99955985336380626</v>
      </c>
      <c r="V1171" t="s">
        <v>24</v>
      </c>
      <c r="W1171" s="2" t="s">
        <v>31</v>
      </c>
      <c r="X1171" s="4" t="s">
        <v>35</v>
      </c>
      <c r="Y1171" s="2">
        <v>306</v>
      </c>
      <c r="Z1171">
        <f t="shared" si="82"/>
        <v>0.9639460024465818</v>
      </c>
    </row>
    <row r="1172" spans="1:26" x14ac:dyDescent="0.2">
      <c r="A1172" s="1">
        <v>44740</v>
      </c>
      <c r="B1172" s="25">
        <v>0.45833333333333298</v>
      </c>
      <c r="C1172" s="4">
        <v>5</v>
      </c>
      <c r="D1172" s="4">
        <v>5</v>
      </c>
      <c r="E1172" s="2">
        <v>2</v>
      </c>
      <c r="F1172" s="21">
        <v>1200</v>
      </c>
      <c r="G1172" s="22">
        <v>18.100000000000001</v>
      </c>
      <c r="I1172" s="14"/>
      <c r="J1172" s="30">
        <v>0.37162356550319597</v>
      </c>
      <c r="K1172" s="30">
        <v>2.0657024666768802</v>
      </c>
      <c r="L1172" s="30">
        <v>922.602461682583</v>
      </c>
      <c r="M1172">
        <f t="shared" si="79"/>
        <v>1.4988511510231756E-2</v>
      </c>
      <c r="N1172">
        <f t="shared" si="80"/>
        <v>8.3314967274954146E-2</v>
      </c>
      <c r="O1172">
        <f t="shared" si="81"/>
        <v>37.210873851805353</v>
      </c>
      <c r="V1172" t="s">
        <v>24</v>
      </c>
      <c r="W1172" s="2" t="s">
        <v>31</v>
      </c>
      <c r="X1172" s="4" t="s">
        <v>35</v>
      </c>
      <c r="Y1172" s="2">
        <v>306</v>
      </c>
      <c r="Z1172">
        <f t="shared" si="82"/>
        <v>0.9639460024465818</v>
      </c>
    </row>
    <row r="1173" spans="1:26" x14ac:dyDescent="0.2">
      <c r="A1173" s="1">
        <v>44740</v>
      </c>
      <c r="B1173" s="25">
        <v>0.45833333333333298</v>
      </c>
      <c r="C1173" s="4">
        <v>5</v>
      </c>
      <c r="D1173" s="4">
        <v>5</v>
      </c>
      <c r="E1173" s="2">
        <v>3</v>
      </c>
      <c r="F1173" s="21">
        <v>2400</v>
      </c>
      <c r="G1173" s="22">
        <v>18.100000000000001</v>
      </c>
      <c r="I1173" s="14"/>
      <c r="J1173" s="30">
        <v>0.37753666664604102</v>
      </c>
      <c r="K1173" s="30">
        <v>2.04118890761452</v>
      </c>
      <c r="L1173" s="30">
        <v>1356.35041244893</v>
      </c>
      <c r="M1173">
        <f t="shared" si="79"/>
        <v>1.5227001726590049E-2</v>
      </c>
      <c r="N1173">
        <f t="shared" si="80"/>
        <v>8.2326273886617951E-2</v>
      </c>
      <c r="O1173">
        <f t="shared" si="81"/>
        <v>54.705017808467105</v>
      </c>
      <c r="V1173" t="s">
        <v>24</v>
      </c>
      <c r="W1173" s="2" t="s">
        <v>31</v>
      </c>
      <c r="X1173" s="4" t="s">
        <v>35</v>
      </c>
      <c r="Y1173" s="2">
        <v>306</v>
      </c>
      <c r="Z1173">
        <f t="shared" si="82"/>
        <v>0.9639460024465818</v>
      </c>
    </row>
    <row r="1174" spans="1:26" x14ac:dyDescent="0.2">
      <c r="A1174" s="1">
        <v>44740</v>
      </c>
      <c r="B1174" s="25">
        <v>0.45833333333333298</v>
      </c>
      <c r="C1174" s="4">
        <v>5</v>
      </c>
      <c r="D1174" s="4">
        <v>5</v>
      </c>
      <c r="E1174" s="2">
        <v>4</v>
      </c>
      <c r="F1174" s="21">
        <v>3600</v>
      </c>
      <c r="G1174" s="22">
        <v>18.100000000000001</v>
      </c>
      <c r="I1174" s="14"/>
      <c r="J1174" s="30">
        <v>0.38680791135474202</v>
      </c>
      <c r="K1174" s="30">
        <v>2.0228037383177599</v>
      </c>
      <c r="L1174" s="30">
        <v>1755.3069296624899</v>
      </c>
      <c r="M1174">
        <f t="shared" si="79"/>
        <v>1.5600934304957029E-2</v>
      </c>
      <c r="N1174">
        <f t="shared" si="80"/>
        <v>8.1584753845366217E-2</v>
      </c>
      <c r="O1174">
        <f t="shared" si="81"/>
        <v>70.79593589177145</v>
      </c>
      <c r="V1174" t="s">
        <v>24</v>
      </c>
      <c r="W1174" s="2" t="s">
        <v>31</v>
      </c>
      <c r="X1174" s="4" t="s">
        <v>35</v>
      </c>
      <c r="Y1174" s="2">
        <v>306</v>
      </c>
      <c r="Z1174">
        <f t="shared" si="82"/>
        <v>0.9639460024465818</v>
      </c>
    </row>
    <row r="1175" spans="1:26" x14ac:dyDescent="0.2">
      <c r="A1175" s="1">
        <v>44740</v>
      </c>
      <c r="B1175" s="25">
        <v>0.45833333333333298</v>
      </c>
      <c r="C1175" s="4">
        <v>6</v>
      </c>
      <c r="D1175" s="4">
        <v>6</v>
      </c>
      <c r="E1175" s="2">
        <v>1</v>
      </c>
      <c r="F1175" s="21">
        <v>0</v>
      </c>
      <c r="G1175" s="22">
        <v>18.600000000000001</v>
      </c>
      <c r="H1175" s="3">
        <v>16.399999999999999</v>
      </c>
      <c r="I1175" s="14">
        <v>7.0699999999999999E-2</v>
      </c>
      <c r="J1175" s="30">
        <v>0.363990140869561</v>
      </c>
      <c r="K1175" s="30">
        <v>2.1116653899187998</v>
      </c>
      <c r="L1175" s="30">
        <v>485.58874808087597</v>
      </c>
      <c r="M1175">
        <f t="shared" si="79"/>
        <v>1.4655476711240048E-2</v>
      </c>
      <c r="N1175">
        <f t="shared" si="80"/>
        <v>8.5022805480264085E-2</v>
      </c>
      <c r="O1175">
        <f t="shared" si="81"/>
        <v>19.551448761052459</v>
      </c>
      <c r="P1175" s="10">
        <f>SLOPE(M1175:M1178,$F1175:$F1178)*($H1175/$I1175)*1000</f>
        <v>5.907145047613159E-2</v>
      </c>
      <c r="Q1175" s="10">
        <f>SLOPE(N1175:N1178,$F1175:$F1178)*($H1175/$I1175)*1000</f>
        <v>-0.25279924101047802</v>
      </c>
      <c r="R1175" s="10">
        <f>SLOPE(O1175:O1178,$F1175:$F1178)*($H1175/$I1175)</f>
        <v>2.0572731307075149</v>
      </c>
      <c r="S1175" s="11">
        <f>RSQ(J1175:J1178,$F1175:$F1178)</f>
        <v>0.98719422377628441</v>
      </c>
      <c r="T1175" s="11">
        <f>RSQ(K1175:K1178,$F1175:$F1178)</f>
        <v>0.97197231833908559</v>
      </c>
      <c r="U1175" s="11">
        <f>RSQ(L1175:L1178,$F1175:$F1178)</f>
        <v>0.99632024115389539</v>
      </c>
      <c r="V1175" t="s">
        <v>24</v>
      </c>
      <c r="W1175" s="2" t="s">
        <v>31</v>
      </c>
      <c r="X1175" s="4" t="s">
        <v>33</v>
      </c>
      <c r="Y1175" s="2">
        <v>306</v>
      </c>
      <c r="Z1175">
        <f t="shared" si="82"/>
        <v>0.9639460024465818</v>
      </c>
    </row>
    <row r="1176" spans="1:26" x14ac:dyDescent="0.2">
      <c r="A1176" s="1">
        <v>44740</v>
      </c>
      <c r="B1176" s="25">
        <v>0.45833333333333298</v>
      </c>
      <c r="C1176" s="4">
        <v>6</v>
      </c>
      <c r="D1176" s="4">
        <v>6</v>
      </c>
      <c r="E1176" s="2">
        <v>2</v>
      </c>
      <c r="F1176" s="21">
        <v>1200</v>
      </c>
      <c r="G1176" s="22">
        <v>18.600000000000001</v>
      </c>
      <c r="I1176" s="14"/>
      <c r="J1176" s="30">
        <v>0.37382925185832899</v>
      </c>
      <c r="K1176" s="30">
        <v>2.0902160257392399</v>
      </c>
      <c r="L1176" s="30">
        <v>773.75653803117405</v>
      </c>
      <c r="M1176">
        <f t="shared" si="79"/>
        <v>1.5051632666482993E-2</v>
      </c>
      <c r="N1176">
        <f t="shared" si="80"/>
        <v>8.4159181381947917E-2</v>
      </c>
      <c r="O1176">
        <f t="shared" si="81"/>
        <v>31.154060646245089</v>
      </c>
      <c r="V1176" t="s">
        <v>24</v>
      </c>
      <c r="W1176" s="2" t="s">
        <v>31</v>
      </c>
      <c r="X1176" s="4" t="s">
        <v>33</v>
      </c>
      <c r="Y1176" s="2">
        <v>306</v>
      </c>
      <c r="Z1176">
        <f t="shared" si="82"/>
        <v>0.9639460024465818</v>
      </c>
    </row>
    <row r="1177" spans="1:26" x14ac:dyDescent="0.2">
      <c r="A1177" s="1">
        <v>44740</v>
      </c>
      <c r="B1177" s="25">
        <v>0.45833333333333298</v>
      </c>
      <c r="C1177" s="4">
        <v>6</v>
      </c>
      <c r="D1177" s="4">
        <v>6</v>
      </c>
      <c r="E1177" s="2">
        <v>3</v>
      </c>
      <c r="F1177" s="21">
        <v>2400</v>
      </c>
      <c r="G1177" s="22">
        <v>18.600000000000001</v>
      </c>
      <c r="I1177" s="14"/>
      <c r="J1177" s="30">
        <v>0.38088113946178098</v>
      </c>
      <c r="K1177" s="30">
        <v>2.04118890761452</v>
      </c>
      <c r="L1177" s="30">
        <v>1053.40211819199</v>
      </c>
      <c r="M1177">
        <f t="shared" si="79"/>
        <v>1.5335565561741574E-2</v>
      </c>
      <c r="N1177">
        <f t="shared" si="80"/>
        <v>8.2185183442939097E-2</v>
      </c>
      <c r="O1177">
        <f t="shared" si="81"/>
        <v>42.413539481735647</v>
      </c>
      <c r="V1177" t="s">
        <v>24</v>
      </c>
      <c r="W1177" s="2" t="s">
        <v>31</v>
      </c>
      <c r="X1177" s="4" t="s">
        <v>33</v>
      </c>
      <c r="Y1177" s="2">
        <v>306</v>
      </c>
      <c r="Z1177">
        <f t="shared" si="82"/>
        <v>0.9639460024465818</v>
      </c>
    </row>
    <row r="1178" spans="1:26" x14ac:dyDescent="0.2">
      <c r="A1178" s="1">
        <v>44740</v>
      </c>
      <c r="B1178" s="25">
        <v>0.45833333333333298</v>
      </c>
      <c r="C1178" s="4">
        <v>6</v>
      </c>
      <c r="D1178" s="4">
        <v>6</v>
      </c>
      <c r="E1178" s="2">
        <v>4</v>
      </c>
      <c r="F1178" s="21">
        <v>3600</v>
      </c>
      <c r="G1178" s="22">
        <v>18.600000000000001</v>
      </c>
      <c r="I1178" s="14"/>
      <c r="J1178" s="30">
        <v>0.386938482988814</v>
      </c>
      <c r="K1178" s="30">
        <v>2.0197395434349601</v>
      </c>
      <c r="L1178" s="30">
        <v>1273.45728486299</v>
      </c>
      <c r="M1178">
        <f t="shared" si="79"/>
        <v>1.5579454741762595E-2</v>
      </c>
      <c r="N1178">
        <f t="shared" si="80"/>
        <v>8.1321559344622929E-2</v>
      </c>
      <c r="O1178">
        <f t="shared" si="81"/>
        <v>51.273706305568936</v>
      </c>
      <c r="V1178" t="s">
        <v>24</v>
      </c>
      <c r="W1178" s="2" t="s">
        <v>31</v>
      </c>
      <c r="X1178" s="4" t="s">
        <v>33</v>
      </c>
      <c r="Y1178" s="2">
        <v>306</v>
      </c>
      <c r="Z1178">
        <f t="shared" si="82"/>
        <v>0.9639460024465818</v>
      </c>
    </row>
    <row r="1179" spans="1:26" x14ac:dyDescent="0.2">
      <c r="A1179" s="1">
        <v>44740</v>
      </c>
      <c r="B1179" s="25">
        <v>0.45833333333333298</v>
      </c>
      <c r="C1179" s="4">
        <v>7</v>
      </c>
      <c r="D1179" s="4">
        <v>7</v>
      </c>
      <c r="E1179" s="2">
        <v>1</v>
      </c>
      <c r="F1179" s="21">
        <v>0</v>
      </c>
      <c r="G1179" s="22">
        <v>18.100000000000001</v>
      </c>
      <c r="H1179" s="3">
        <v>17.09</v>
      </c>
      <c r="I1179" s="14">
        <v>7.0699999999999999E-2</v>
      </c>
      <c r="J1179" s="30">
        <v>0.36703781610957698</v>
      </c>
      <c r="K1179" s="30">
        <v>2.1729492875746899</v>
      </c>
      <c r="L1179" s="30">
        <v>471.927190403081</v>
      </c>
      <c r="M1179">
        <f t="shared" si="79"/>
        <v>1.4803556722781105E-2</v>
      </c>
      <c r="N1179">
        <f t="shared" si="80"/>
        <v>8.7640500848924344E-2</v>
      </c>
      <c r="O1179">
        <f t="shared" si="81"/>
        <v>19.034008555862371</v>
      </c>
      <c r="P1179" s="10">
        <f>SLOPE(M1179:M1182,$F1179:$F1182)*($H1179/$I1179)*1000</f>
        <v>7.2569400757354569E-3</v>
      </c>
      <c r="Q1179" s="10">
        <f>SLOPE(N1179:N1182,$F1179:$F1182)*($H1179/$I1179)*1000</f>
        <v>-0.31616716626093272</v>
      </c>
      <c r="R1179" s="10">
        <f>SLOPE(O1179:O1182,$F1179:$F1182)*($H1179/$I1179)</f>
        <v>2.6525503227347342</v>
      </c>
      <c r="S1179" s="11">
        <f>RSQ(J1179:J1182,$F1179:$F1182)</f>
        <v>0.89673787067546451</v>
      </c>
      <c r="T1179" s="11">
        <f>RSQ(K1179:K1182,$F1179:$F1182)</f>
        <v>0.28773526001248567</v>
      </c>
      <c r="U1179" s="11">
        <f>RSQ(L1179:L1182,$F1179:$F1182)</f>
        <v>0.94827626699709389</v>
      </c>
      <c r="V1179" t="s">
        <v>24</v>
      </c>
      <c r="W1179" s="2" t="s">
        <v>31</v>
      </c>
      <c r="X1179" s="4" t="s">
        <v>35</v>
      </c>
      <c r="Y1179" s="2">
        <v>306</v>
      </c>
      <c r="Z1179">
        <f t="shared" si="82"/>
        <v>0.9639460024465818</v>
      </c>
    </row>
    <row r="1180" spans="1:26" x14ac:dyDescent="0.2">
      <c r="A1180" s="1">
        <v>44740</v>
      </c>
      <c r="B1180" s="25">
        <v>0.45833333333333298</v>
      </c>
      <c r="C1180" s="4">
        <v>7</v>
      </c>
      <c r="D1180" s="4">
        <v>7</v>
      </c>
      <c r="E1180" s="2">
        <v>2</v>
      </c>
      <c r="F1180" s="21">
        <v>1200</v>
      </c>
      <c r="G1180" s="22">
        <v>18.100000000000001</v>
      </c>
      <c r="I1180" s="14"/>
      <c r="J1180" s="30">
        <v>0.36880104682419101</v>
      </c>
      <c r="K1180" s="30">
        <v>2.0626382717940901</v>
      </c>
      <c r="L1180" s="30">
        <v>907.60077025163298</v>
      </c>
      <c r="M1180">
        <f t="shared" si="79"/>
        <v>1.4874672244815888E-2</v>
      </c>
      <c r="N1180">
        <f t="shared" si="80"/>
        <v>8.3191380601412318E-2</v>
      </c>
      <c r="O1180">
        <f t="shared" si="81"/>
        <v>36.605817968491607</v>
      </c>
      <c r="V1180" t="s">
        <v>24</v>
      </c>
      <c r="W1180" s="2" t="s">
        <v>31</v>
      </c>
      <c r="X1180" s="4" t="s">
        <v>35</v>
      </c>
      <c r="Y1180" s="2">
        <v>306</v>
      </c>
      <c r="Z1180">
        <f t="shared" si="82"/>
        <v>0.9639460024465818</v>
      </c>
    </row>
    <row r="1181" spans="1:26" x14ac:dyDescent="0.2">
      <c r="A1181" s="1">
        <v>44740</v>
      </c>
      <c r="B1181" s="25">
        <v>0.45833333333333298</v>
      </c>
      <c r="C1181" s="4">
        <v>7</v>
      </c>
      <c r="D1181" s="4">
        <v>7</v>
      </c>
      <c r="E1181" s="2">
        <v>3</v>
      </c>
      <c r="F1181" s="21">
        <v>2400</v>
      </c>
      <c r="G1181" s="22">
        <v>18.100000000000001</v>
      </c>
      <c r="I1181" s="14"/>
      <c r="J1181" s="30">
        <v>0.36891714260160002</v>
      </c>
      <c r="K1181" s="30">
        <v>2.19746284663705</v>
      </c>
      <c r="L1181" s="30">
        <v>1311.12415103177</v>
      </c>
      <c r="M1181">
        <f t="shared" si="79"/>
        <v>1.4879354679024893E-2</v>
      </c>
      <c r="N1181">
        <f t="shared" si="80"/>
        <v>8.8629194237260525E-2</v>
      </c>
      <c r="O1181">
        <f t="shared" si="81"/>
        <v>52.880929126421393</v>
      </c>
      <c r="V1181" t="s">
        <v>24</v>
      </c>
      <c r="W1181" s="2" t="s">
        <v>31</v>
      </c>
      <c r="X1181" s="4" t="s">
        <v>35</v>
      </c>
      <c r="Y1181" s="2">
        <v>306</v>
      </c>
      <c r="Z1181">
        <f t="shared" si="82"/>
        <v>0.9639460024465818</v>
      </c>
    </row>
    <row r="1182" spans="1:26" x14ac:dyDescent="0.2">
      <c r="A1182" s="1">
        <v>44740</v>
      </c>
      <c r="B1182" s="25">
        <v>0.45833333333333298</v>
      </c>
      <c r="C1182" s="4">
        <v>7</v>
      </c>
      <c r="D1182" s="4">
        <v>7</v>
      </c>
      <c r="E1182" s="2">
        <v>4</v>
      </c>
      <c r="F1182" s="21">
        <v>3600</v>
      </c>
      <c r="G1182" s="22">
        <v>18.100000000000001</v>
      </c>
      <c r="I1182" s="14"/>
      <c r="J1182" s="30">
        <v>0.36997650679009803</v>
      </c>
      <c r="K1182" s="30">
        <v>1.9982901792554</v>
      </c>
      <c r="L1182" s="30">
        <v>1425.7120924302001</v>
      </c>
      <c r="M1182">
        <f t="shared" si="79"/>
        <v>1.492208149671561E-2</v>
      </c>
      <c r="N1182">
        <f t="shared" si="80"/>
        <v>8.0596060457030036E-2</v>
      </c>
      <c r="O1182">
        <f t="shared" si="81"/>
        <v>57.502548523077664</v>
      </c>
      <c r="V1182" t="s">
        <v>24</v>
      </c>
      <c r="W1182" s="2" t="s">
        <v>31</v>
      </c>
      <c r="X1182" s="4" t="s">
        <v>35</v>
      </c>
      <c r="Y1182" s="2">
        <v>306</v>
      </c>
      <c r="Z1182">
        <f t="shared" si="82"/>
        <v>0.9639460024465818</v>
      </c>
    </row>
    <row r="1183" spans="1:26" x14ac:dyDescent="0.2">
      <c r="A1183" s="1">
        <v>44740</v>
      </c>
      <c r="B1183" s="25">
        <v>0.45833333333333298</v>
      </c>
      <c r="C1183" s="4">
        <v>8</v>
      </c>
      <c r="D1183" s="4">
        <v>8</v>
      </c>
      <c r="E1183" s="2">
        <v>1</v>
      </c>
      <c r="F1183" s="21">
        <v>0</v>
      </c>
      <c r="G1183" s="22">
        <v>18.600000000000001</v>
      </c>
      <c r="H1183" s="3">
        <v>15.04</v>
      </c>
      <c r="I1183" s="14">
        <v>7.0699999999999999E-2</v>
      </c>
      <c r="J1183" s="30">
        <v>0.36514392098182702</v>
      </c>
      <c r="K1183" s="30">
        <v>2.0810234410908501</v>
      </c>
      <c r="L1183" s="30">
        <v>476.28587785266302</v>
      </c>
      <c r="M1183">
        <f t="shared" si="79"/>
        <v>1.4701931808965526E-2</v>
      </c>
      <c r="N1183">
        <f t="shared" si="80"/>
        <v>8.3789056768383566E-2</v>
      </c>
      <c r="O1183">
        <f t="shared" si="81"/>
        <v>19.176883676263195</v>
      </c>
      <c r="P1183" s="10">
        <f>SLOPE(M1183:M1186,$F1183:$F1186)*($H1183/$I1183)*1000</f>
        <v>4.3500987862691014E-2</v>
      </c>
      <c r="Q1183" s="10">
        <f>SLOPE(N1183:N1186,$F1183:$F1186)*($H1183/$I1183)*1000</f>
        <v>-0.23402252794139689</v>
      </c>
      <c r="R1183" s="10">
        <f>SLOPE(O1183:O1186,$F1183:$F1186)*($H1183/$I1183)</f>
        <v>2.1796886813331051</v>
      </c>
      <c r="S1183" s="11">
        <f>RSQ(J1183:J1186,$F1183:$F1186)</f>
        <v>0.98602144085367982</v>
      </c>
      <c r="T1183" s="11">
        <f>RSQ(K1183:K1186,$F1183:$F1186)</f>
        <v>0.92817186866638812</v>
      </c>
      <c r="U1183" s="11">
        <f>RSQ(L1183:L1186,$F1183:$F1186)</f>
        <v>0.99504825363285387</v>
      </c>
      <c r="V1183" t="s">
        <v>24</v>
      </c>
      <c r="W1183" s="2" t="s">
        <v>31</v>
      </c>
      <c r="X1183" s="4" t="s">
        <v>33</v>
      </c>
      <c r="Y1183" s="2">
        <v>306</v>
      </c>
      <c r="Z1183">
        <f t="shared" si="82"/>
        <v>0.9639460024465818</v>
      </c>
    </row>
    <row r="1184" spans="1:26" x14ac:dyDescent="0.2">
      <c r="A1184" s="1">
        <v>44740</v>
      </c>
      <c r="B1184" s="25">
        <v>0.45833333333333298</v>
      </c>
      <c r="C1184" s="4">
        <v>8</v>
      </c>
      <c r="D1184" s="4">
        <v>8</v>
      </c>
      <c r="E1184" s="2">
        <v>2</v>
      </c>
      <c r="F1184" s="21">
        <v>1200</v>
      </c>
      <c r="G1184" s="22">
        <v>18.600000000000001</v>
      </c>
      <c r="I1184" s="14"/>
      <c r="J1184" s="30">
        <v>0.36975883065488002</v>
      </c>
      <c r="K1184" s="30">
        <v>2.0350605178489398</v>
      </c>
      <c r="L1184" s="30">
        <v>832.68339014806497</v>
      </c>
      <c r="M1184">
        <f t="shared" si="79"/>
        <v>1.4887743713310876E-2</v>
      </c>
      <c r="N1184">
        <f t="shared" si="80"/>
        <v>8.193843370056339E-2</v>
      </c>
      <c r="O1184">
        <f t="shared" si="81"/>
        <v>33.526655428078094</v>
      </c>
      <c r="V1184" t="s">
        <v>24</v>
      </c>
      <c r="W1184" s="2" t="s">
        <v>31</v>
      </c>
      <c r="X1184" s="4" t="s">
        <v>33</v>
      </c>
      <c r="Y1184" s="2">
        <v>306</v>
      </c>
      <c r="Z1184">
        <f t="shared" si="82"/>
        <v>0.9639460024465818</v>
      </c>
    </row>
    <row r="1185" spans="1:26" x14ac:dyDescent="0.2">
      <c r="A1185" s="1">
        <v>44740</v>
      </c>
      <c r="B1185" s="25">
        <v>0.45833333333333298</v>
      </c>
      <c r="C1185" s="4">
        <v>8</v>
      </c>
      <c r="D1185" s="4">
        <v>8</v>
      </c>
      <c r="E1185" s="2">
        <v>3</v>
      </c>
      <c r="F1185" s="21">
        <v>2400</v>
      </c>
      <c r="G1185" s="22">
        <v>18.600000000000001</v>
      </c>
      <c r="I1185" s="14"/>
      <c r="J1185" s="30">
        <v>0.37803000529133102</v>
      </c>
      <c r="K1185" s="30">
        <v>2.0289321280833499</v>
      </c>
      <c r="L1185" s="30">
        <v>1133.61497827162</v>
      </c>
      <c r="M1185">
        <f t="shared" si="79"/>
        <v>1.5220769236940502E-2</v>
      </c>
      <c r="N1185">
        <f t="shared" si="80"/>
        <v>8.1691683958187281E-2</v>
      </c>
      <c r="O1185">
        <f t="shared" si="81"/>
        <v>45.643181086946726</v>
      </c>
      <c r="V1185" t="s">
        <v>24</v>
      </c>
      <c r="W1185" s="2" t="s">
        <v>31</v>
      </c>
      <c r="X1185" s="4" t="s">
        <v>33</v>
      </c>
      <c r="Y1185" s="2">
        <v>306</v>
      </c>
      <c r="Z1185">
        <f t="shared" si="82"/>
        <v>0.9639460024465818</v>
      </c>
    </row>
    <row r="1186" spans="1:26" x14ac:dyDescent="0.2">
      <c r="A1186" s="1">
        <v>44740</v>
      </c>
      <c r="B1186" s="25">
        <v>0.45833333333333298</v>
      </c>
      <c r="C1186" s="4">
        <v>8</v>
      </c>
      <c r="D1186" s="4">
        <v>8</v>
      </c>
      <c r="E1186" s="2">
        <v>4</v>
      </c>
      <c r="F1186" s="21">
        <v>3600</v>
      </c>
      <c r="G1186" s="22">
        <v>18.600000000000001</v>
      </c>
      <c r="I1186" s="14"/>
      <c r="J1186" s="30">
        <v>0.38270202800446101</v>
      </c>
      <c r="K1186" s="30">
        <v>1.97377662019304</v>
      </c>
      <c r="L1186" s="30">
        <v>1393.9001795519</v>
      </c>
      <c r="M1186">
        <f t="shared" si="79"/>
        <v>1.5408880705847562E-2</v>
      </c>
      <c r="N1186">
        <f t="shared" si="80"/>
        <v>7.9470936276802351E-2</v>
      </c>
      <c r="O1186">
        <f t="shared" si="81"/>
        <v>56.123145452274322</v>
      </c>
      <c r="V1186" t="s">
        <v>24</v>
      </c>
      <c r="W1186" s="2" t="s">
        <v>31</v>
      </c>
      <c r="X1186" s="4" t="s">
        <v>33</v>
      </c>
      <c r="Y1186" s="2">
        <v>306</v>
      </c>
      <c r="Z1186">
        <f t="shared" si="82"/>
        <v>0.9639460024465818</v>
      </c>
    </row>
    <row r="1187" spans="1:26" x14ac:dyDescent="0.2">
      <c r="A1187" s="1">
        <v>44740</v>
      </c>
      <c r="B1187" s="25">
        <v>0.45833333333333298</v>
      </c>
      <c r="C1187" s="4">
        <v>9</v>
      </c>
      <c r="D1187" s="4">
        <v>9</v>
      </c>
      <c r="E1187" s="2">
        <v>1</v>
      </c>
      <c r="F1187" s="21">
        <v>0</v>
      </c>
      <c r="G1187" s="22">
        <v>18.100000000000001</v>
      </c>
      <c r="H1187" s="3">
        <v>16.399999999999999</v>
      </c>
      <c r="I1187" s="14">
        <v>7.0699999999999999E-2</v>
      </c>
      <c r="J1187" s="30">
        <v>0.36293793296761101</v>
      </c>
      <c r="K1187" s="30">
        <v>2.0994086103876199</v>
      </c>
      <c r="L1187" s="30">
        <v>476.81932915246301</v>
      </c>
      <c r="M1187">
        <f t="shared" si="79"/>
        <v>1.4638198141226261E-2</v>
      </c>
      <c r="N1187">
        <f t="shared" si="80"/>
        <v>8.4674420683916174E-2</v>
      </c>
      <c r="O1187">
        <f t="shared" si="81"/>
        <v>19.231320795347177</v>
      </c>
      <c r="P1187" s="10">
        <f>SLOPE(M1187:M1190,$F1187:$F1190)*($H1187/$I1187)*1000</f>
        <v>5.6346435776649481E-2</v>
      </c>
      <c r="Q1187" s="10">
        <f>SLOPE(N1187:N1190,$F1187:$F1190)*($H1187/$I1187)*1000</f>
        <v>-0.1457285575334934</v>
      </c>
      <c r="R1187" s="10">
        <f>SLOPE(O1187:O1190,$F1187:$F1190)*($H1187/$I1187)</f>
        <v>2.971330639622408</v>
      </c>
      <c r="S1187" s="11">
        <f>RSQ(J1187:J1190,$F1187:$F1190)</f>
        <v>0.9656084297410048</v>
      </c>
      <c r="T1187" s="11">
        <f>RSQ(K1187:K1190,$F1187:$F1190)</f>
        <v>0.85051428571423326</v>
      </c>
      <c r="U1187" s="11">
        <f>RSQ(L1187:L1190,$F1187:$F1190)</f>
        <v>0.99987532871391838</v>
      </c>
      <c r="V1187" t="s">
        <v>24</v>
      </c>
      <c r="W1187" s="2" t="s">
        <v>36</v>
      </c>
      <c r="X1187" s="4" t="s">
        <v>35</v>
      </c>
      <c r="Y1187" s="2">
        <v>306</v>
      </c>
      <c r="Z1187" s="31">
        <f t="shared" si="82"/>
        <v>0.9639460024465818</v>
      </c>
    </row>
    <row r="1188" spans="1:26" x14ac:dyDescent="0.2">
      <c r="A1188" s="1">
        <v>44740</v>
      </c>
      <c r="B1188" s="25">
        <v>0.45833333333333298</v>
      </c>
      <c r="C1188" s="4">
        <v>9</v>
      </c>
      <c r="D1188" s="4">
        <v>9</v>
      </c>
      <c r="E1188" s="2">
        <v>2</v>
      </c>
      <c r="F1188" s="21">
        <v>1200</v>
      </c>
      <c r="G1188" s="22">
        <v>18.100000000000001</v>
      </c>
      <c r="I1188" s="14"/>
      <c r="J1188" s="30">
        <v>0.36730629473311399</v>
      </c>
      <c r="K1188" s="30">
        <v>2.0871518308564401</v>
      </c>
      <c r="L1188" s="30">
        <v>847.29475135965004</v>
      </c>
      <c r="M1188">
        <f t="shared" si="79"/>
        <v>1.4814385139794129E-2</v>
      </c>
      <c r="N1188">
        <f t="shared" si="80"/>
        <v>8.4180073989748097E-2</v>
      </c>
      <c r="O1188">
        <f t="shared" si="81"/>
        <v>34.173524803565911</v>
      </c>
      <c r="V1188" t="s">
        <v>24</v>
      </c>
      <c r="W1188" s="2" t="s">
        <v>36</v>
      </c>
      <c r="X1188" s="4" t="s">
        <v>35</v>
      </c>
      <c r="Y1188" s="2">
        <v>306</v>
      </c>
      <c r="Z1188" s="31">
        <f t="shared" si="82"/>
        <v>0.9639460024465818</v>
      </c>
    </row>
    <row r="1189" spans="1:26" x14ac:dyDescent="0.2">
      <c r="A1189" s="1">
        <v>44740</v>
      </c>
      <c r="B1189" s="25">
        <v>0.45833333333333298</v>
      </c>
      <c r="C1189" s="4">
        <v>9</v>
      </c>
      <c r="D1189" s="4">
        <v>9</v>
      </c>
      <c r="E1189" s="2">
        <v>3</v>
      </c>
      <c r="F1189" s="21">
        <v>2400</v>
      </c>
      <c r="G1189" s="22">
        <v>18.100000000000001</v>
      </c>
      <c r="I1189" s="14"/>
      <c r="J1189" s="30">
        <v>0.37425732038430398</v>
      </c>
      <c r="K1189" s="30">
        <v>2.0473172973801099</v>
      </c>
      <c r="L1189" s="30">
        <v>1240.76062348747</v>
      </c>
      <c r="M1189">
        <f t="shared" si="79"/>
        <v>1.5094737457709452E-2</v>
      </c>
      <c r="N1189">
        <f t="shared" si="80"/>
        <v>8.2573447233701996E-2</v>
      </c>
      <c r="O1189">
        <f t="shared" si="81"/>
        <v>50.042991384044349</v>
      </c>
      <c r="V1189" t="s">
        <v>24</v>
      </c>
      <c r="W1189" s="2" t="s">
        <v>36</v>
      </c>
      <c r="X1189" s="4" t="s">
        <v>35</v>
      </c>
      <c r="Y1189" s="2">
        <v>306</v>
      </c>
      <c r="Z1189" s="31">
        <f t="shared" si="82"/>
        <v>0.9639460024465818</v>
      </c>
    </row>
    <row r="1190" spans="1:26" x14ac:dyDescent="0.2">
      <c r="A1190" s="1">
        <v>44740</v>
      </c>
      <c r="B1190" s="25">
        <v>0.45833333333333298</v>
      </c>
      <c r="C1190" s="4">
        <v>9</v>
      </c>
      <c r="D1190" s="4">
        <v>9</v>
      </c>
      <c r="E1190" s="2">
        <v>4</v>
      </c>
      <c r="F1190" s="21">
        <v>3600</v>
      </c>
      <c r="G1190" s="22">
        <v>18.100000000000001</v>
      </c>
      <c r="I1190" s="14"/>
      <c r="J1190" s="30">
        <v>0.38471147616781098</v>
      </c>
      <c r="K1190" s="30">
        <v>2.0503814922629102</v>
      </c>
      <c r="L1190" s="30">
        <v>1616.03710739285</v>
      </c>
      <c r="M1190">
        <f t="shared" si="79"/>
        <v>1.5516379809907117E-2</v>
      </c>
      <c r="N1190">
        <f t="shared" si="80"/>
        <v>8.2697033907244227E-2</v>
      </c>
      <c r="O1190">
        <f t="shared" si="81"/>
        <v>65.178834265587113</v>
      </c>
      <c r="V1190" t="s">
        <v>24</v>
      </c>
      <c r="W1190" s="2" t="s">
        <v>36</v>
      </c>
      <c r="X1190" s="4" t="s">
        <v>35</v>
      </c>
      <c r="Y1190" s="2">
        <v>306</v>
      </c>
      <c r="Z1190" s="31">
        <f t="shared" si="82"/>
        <v>0.9639460024465818</v>
      </c>
    </row>
    <row r="1191" spans="1:26" x14ac:dyDescent="0.2">
      <c r="A1191" s="1">
        <v>44740</v>
      </c>
      <c r="B1191" s="25">
        <v>0.45833333333333298</v>
      </c>
      <c r="C1191" s="4">
        <v>10</v>
      </c>
      <c r="D1191" s="4">
        <v>10</v>
      </c>
      <c r="E1191" s="2">
        <v>1</v>
      </c>
      <c r="F1191" s="21">
        <v>0</v>
      </c>
      <c r="G1191" s="22">
        <v>18.600000000000001</v>
      </c>
      <c r="H1191" s="3">
        <v>15.72</v>
      </c>
      <c r="I1191" s="14">
        <v>7.0699999999999999E-2</v>
      </c>
      <c r="J1191" s="30">
        <v>0.377362546231712</v>
      </c>
      <c r="K1191" s="30">
        <v>2.0871518308564401</v>
      </c>
      <c r="L1191" s="30">
        <v>489.51807228915698</v>
      </c>
      <c r="M1191">
        <f t="shared" si="79"/>
        <v>1.5193895073039844E-2</v>
      </c>
      <c r="N1191">
        <f t="shared" si="80"/>
        <v>8.4035806510759675E-2</v>
      </c>
      <c r="O1191">
        <f t="shared" si="81"/>
        <v>19.709656670991453</v>
      </c>
      <c r="P1191" s="10">
        <f>SLOPE(M1191:M1194,$F1191:$F1194)*($H1191/$I1191)*1000</f>
        <v>-5.2771900147536082E-3</v>
      </c>
      <c r="Q1191" s="10">
        <f>SLOPE(N1191:N1194,$F1191:$F1194)*($H1191/$I1191)*1000</f>
        <v>-0.1303027104895407</v>
      </c>
      <c r="R1191" s="10">
        <f>SLOPE(O1191:O1194,$F1191:$F1194)*($H1191/$I1191)</f>
        <v>1.4478661619974127</v>
      </c>
      <c r="S1191" s="11">
        <f>RSQ(J1191:J1194,$F1191:$F1194)</f>
        <v>3.7748908314728324E-2</v>
      </c>
      <c r="T1191" s="11">
        <f>RSQ(K1191:K1194,$F1191:$F1194)</f>
        <v>0.82566709021601814</v>
      </c>
      <c r="U1191" s="11">
        <f>RSQ(L1191:L1194,$F1191:$F1194)</f>
        <v>0.99912457258357912</v>
      </c>
      <c r="V1191" t="s">
        <v>24</v>
      </c>
      <c r="W1191" s="2" t="s">
        <v>36</v>
      </c>
      <c r="X1191" s="4" t="s">
        <v>33</v>
      </c>
      <c r="Y1191" s="2">
        <v>306</v>
      </c>
      <c r="Z1191" s="31">
        <f t="shared" si="82"/>
        <v>0.9639460024465818</v>
      </c>
    </row>
    <row r="1192" spans="1:26" x14ac:dyDescent="0.2">
      <c r="A1192" s="1">
        <v>44740</v>
      </c>
      <c r="B1192" s="25">
        <v>0.45833333333333298</v>
      </c>
      <c r="C1192" s="4">
        <v>10</v>
      </c>
      <c r="D1192" s="4">
        <v>10</v>
      </c>
      <c r="E1192" s="2">
        <v>2</v>
      </c>
      <c r="F1192" s="21">
        <v>1200</v>
      </c>
      <c r="G1192" s="22">
        <v>18.600000000000001</v>
      </c>
      <c r="I1192" s="14"/>
      <c r="J1192" s="30">
        <v>0.36724824539746997</v>
      </c>
      <c r="K1192" s="30">
        <v>2.09328022062203</v>
      </c>
      <c r="L1192" s="30">
        <v>700.60865492206403</v>
      </c>
      <c r="M1192">
        <f t="shared" si="79"/>
        <v>1.4786659041941328E-2</v>
      </c>
      <c r="N1192">
        <f t="shared" si="80"/>
        <v>8.4282556253135785E-2</v>
      </c>
      <c r="O1192">
        <f t="shared" si="81"/>
        <v>28.208878958573393</v>
      </c>
      <c r="V1192" t="s">
        <v>24</v>
      </c>
      <c r="W1192" s="2" t="s">
        <v>36</v>
      </c>
      <c r="X1192" s="4" t="s">
        <v>33</v>
      </c>
      <c r="Y1192" s="2">
        <v>306</v>
      </c>
      <c r="Z1192" s="31">
        <f t="shared" si="82"/>
        <v>0.9639460024465818</v>
      </c>
    </row>
    <row r="1193" spans="1:26" x14ac:dyDescent="0.2">
      <c r="A1193" s="1">
        <v>44740</v>
      </c>
      <c r="B1193" s="25">
        <v>0.45833333333333298</v>
      </c>
      <c r="C1193" s="4">
        <v>10</v>
      </c>
      <c r="D1193" s="4">
        <v>10</v>
      </c>
      <c r="E1193" s="2">
        <v>3</v>
      </c>
      <c r="F1193" s="21">
        <v>2400</v>
      </c>
      <c r="G1193" s="22">
        <v>18.600000000000001</v>
      </c>
      <c r="I1193" s="14"/>
      <c r="J1193" s="30">
        <v>0.368989702354871</v>
      </c>
      <c r="K1193" s="30">
        <v>2.0565098820285002</v>
      </c>
      <c r="L1193" s="30">
        <v>881.30552447370496</v>
      </c>
      <c r="M1193">
        <f t="shared" si="79"/>
        <v>1.4856776001213485E-2</v>
      </c>
      <c r="N1193">
        <f t="shared" si="80"/>
        <v>8.2802057798879558E-2</v>
      </c>
      <c r="O1193">
        <f t="shared" si="81"/>
        <v>35.484347346759932</v>
      </c>
      <c r="V1193" t="s">
        <v>24</v>
      </c>
      <c r="W1193" s="2" t="s">
        <v>36</v>
      </c>
      <c r="X1193" s="4" t="s">
        <v>33</v>
      </c>
      <c r="Y1193" s="2">
        <v>306</v>
      </c>
      <c r="Z1193" s="31">
        <f t="shared" si="82"/>
        <v>0.9639460024465818</v>
      </c>
    </row>
    <row r="1194" spans="1:26" x14ac:dyDescent="0.2">
      <c r="A1194" s="1">
        <v>44740</v>
      </c>
      <c r="B1194" s="25">
        <v>0.45833333333333298</v>
      </c>
      <c r="C1194" s="4">
        <v>10</v>
      </c>
      <c r="D1194" s="4">
        <v>10</v>
      </c>
      <c r="E1194" s="2">
        <v>4</v>
      </c>
      <c r="F1194" s="21">
        <v>3600</v>
      </c>
      <c r="G1194" s="22">
        <v>18.600000000000001</v>
      </c>
      <c r="I1194" s="14"/>
      <c r="J1194" s="30">
        <v>0.37442419378597702</v>
      </c>
      <c r="K1194" s="30">
        <v>2.04118890761452</v>
      </c>
      <c r="L1194" s="30">
        <v>1076.1974030029401</v>
      </c>
      <c r="M1194">
        <f t="shared" si="79"/>
        <v>1.507558704487455E-2</v>
      </c>
      <c r="N1194">
        <f t="shared" si="80"/>
        <v>8.2185183442939097E-2</v>
      </c>
      <c r="O1194">
        <f t="shared" si="81"/>
        <v>43.331354906282222</v>
      </c>
      <c r="V1194" t="s">
        <v>24</v>
      </c>
      <c r="W1194" s="2" t="s">
        <v>36</v>
      </c>
      <c r="X1194" s="4" t="s">
        <v>33</v>
      </c>
      <c r="Y1194" s="2">
        <v>306</v>
      </c>
      <c r="Z1194" s="31">
        <f t="shared" si="82"/>
        <v>0.9639460024465818</v>
      </c>
    </row>
    <row r="1195" spans="1:26" x14ac:dyDescent="0.2">
      <c r="A1195" s="1">
        <v>44740</v>
      </c>
      <c r="B1195" s="25">
        <v>0.45833333333333298</v>
      </c>
      <c r="C1195" s="4">
        <v>11</v>
      </c>
      <c r="D1195" s="4">
        <v>11</v>
      </c>
      <c r="E1195" s="2">
        <v>1</v>
      </c>
      <c r="F1195" s="21">
        <v>0</v>
      </c>
      <c r="G1195" s="22">
        <v>18.100000000000001</v>
      </c>
      <c r="H1195" s="3">
        <v>16.399999999999999</v>
      </c>
      <c r="I1195" s="14">
        <v>7.0699999999999999E-2</v>
      </c>
      <c r="J1195" s="30">
        <v>0.36392483192762098</v>
      </c>
      <c r="K1195" s="30">
        <v>2.09328022062203</v>
      </c>
      <c r="L1195" s="30">
        <v>489.700226391527</v>
      </c>
      <c r="M1195">
        <f t="shared" si="79"/>
        <v>1.4678002254298359E-2</v>
      </c>
      <c r="N1195">
        <f t="shared" si="80"/>
        <v>8.4427247336832156E-2</v>
      </c>
      <c r="O1195">
        <f t="shared" si="81"/>
        <v>19.750839723777894</v>
      </c>
      <c r="P1195" s="10">
        <f>SLOPE(M1195:M1198,$F1195:$F1198)*($H1195/$I1195)*1000</f>
        <v>2.6028342753409341E-2</v>
      </c>
      <c r="Q1195" s="10">
        <f>SLOPE(N1195:N1198,$F1195:$F1198)*($H1195/$I1195)*1000</f>
        <v>-0.29384610781344422</v>
      </c>
      <c r="R1195" s="10">
        <f>SLOPE(O1195:O1198,$F1195:$F1198)*($H1195/$I1195)</f>
        <v>3.3338773069494692</v>
      </c>
      <c r="S1195" s="11">
        <f>RSQ(J1195:J1198,$F1195:$F1198)</f>
        <v>0.94004448711083</v>
      </c>
      <c r="T1195" s="11">
        <f>RSQ(K1195:K1198,$F1195:$F1198)</f>
        <v>0.96640051101882662</v>
      </c>
      <c r="U1195" s="11">
        <f>RSQ(L1195:L1198,$F1195:$F1198)</f>
        <v>0.99581331763611247</v>
      </c>
      <c r="V1195" t="s">
        <v>24</v>
      </c>
      <c r="W1195" s="2" t="s">
        <v>32</v>
      </c>
      <c r="X1195" s="4" t="s">
        <v>35</v>
      </c>
      <c r="Y1195" s="2">
        <v>306</v>
      </c>
      <c r="Z1195" s="31">
        <f t="shared" si="82"/>
        <v>0.9639460024465818</v>
      </c>
    </row>
    <row r="1196" spans="1:26" x14ac:dyDescent="0.2">
      <c r="A1196" s="1">
        <v>44740</v>
      </c>
      <c r="B1196" s="25">
        <v>0.45833333333333298</v>
      </c>
      <c r="C1196" s="4">
        <v>11</v>
      </c>
      <c r="D1196" s="4">
        <v>11</v>
      </c>
      <c r="E1196" s="2">
        <v>2</v>
      </c>
      <c r="F1196" s="21">
        <v>1200</v>
      </c>
      <c r="G1196" s="22">
        <v>18.100000000000001</v>
      </c>
      <c r="I1196" s="14"/>
      <c r="J1196" s="30">
        <v>0.36811897984893899</v>
      </c>
      <c r="K1196" s="30">
        <v>2.0626382717940901</v>
      </c>
      <c r="L1196" s="30">
        <v>989.07569804054197</v>
      </c>
      <c r="M1196">
        <f t="shared" si="79"/>
        <v>1.4847162771094888E-2</v>
      </c>
      <c r="N1196">
        <f t="shared" si="80"/>
        <v>8.3191380601412318E-2</v>
      </c>
      <c r="O1196">
        <f t="shared" si="81"/>
        <v>39.891906382464541</v>
      </c>
      <c r="V1196" t="s">
        <v>24</v>
      </c>
      <c r="W1196" s="2" t="s">
        <v>32</v>
      </c>
      <c r="X1196" s="4" t="s">
        <v>35</v>
      </c>
      <c r="Y1196" s="2">
        <v>306</v>
      </c>
      <c r="Z1196" s="31">
        <f t="shared" si="82"/>
        <v>0.9639460024465818</v>
      </c>
    </row>
    <row r="1197" spans="1:26" x14ac:dyDescent="0.2">
      <c r="A1197" s="1">
        <v>44740</v>
      </c>
      <c r="B1197" s="25">
        <v>0.45833333333333298</v>
      </c>
      <c r="C1197" s="4">
        <v>11</v>
      </c>
      <c r="D1197" s="4">
        <v>11</v>
      </c>
      <c r="E1197" s="2">
        <v>3</v>
      </c>
      <c r="F1197" s="21">
        <v>2400</v>
      </c>
      <c r="G1197" s="22">
        <v>18.100000000000001</v>
      </c>
      <c r="I1197" s="14"/>
      <c r="J1197" s="30">
        <v>0.37266111818631098</v>
      </c>
      <c r="K1197" s="30">
        <v>2.0350605178489398</v>
      </c>
      <c r="L1197" s="30">
        <v>1400.197507091</v>
      </c>
      <c r="M1197">
        <f t="shared" si="79"/>
        <v>1.5030358615143641E-2</v>
      </c>
      <c r="N1197">
        <f t="shared" si="80"/>
        <v>8.2079100539534308E-2</v>
      </c>
      <c r="O1197">
        <f t="shared" si="81"/>
        <v>56.473481231509197</v>
      </c>
      <c r="V1197" t="s">
        <v>24</v>
      </c>
      <c r="W1197" s="2" t="s">
        <v>32</v>
      </c>
      <c r="X1197" s="4" t="s">
        <v>35</v>
      </c>
      <c r="Y1197" s="2">
        <v>306</v>
      </c>
      <c r="Z1197" s="31">
        <f t="shared" si="82"/>
        <v>0.9639460024465818</v>
      </c>
    </row>
    <row r="1198" spans="1:26" x14ac:dyDescent="0.2">
      <c r="A1198" s="1">
        <v>44740</v>
      </c>
      <c r="B1198" s="25">
        <v>0.45833333333333298</v>
      </c>
      <c r="C1198" s="4">
        <v>11</v>
      </c>
      <c r="D1198" s="4">
        <v>11</v>
      </c>
      <c r="E1198" s="2">
        <v>4</v>
      </c>
      <c r="F1198" s="21">
        <v>3600</v>
      </c>
      <c r="G1198" s="22">
        <v>18.100000000000001</v>
      </c>
      <c r="I1198" s="14"/>
      <c r="J1198" s="30">
        <v>0.37353903429158503</v>
      </c>
      <c r="K1198" s="30">
        <v>1.9768408150758401</v>
      </c>
      <c r="L1198" s="30">
        <v>1778.0371594368801</v>
      </c>
      <c r="M1198">
        <f t="shared" si="79"/>
        <v>1.5065767176038053E-2</v>
      </c>
      <c r="N1198">
        <f t="shared" si="80"/>
        <v>7.9730953742236085E-2</v>
      </c>
      <c r="O1198">
        <f t="shared" si="81"/>
        <v>71.712703132143702</v>
      </c>
      <c r="V1198" t="s">
        <v>24</v>
      </c>
      <c r="W1198" s="2" t="s">
        <v>32</v>
      </c>
      <c r="X1198" s="4" t="s">
        <v>35</v>
      </c>
      <c r="Y1198" s="2">
        <v>306</v>
      </c>
      <c r="Z1198" s="31">
        <f t="shared" si="82"/>
        <v>0.9639460024465818</v>
      </c>
    </row>
    <row r="1199" spans="1:26" x14ac:dyDescent="0.2">
      <c r="A1199" s="1">
        <v>44740</v>
      </c>
      <c r="B1199" s="25">
        <v>0.45833333333333298</v>
      </c>
      <c r="C1199" s="4">
        <v>12</v>
      </c>
      <c r="D1199" s="4">
        <v>12</v>
      </c>
      <c r="E1199" s="2">
        <v>1</v>
      </c>
      <c r="F1199" s="21">
        <v>0</v>
      </c>
      <c r="G1199" s="22">
        <v>18.600000000000001</v>
      </c>
      <c r="H1199" s="3">
        <v>15.72</v>
      </c>
      <c r="I1199" s="14">
        <v>7.0699999999999999E-2</v>
      </c>
      <c r="J1199" s="30">
        <v>0.36509312607642602</v>
      </c>
      <c r="K1199" s="30">
        <v>2.1300505592155701</v>
      </c>
      <c r="L1199" s="30">
        <v>495.90647687943999</v>
      </c>
      <c r="M1199">
        <f t="shared" si="79"/>
        <v>1.4699886633919371E-2</v>
      </c>
      <c r="N1199">
        <f t="shared" si="80"/>
        <v>8.57630547073924E-2</v>
      </c>
      <c r="O1199">
        <f t="shared" si="81"/>
        <v>19.96687549145512</v>
      </c>
      <c r="P1199" s="10">
        <f>SLOPE(M1199:M1202,$F1199:$F1202)*($H1199/$I1199)*1000</f>
        <v>2.1826099097992397E-2</v>
      </c>
      <c r="Q1199" s="10">
        <f>SLOPE(N1199:N1202,$F1199:$F1202)*($H1199/$I1199)*1000</f>
        <v>-0.35204591956824588</v>
      </c>
      <c r="R1199" s="10">
        <f>SLOPE(O1199:O1202,$F1199:$F1202)*($H1199/$I1199)</f>
        <v>1.2589051696763485</v>
      </c>
      <c r="S1199" s="11">
        <f>RSQ(J1199:J1202,$F1199:$F1202)</f>
        <v>0.88163649444600423</v>
      </c>
      <c r="T1199" s="11">
        <f>RSQ(K1199:K1202,$F1199:$F1202)</f>
        <v>0.91993793638477839</v>
      </c>
      <c r="U1199" s="11">
        <f>RSQ(L1199:L1202,$F1199:$F1202)</f>
        <v>0.96415024660547488</v>
      </c>
      <c r="V1199" t="s">
        <v>24</v>
      </c>
      <c r="W1199" s="2" t="s">
        <v>32</v>
      </c>
      <c r="X1199" s="4" t="s">
        <v>33</v>
      </c>
      <c r="Y1199" s="2">
        <v>306</v>
      </c>
      <c r="Z1199" s="31">
        <f t="shared" si="82"/>
        <v>0.9639460024465818</v>
      </c>
    </row>
    <row r="1200" spans="1:26" x14ac:dyDescent="0.2">
      <c r="A1200" s="1">
        <v>44740</v>
      </c>
      <c r="B1200" s="25">
        <v>0.45833333333333298</v>
      </c>
      <c r="C1200" s="4">
        <v>12</v>
      </c>
      <c r="D1200" s="4">
        <v>12</v>
      </c>
      <c r="E1200" s="2">
        <v>2</v>
      </c>
      <c r="F1200" s="21">
        <v>1200</v>
      </c>
      <c r="G1200" s="22">
        <v>18.600000000000001</v>
      </c>
      <c r="I1200" s="14"/>
      <c r="J1200" s="30">
        <v>0.36582602002918102</v>
      </c>
      <c r="K1200" s="30">
        <v>2.0473172973801099</v>
      </c>
      <c r="L1200" s="30">
        <v>738.69187332483295</v>
      </c>
      <c r="M1200">
        <f t="shared" si="79"/>
        <v>1.4729395428390423E-2</v>
      </c>
      <c r="N1200">
        <f t="shared" si="80"/>
        <v>8.2431933185315193E-2</v>
      </c>
      <c r="O1200">
        <f t="shared" si="81"/>
        <v>29.742238403577865</v>
      </c>
      <c r="V1200" t="s">
        <v>24</v>
      </c>
      <c r="W1200" s="2" t="s">
        <v>32</v>
      </c>
      <c r="X1200" s="4" t="s">
        <v>33</v>
      </c>
      <c r="Y1200" s="2">
        <v>306</v>
      </c>
      <c r="Z1200" s="31">
        <f t="shared" si="82"/>
        <v>0.9639460024465818</v>
      </c>
    </row>
    <row r="1201" spans="1:26" x14ac:dyDescent="0.2">
      <c r="A1201" s="1">
        <v>44740</v>
      </c>
      <c r="B1201" s="25">
        <v>0.45833333333333298</v>
      </c>
      <c r="C1201" s="4">
        <v>12</v>
      </c>
      <c r="D1201" s="4">
        <v>12</v>
      </c>
      <c r="E1201" s="2">
        <v>3</v>
      </c>
      <c r="F1201" s="21">
        <v>2400</v>
      </c>
      <c r="G1201" s="22">
        <v>18.600000000000001</v>
      </c>
      <c r="I1201" s="14"/>
      <c r="J1201" s="30">
        <v>0.36846001425194502</v>
      </c>
      <c r="K1201" s="30">
        <v>2.0074827639037802</v>
      </c>
      <c r="L1201" s="30">
        <v>905.49298706705895</v>
      </c>
      <c r="M1201">
        <f t="shared" si="79"/>
        <v>1.4835448962964294E-2</v>
      </c>
      <c r="N1201">
        <f t="shared" si="80"/>
        <v>8.0828059859870724E-2</v>
      </c>
      <c r="O1201">
        <f t="shared" si="81"/>
        <v>36.458216567212027</v>
      </c>
      <c r="V1201" t="s">
        <v>24</v>
      </c>
      <c r="W1201" s="2" t="s">
        <v>32</v>
      </c>
      <c r="X1201" s="4" t="s">
        <v>33</v>
      </c>
      <c r="Y1201" s="2">
        <v>306</v>
      </c>
      <c r="Z1201" s="31">
        <f t="shared" si="82"/>
        <v>0.9639460024465818</v>
      </c>
    </row>
    <row r="1202" spans="1:26" x14ac:dyDescent="0.2">
      <c r="A1202" s="1">
        <v>44740</v>
      </c>
      <c r="B1202" s="25">
        <v>0.45833333333333298</v>
      </c>
      <c r="C1202" s="4">
        <v>12</v>
      </c>
      <c r="D1202" s="4">
        <v>12</v>
      </c>
      <c r="E1202" s="2">
        <v>4</v>
      </c>
      <c r="F1202" s="21">
        <v>3600</v>
      </c>
      <c r="G1202" s="22">
        <v>18.600000000000001</v>
      </c>
      <c r="I1202" s="14"/>
      <c r="J1202" s="30">
        <v>0.37396710474469103</v>
      </c>
      <c r="K1202" s="30">
        <v>1.9860333997242201</v>
      </c>
      <c r="L1202" s="30">
        <v>1002.78929974759</v>
      </c>
      <c r="M1202">
        <f t="shared" si="79"/>
        <v>1.5057183090900615E-2</v>
      </c>
      <c r="N1202">
        <f t="shared" si="80"/>
        <v>7.9964435761554556E-2</v>
      </c>
      <c r="O1202">
        <f t="shared" si="81"/>
        <v>40.375695873581606</v>
      </c>
      <c r="V1202" t="s">
        <v>24</v>
      </c>
      <c r="W1202" s="2" t="s">
        <v>32</v>
      </c>
      <c r="X1202" s="4" t="s">
        <v>33</v>
      </c>
      <c r="Y1202" s="2">
        <v>306</v>
      </c>
      <c r="Z1202" s="31">
        <f t="shared" si="82"/>
        <v>0.9639460024465818</v>
      </c>
    </row>
    <row r="1203" spans="1:26" x14ac:dyDescent="0.2">
      <c r="A1203" s="1">
        <v>44740</v>
      </c>
      <c r="B1203" s="25">
        <v>0.45833333333333298</v>
      </c>
      <c r="C1203" s="4">
        <v>13</v>
      </c>
      <c r="D1203" s="4">
        <v>13</v>
      </c>
      <c r="E1203" s="2">
        <v>1</v>
      </c>
      <c r="F1203" s="21">
        <v>0</v>
      </c>
      <c r="G1203" s="22">
        <v>18.100000000000001</v>
      </c>
      <c r="H1203" s="3">
        <v>15.72</v>
      </c>
      <c r="I1203" s="14">
        <v>7.0699999999999999E-2</v>
      </c>
      <c r="J1203" s="30">
        <v>0.36093506071616799</v>
      </c>
      <c r="K1203" s="30">
        <v>2.08408763597365</v>
      </c>
      <c r="L1203" s="30">
        <v>460.061151734367</v>
      </c>
      <c r="M1203">
        <f t="shared" ref="M1203:M1266" si="83">$Z1203*J1203/(0.08206*(273.15+$G1203))</f>
        <v>1.4557417274292732E-2</v>
      </c>
      <c r="N1203">
        <f t="shared" ref="N1203:N1266" si="84">$Z1203*K1203/(0.08206*(273.15+$G1203))</f>
        <v>8.4056487316206283E-2</v>
      </c>
      <c r="O1203">
        <f t="shared" si="81"/>
        <v>18.555421421792843</v>
      </c>
      <c r="P1203" s="10">
        <f>SLOPE(M1203:M1206,$F1203:$F1206)*($H1203/$I1203)*1000</f>
        <v>2.2103749305928153E-2</v>
      </c>
      <c r="Q1203" s="10">
        <f>SLOPE(N1203:N1206,$F1203:$F1206)*($H1203/$I1203)*1000</f>
        <v>-0.27479243395760733</v>
      </c>
      <c r="R1203" s="10">
        <f>SLOPE(O1203:O1206,$F1203:$F1206)*($H1203/$I1203)</f>
        <v>2.9756320432762782</v>
      </c>
      <c r="S1203" s="11">
        <f>RSQ(J1203:J1206,$F1203:$F1206)</f>
        <v>0.82114502170606396</v>
      </c>
      <c r="T1203" s="11">
        <f>RSQ(K1203:K1206,$F1203:$F1206)</f>
        <v>0.9876543209876637</v>
      </c>
      <c r="U1203" s="11">
        <f>RSQ(L1203:L1206,$F1203:$F1206)</f>
        <v>0.9993807549528777</v>
      </c>
      <c r="V1203" t="s">
        <v>24</v>
      </c>
      <c r="W1203" s="2" t="s">
        <v>32</v>
      </c>
      <c r="X1203" s="4" t="s">
        <v>35</v>
      </c>
      <c r="Y1203" s="2">
        <v>306</v>
      </c>
      <c r="Z1203" s="31">
        <f t="shared" si="82"/>
        <v>0.9639460024465818</v>
      </c>
    </row>
    <row r="1204" spans="1:26" x14ac:dyDescent="0.2">
      <c r="A1204" s="1">
        <v>44740</v>
      </c>
      <c r="B1204" s="25">
        <v>0.45833333333333298</v>
      </c>
      <c r="C1204" s="4">
        <v>13</v>
      </c>
      <c r="D1204" s="4">
        <v>13</v>
      </c>
      <c r="E1204" s="2">
        <v>2</v>
      </c>
      <c r="F1204" s="21">
        <v>1200</v>
      </c>
      <c r="G1204" s="22">
        <v>18.100000000000001</v>
      </c>
      <c r="I1204" s="14"/>
      <c r="J1204" s="30">
        <v>0.36015131056801197</v>
      </c>
      <c r="K1204" s="30">
        <v>2.0473172973801099</v>
      </c>
      <c r="L1204" s="30">
        <v>887.75898410054901</v>
      </c>
      <c r="M1204">
        <f t="shared" si="83"/>
        <v>1.4525806662891176E-2</v>
      </c>
      <c r="N1204">
        <f t="shared" si="84"/>
        <v>8.2573447233701996E-2</v>
      </c>
      <c r="O1204">
        <f t="shared" si="81"/>
        <v>35.805548912070535</v>
      </c>
      <c r="V1204" t="s">
        <v>24</v>
      </c>
      <c r="W1204" s="2" t="s">
        <v>32</v>
      </c>
      <c r="X1204" s="4" t="s">
        <v>35</v>
      </c>
      <c r="Y1204" s="2">
        <v>306</v>
      </c>
      <c r="Z1204" s="31">
        <f t="shared" si="82"/>
        <v>0.9639460024465818</v>
      </c>
    </row>
    <row r="1205" spans="1:26" x14ac:dyDescent="0.2">
      <c r="A1205" s="1">
        <v>44740</v>
      </c>
      <c r="B1205" s="25">
        <v>0.45833333333333298</v>
      </c>
      <c r="C1205" s="4">
        <v>13</v>
      </c>
      <c r="D1205" s="4">
        <v>13</v>
      </c>
      <c r="E1205" s="2">
        <v>3</v>
      </c>
      <c r="F1205" s="21">
        <v>2400</v>
      </c>
      <c r="G1205" s="22">
        <v>18.100000000000001</v>
      </c>
      <c r="I1205" s="14"/>
      <c r="J1205" s="30">
        <v>0.36428040201161999</v>
      </c>
      <c r="K1205" s="30">
        <v>2.0013543741382001</v>
      </c>
      <c r="L1205" s="30">
        <v>1263.6209633349799</v>
      </c>
      <c r="M1205">
        <f t="shared" si="83"/>
        <v>1.4692343288590674E-2</v>
      </c>
      <c r="N1205">
        <f t="shared" si="84"/>
        <v>8.0719647130572253E-2</v>
      </c>
      <c r="O1205">
        <f t="shared" si="81"/>
        <v>50.96500629036025</v>
      </c>
      <c r="V1205" t="s">
        <v>24</v>
      </c>
      <c r="W1205" s="2" t="s">
        <v>32</v>
      </c>
      <c r="X1205" s="4" t="s">
        <v>35</v>
      </c>
      <c r="Y1205" s="2">
        <v>306</v>
      </c>
      <c r="Z1205" s="31">
        <f t="shared" si="82"/>
        <v>0.9639460024465818</v>
      </c>
    </row>
    <row r="1206" spans="1:26" x14ac:dyDescent="0.2">
      <c r="A1206" s="1">
        <v>44740</v>
      </c>
      <c r="B1206" s="25">
        <v>0.45833333333333298</v>
      </c>
      <c r="C1206" s="4">
        <v>13</v>
      </c>
      <c r="D1206" s="4">
        <v>13</v>
      </c>
      <c r="E1206" s="2">
        <v>4</v>
      </c>
      <c r="F1206" s="21">
        <v>3600</v>
      </c>
      <c r="G1206" s="22">
        <v>18.100000000000001</v>
      </c>
      <c r="I1206" s="14"/>
      <c r="J1206" s="30">
        <v>0.36941780321519901</v>
      </c>
      <c r="K1206" s="30">
        <v>1.9768408150758401</v>
      </c>
      <c r="L1206" s="30">
        <v>1662.01800723412</v>
      </c>
      <c r="M1206">
        <f t="shared" si="83"/>
        <v>1.4899547578685297E-2</v>
      </c>
      <c r="N1206">
        <f t="shared" si="84"/>
        <v>7.9730953742236085E-2</v>
      </c>
      <c r="O1206">
        <f t="shared" si="81"/>
        <v>67.033359410106669</v>
      </c>
      <c r="V1206" t="s">
        <v>24</v>
      </c>
      <c r="W1206" s="2" t="s">
        <v>32</v>
      </c>
      <c r="X1206" s="4" t="s">
        <v>35</v>
      </c>
      <c r="Y1206" s="2">
        <v>306</v>
      </c>
      <c r="Z1206" s="31">
        <f t="shared" si="82"/>
        <v>0.9639460024465818</v>
      </c>
    </row>
    <row r="1207" spans="1:26" x14ac:dyDescent="0.2">
      <c r="A1207" s="1">
        <v>44740</v>
      </c>
      <c r="B1207" s="25">
        <v>0.45833333333333298</v>
      </c>
      <c r="C1207" s="4">
        <v>14</v>
      </c>
      <c r="D1207" s="4">
        <v>14</v>
      </c>
      <c r="E1207" s="2">
        <v>1</v>
      </c>
      <c r="F1207" s="21">
        <v>0</v>
      </c>
      <c r="G1207" s="22">
        <v>18.600000000000001</v>
      </c>
      <c r="H1207" s="3">
        <v>16.399999999999999</v>
      </c>
      <c r="I1207" s="14">
        <v>7.0699999999999999E-2</v>
      </c>
      <c r="J1207" s="30">
        <v>0.35941109301177498</v>
      </c>
      <c r="K1207" s="30">
        <v>2.0994086103876199</v>
      </c>
      <c r="L1207" s="30">
        <v>467.55549194618601</v>
      </c>
      <c r="M1207">
        <f t="shared" si="83"/>
        <v>1.4471108725120649E-2</v>
      </c>
      <c r="N1207">
        <f t="shared" si="84"/>
        <v>8.4529305995511866E-2</v>
      </c>
      <c r="O1207">
        <f t="shared" ref="O1207:O1270" si="85">$Z1207*L1207/(0.08206*(273.15+$G1207))</f>
        <v>18.825368750537876</v>
      </c>
      <c r="P1207" s="10">
        <f>SLOPE(M1207:M1210,$F1207:$F1210)*($H1207/$I1207)*1000</f>
        <v>2.2879388235354525E-2</v>
      </c>
      <c r="Q1207" s="10">
        <f>SLOPE(N1207:N1210,$F1207:$F1210)*($H1207/$I1207)*1000</f>
        <v>-0.36488947051510667</v>
      </c>
      <c r="R1207" s="10">
        <f>SLOPE(O1207:O1210,$F1207:$F1210)*($H1207/$I1207)</f>
        <v>1.6385475926620692</v>
      </c>
      <c r="S1207" s="11">
        <f>RSQ(J1207:J1210,$F1207:$F1210)</f>
        <v>0.91391109913305424</v>
      </c>
      <c r="T1207" s="11">
        <f>RSQ(K1207:K1210,$F1207:$F1210)</f>
        <v>0.95410637864277115</v>
      </c>
      <c r="U1207" s="11">
        <f>RSQ(L1207:L1210,$F1207:$F1210)</f>
        <v>0.97794688396549279</v>
      </c>
      <c r="V1207" t="s">
        <v>24</v>
      </c>
      <c r="W1207" s="2" t="s">
        <v>32</v>
      </c>
      <c r="X1207" s="4" t="s">
        <v>33</v>
      </c>
      <c r="Y1207" s="2">
        <v>306</v>
      </c>
      <c r="Z1207" s="31">
        <f t="shared" si="82"/>
        <v>0.9639460024465818</v>
      </c>
    </row>
    <row r="1208" spans="1:26" x14ac:dyDescent="0.2">
      <c r="A1208" s="1">
        <v>44740</v>
      </c>
      <c r="B1208" s="25">
        <v>0.45833333333333298</v>
      </c>
      <c r="C1208" s="4">
        <v>14</v>
      </c>
      <c r="D1208" s="4">
        <v>14</v>
      </c>
      <c r="E1208" s="2">
        <v>2</v>
      </c>
      <c r="F1208" s="21">
        <v>1200</v>
      </c>
      <c r="G1208" s="22">
        <v>18.600000000000001</v>
      </c>
      <c r="I1208" s="14"/>
      <c r="J1208" s="30">
        <v>0.36505684397604599</v>
      </c>
      <c r="K1208" s="30">
        <v>2.0289321280833499</v>
      </c>
      <c r="L1208" s="30">
        <v>755.50209477217697</v>
      </c>
      <c r="M1208">
        <f t="shared" si="83"/>
        <v>1.4698425793590332E-2</v>
      </c>
      <c r="N1208">
        <f t="shared" si="84"/>
        <v>8.1691683958187281E-2</v>
      </c>
      <c r="O1208">
        <f t="shared" si="85"/>
        <v>30.419074892455793</v>
      </c>
      <c r="V1208" t="s">
        <v>24</v>
      </c>
      <c r="W1208" s="2" t="s">
        <v>32</v>
      </c>
      <c r="X1208" s="4" t="s">
        <v>33</v>
      </c>
      <c r="Y1208" s="2">
        <v>306</v>
      </c>
      <c r="Z1208" s="31">
        <f t="shared" si="82"/>
        <v>0.9639460024465818</v>
      </c>
    </row>
    <row r="1209" spans="1:26" x14ac:dyDescent="0.2">
      <c r="A1209" s="1">
        <v>44740</v>
      </c>
      <c r="B1209" s="25">
        <v>0.45833333333333298</v>
      </c>
      <c r="C1209" s="4">
        <v>14</v>
      </c>
      <c r="D1209" s="4">
        <v>14</v>
      </c>
      <c r="E1209" s="2">
        <v>3</v>
      </c>
      <c r="F1209" s="21">
        <v>2400</v>
      </c>
      <c r="G1209" s="22">
        <v>18.600000000000001</v>
      </c>
      <c r="I1209" s="14"/>
      <c r="J1209" s="30">
        <v>0.36615255419544301</v>
      </c>
      <c r="K1209" s="30">
        <v>1.98296920484143</v>
      </c>
      <c r="L1209" s="30">
        <v>955.24707902885802</v>
      </c>
      <c r="M1209">
        <f t="shared" si="83"/>
        <v>1.4742542800617717E-2</v>
      </c>
      <c r="N1209">
        <f t="shared" si="84"/>
        <v>7.9841060890366702E-2</v>
      </c>
      <c r="O1209">
        <f t="shared" si="85"/>
        <v>38.461484936770276</v>
      </c>
      <c r="V1209" t="s">
        <v>24</v>
      </c>
      <c r="W1209" s="2" t="s">
        <v>32</v>
      </c>
      <c r="X1209" s="4" t="s">
        <v>33</v>
      </c>
      <c r="Y1209" s="2">
        <v>306</v>
      </c>
      <c r="Z1209" s="31">
        <f t="shared" si="82"/>
        <v>0.9639460024465818</v>
      </c>
    </row>
    <row r="1210" spans="1:26" x14ac:dyDescent="0.2">
      <c r="A1210" s="1">
        <v>44740</v>
      </c>
      <c r="B1210" s="25">
        <v>0.45833333333333298</v>
      </c>
      <c r="C1210" s="4">
        <v>14</v>
      </c>
      <c r="D1210" s="4">
        <v>14</v>
      </c>
      <c r="E1210" s="2">
        <v>4</v>
      </c>
      <c r="F1210" s="21">
        <v>3600</v>
      </c>
      <c r="G1210" s="22">
        <v>18.600000000000001</v>
      </c>
      <c r="I1210" s="14"/>
      <c r="J1210" s="30">
        <v>0.36884458276555498</v>
      </c>
      <c r="K1210" s="30">
        <v>1.9584556457790701</v>
      </c>
      <c r="L1210" s="30">
        <v>1102.7268469124899</v>
      </c>
      <c r="M1210">
        <f t="shared" si="83"/>
        <v>1.4850932994706537E-2</v>
      </c>
      <c r="N1210">
        <f t="shared" si="84"/>
        <v>7.8854061920862292E-2</v>
      </c>
      <c r="O1210">
        <f t="shared" si="85"/>
        <v>44.39952023199605</v>
      </c>
      <c r="V1210" t="s">
        <v>24</v>
      </c>
      <c r="W1210" s="2" t="s">
        <v>32</v>
      </c>
      <c r="X1210" s="4" t="s">
        <v>33</v>
      </c>
      <c r="Y1210" s="2">
        <v>306</v>
      </c>
      <c r="Z1210" s="31">
        <f t="shared" si="82"/>
        <v>0.9639460024465818</v>
      </c>
    </row>
    <row r="1211" spans="1:26" x14ac:dyDescent="0.2">
      <c r="A1211" s="1">
        <v>44740</v>
      </c>
      <c r="B1211" s="25">
        <v>0.45833333333333298</v>
      </c>
      <c r="C1211" s="4">
        <v>15</v>
      </c>
      <c r="D1211" s="4">
        <v>15</v>
      </c>
      <c r="E1211" s="2">
        <v>1</v>
      </c>
      <c r="F1211" s="21">
        <v>0</v>
      </c>
      <c r="G1211" s="22">
        <v>18.100000000000001</v>
      </c>
      <c r="H1211" s="3">
        <v>15.04</v>
      </c>
      <c r="I1211" s="14">
        <v>7.0699999999999999E-2</v>
      </c>
      <c r="J1211" s="30">
        <v>0.36014405357600698</v>
      </c>
      <c r="K1211" s="30">
        <v>2.1484357285123301</v>
      </c>
      <c r="L1211" s="30">
        <v>465.98116006141203</v>
      </c>
      <c r="M1211">
        <f t="shared" si="83"/>
        <v>1.4525513970181958E-2</v>
      </c>
      <c r="N1211">
        <f t="shared" si="84"/>
        <v>8.6651807460588162E-2</v>
      </c>
      <c r="O1211">
        <f t="shared" si="85"/>
        <v>18.794190222233244</v>
      </c>
      <c r="P1211" s="10">
        <f>SLOPE(M1211:M1214,$F1211:$F1214)*($H1211/$I1211)*1000</f>
        <v>3.9475613911364969E-2</v>
      </c>
      <c r="Q1211" s="10">
        <f>SLOPE(N1211:N1214,$F1211:$F1214)*($H1211/$I1211)*1000</f>
        <v>-0.20156106606152346</v>
      </c>
      <c r="R1211" s="10">
        <f>SLOPE(O1211:O1214,$F1211:$F1214)*($H1211/$I1211)</f>
        <v>2.5571982532192337</v>
      </c>
      <c r="S1211" s="11">
        <f>RSQ(J1211:J1214,$F1211:$F1214)</f>
        <v>0.99148443864782843</v>
      </c>
      <c r="T1211" s="11">
        <f>RSQ(K1211:K1214,$F1211:$F1214)</f>
        <v>0.65107692307692677</v>
      </c>
      <c r="U1211" s="11">
        <f>RSQ(L1211:L1214,$F1211:$F1214)</f>
        <v>0.99911549837394498</v>
      </c>
      <c r="V1211" t="s">
        <v>24</v>
      </c>
      <c r="W1211" s="2" t="s">
        <v>36</v>
      </c>
      <c r="X1211" s="4" t="s">
        <v>35</v>
      </c>
      <c r="Y1211" s="2">
        <v>306</v>
      </c>
      <c r="Z1211" s="31">
        <f t="shared" si="82"/>
        <v>0.9639460024465818</v>
      </c>
    </row>
    <row r="1212" spans="1:26" x14ac:dyDescent="0.2">
      <c r="A1212" s="1">
        <v>44740</v>
      </c>
      <c r="B1212" s="25">
        <v>0.45833333333333298</v>
      </c>
      <c r="C1212" s="4">
        <v>15</v>
      </c>
      <c r="D1212" s="4">
        <v>15</v>
      </c>
      <c r="E1212" s="2">
        <v>2</v>
      </c>
      <c r="F1212" s="21">
        <v>1200</v>
      </c>
      <c r="G1212" s="22">
        <v>18.100000000000001</v>
      </c>
      <c r="I1212" s="14"/>
      <c r="J1212" s="30">
        <v>0.36676933634700198</v>
      </c>
      <c r="K1212" s="30">
        <v>2.0595740769112898</v>
      </c>
      <c r="L1212" s="30">
        <v>848.98618231023397</v>
      </c>
      <c r="M1212">
        <f t="shared" si="83"/>
        <v>1.4792728259827819E-2</v>
      </c>
      <c r="N1212">
        <f t="shared" si="84"/>
        <v>8.3067793927870087E-2</v>
      </c>
      <c r="O1212">
        <f t="shared" si="85"/>
        <v>34.241744460834582</v>
      </c>
      <c r="V1212" t="s">
        <v>24</v>
      </c>
      <c r="W1212" s="2" t="s">
        <v>36</v>
      </c>
      <c r="X1212" s="4" t="s">
        <v>35</v>
      </c>
      <c r="Y1212" s="2">
        <v>306</v>
      </c>
      <c r="Z1212" s="31">
        <f t="shared" si="82"/>
        <v>0.9639460024465818</v>
      </c>
    </row>
    <row r="1213" spans="1:26" x14ac:dyDescent="0.2">
      <c r="A1213" s="1">
        <v>44740</v>
      </c>
      <c r="B1213" s="25">
        <v>0.45833333333333298</v>
      </c>
      <c r="C1213" s="4">
        <v>15</v>
      </c>
      <c r="D1213" s="4">
        <v>15</v>
      </c>
      <c r="E1213" s="2">
        <v>3</v>
      </c>
      <c r="F1213" s="21">
        <v>2400</v>
      </c>
      <c r="G1213" s="22">
        <v>18.100000000000001</v>
      </c>
      <c r="I1213" s="14"/>
      <c r="J1213" s="30">
        <v>0.37234912858375802</v>
      </c>
      <c r="K1213" s="30">
        <v>2.0626382717940901</v>
      </c>
      <c r="L1213" s="30">
        <v>1204.1996929402301</v>
      </c>
      <c r="M1213">
        <f t="shared" si="83"/>
        <v>1.5017775291094732E-2</v>
      </c>
      <c r="N1213">
        <f t="shared" si="84"/>
        <v>8.3191380601412318E-2</v>
      </c>
      <c r="O1213">
        <f t="shared" si="85"/>
        <v>48.568397253852204</v>
      </c>
      <c r="V1213" t="s">
        <v>24</v>
      </c>
      <c r="W1213" s="2" t="s">
        <v>36</v>
      </c>
      <c r="X1213" s="4" t="s">
        <v>35</v>
      </c>
      <c r="Y1213" s="2">
        <v>306</v>
      </c>
      <c r="Z1213" s="31">
        <f t="shared" si="82"/>
        <v>0.9639460024465818</v>
      </c>
    </row>
    <row r="1214" spans="1:26" x14ac:dyDescent="0.2">
      <c r="A1214" s="1">
        <v>44740</v>
      </c>
      <c r="B1214" s="25">
        <v>0.45833333333333298</v>
      </c>
      <c r="C1214" s="4">
        <v>15</v>
      </c>
      <c r="D1214" s="4">
        <v>15</v>
      </c>
      <c r="E1214" s="2">
        <v>4</v>
      </c>
      <c r="F1214" s="21">
        <v>3600</v>
      </c>
      <c r="G1214" s="22">
        <v>18.100000000000001</v>
      </c>
      <c r="I1214" s="14"/>
      <c r="J1214" s="30">
        <v>0.37668782522286298</v>
      </c>
      <c r="K1214" s="30">
        <v>2.0534456871456999</v>
      </c>
      <c r="L1214" s="30">
        <v>1539.7535715215099</v>
      </c>
      <c r="M1214">
        <f t="shared" si="83"/>
        <v>1.5192765820628493E-2</v>
      </c>
      <c r="N1214">
        <f t="shared" si="84"/>
        <v>8.2820620580786042E-2</v>
      </c>
      <c r="O1214">
        <f t="shared" si="85"/>
        <v>62.102127722769865</v>
      </c>
      <c r="V1214" t="s">
        <v>24</v>
      </c>
      <c r="W1214" s="2" t="s">
        <v>36</v>
      </c>
      <c r="X1214" s="4" t="s">
        <v>35</v>
      </c>
      <c r="Y1214" s="2">
        <v>306</v>
      </c>
      <c r="Z1214" s="31">
        <f t="shared" si="82"/>
        <v>0.9639460024465818</v>
      </c>
    </row>
    <row r="1215" spans="1:26" x14ac:dyDescent="0.2">
      <c r="A1215" s="1">
        <v>44740</v>
      </c>
      <c r="B1215" s="25">
        <v>0.45833333333333298</v>
      </c>
      <c r="C1215" s="4">
        <v>16</v>
      </c>
      <c r="D1215" s="4">
        <v>16</v>
      </c>
      <c r="E1215" s="2">
        <v>1</v>
      </c>
      <c r="F1215" s="21">
        <v>0</v>
      </c>
      <c r="G1215" s="22">
        <v>18.600000000000001</v>
      </c>
      <c r="H1215" s="3">
        <v>16.059999999999999</v>
      </c>
      <c r="I1215" s="14">
        <v>7.0699999999999999E-2</v>
      </c>
      <c r="J1215" s="30">
        <v>0.36385952291770401</v>
      </c>
      <c r="K1215" s="30">
        <v>2.13617894898116</v>
      </c>
      <c r="L1215" s="30">
        <v>474.308204741211</v>
      </c>
      <c r="M1215">
        <f t="shared" si="83"/>
        <v>1.4650217589806327E-2</v>
      </c>
      <c r="N1215">
        <f t="shared" si="84"/>
        <v>8.6009804449768509E-2</v>
      </c>
      <c r="O1215">
        <f t="shared" si="85"/>
        <v>19.09725585404227</v>
      </c>
      <c r="P1215" s="10">
        <f>SLOPE(M1215:M1218,$F1215:$F1218)*($H1215/$I1215)*1000</f>
        <v>2.869074867978352E-2</v>
      </c>
      <c r="Q1215" s="10">
        <f>SLOPE(N1215:N1218,$F1215:$F1218)*($H1215/$I1215)*1000</f>
        <v>-0.37133742170380679</v>
      </c>
      <c r="R1215" s="10">
        <f>SLOPE(O1215:O1218,$F1215:$F1218)*($H1215/$I1215)</f>
        <v>1.6606961739633439</v>
      </c>
      <c r="S1215" s="11">
        <f>RSQ(J1215:J1218,$F1215:$F1218)</f>
        <v>0.84285261731097627</v>
      </c>
      <c r="T1215" s="11">
        <f>RSQ(K1215:K1218,$F1215:$F1218)</f>
        <v>0.87130794416681079</v>
      </c>
      <c r="U1215" s="11">
        <f>RSQ(L1215:L1218,$F1215:$F1218)</f>
        <v>0.99140748682352386</v>
      </c>
      <c r="V1215" t="s">
        <v>24</v>
      </c>
      <c r="W1215" s="2" t="s">
        <v>36</v>
      </c>
      <c r="X1215" s="4" t="s">
        <v>33</v>
      </c>
      <c r="Y1215" s="2">
        <v>306</v>
      </c>
      <c r="Z1215" s="31">
        <f t="shared" si="82"/>
        <v>0.9639460024465818</v>
      </c>
    </row>
    <row r="1216" spans="1:26" x14ac:dyDescent="0.2">
      <c r="A1216" s="1">
        <v>44740</v>
      </c>
      <c r="B1216" s="25">
        <v>0.45833333333333298</v>
      </c>
      <c r="C1216" s="4">
        <v>16</v>
      </c>
      <c r="D1216" s="4">
        <v>16</v>
      </c>
      <c r="E1216" s="2">
        <v>2</v>
      </c>
      <c r="F1216" s="21">
        <v>1200</v>
      </c>
      <c r="G1216" s="22">
        <v>18.600000000000001</v>
      </c>
      <c r="I1216" s="14"/>
      <c r="J1216" s="30">
        <v>0.369628224617019</v>
      </c>
      <c r="K1216" s="30">
        <v>2.03199632296614</v>
      </c>
      <c r="L1216" s="30">
        <v>725.74592104920805</v>
      </c>
      <c r="M1216">
        <f t="shared" si="83"/>
        <v>1.4882485071575012E-2</v>
      </c>
      <c r="N1216">
        <f t="shared" si="84"/>
        <v>8.1815058829375134E-2</v>
      </c>
      <c r="O1216">
        <f t="shared" si="85"/>
        <v>29.220990488381617</v>
      </c>
      <c r="V1216" t="s">
        <v>24</v>
      </c>
      <c r="W1216" s="2" t="s">
        <v>36</v>
      </c>
      <c r="X1216" s="4" t="s">
        <v>33</v>
      </c>
      <c r="Y1216" s="2">
        <v>306</v>
      </c>
      <c r="Z1216" s="31">
        <f t="shared" si="82"/>
        <v>0.9639460024465818</v>
      </c>
    </row>
    <row r="1217" spans="1:26" x14ac:dyDescent="0.2">
      <c r="A1217" s="1">
        <v>44740</v>
      </c>
      <c r="B1217" s="25">
        <v>0.45833333333333298</v>
      </c>
      <c r="C1217" s="4">
        <v>16</v>
      </c>
      <c r="D1217" s="4">
        <v>16</v>
      </c>
      <c r="E1217" s="2">
        <v>3</v>
      </c>
      <c r="F1217" s="21">
        <v>2400</v>
      </c>
      <c r="G1217" s="22">
        <v>18.600000000000001</v>
      </c>
      <c r="I1217" s="14"/>
      <c r="J1217" s="30">
        <v>0.36874299885600198</v>
      </c>
      <c r="K1217" s="30">
        <v>2.0136111536693702</v>
      </c>
      <c r="L1217" s="30">
        <v>959.11134820057805</v>
      </c>
      <c r="M1217">
        <f t="shared" si="83"/>
        <v>1.4846842882218504E-2</v>
      </c>
      <c r="N1217">
        <f t="shared" si="84"/>
        <v>8.1074809602246833E-2</v>
      </c>
      <c r="O1217">
        <f t="shared" si="85"/>
        <v>38.617073510451995</v>
      </c>
      <c r="V1217" t="s">
        <v>24</v>
      </c>
      <c r="W1217" s="2" t="s">
        <v>36</v>
      </c>
      <c r="X1217" s="4" t="s">
        <v>33</v>
      </c>
      <c r="Y1217" s="2">
        <v>306</v>
      </c>
      <c r="Z1217" s="31">
        <f t="shared" si="82"/>
        <v>0.9639460024465818</v>
      </c>
    </row>
    <row r="1218" spans="1:26" x14ac:dyDescent="0.2">
      <c r="A1218" s="1">
        <v>44740</v>
      </c>
      <c r="B1218" s="25">
        <v>0.45833333333333298</v>
      </c>
      <c r="C1218" s="4">
        <v>16</v>
      </c>
      <c r="D1218" s="4">
        <v>16</v>
      </c>
      <c r="E1218" s="2">
        <v>4</v>
      </c>
      <c r="F1218" s="21">
        <v>3600</v>
      </c>
      <c r="G1218" s="22">
        <v>18.600000000000001</v>
      </c>
      <c r="I1218" s="14"/>
      <c r="J1218" s="30">
        <v>0.37670233542579201</v>
      </c>
      <c r="K1218" s="30">
        <v>1.9799050099586299</v>
      </c>
      <c r="L1218" s="30">
        <v>1122.8158422025001</v>
      </c>
      <c r="M1218">
        <f t="shared" si="83"/>
        <v>1.5167312748398977E-2</v>
      </c>
      <c r="N1218">
        <f t="shared" si="84"/>
        <v>7.9717686019178446E-2</v>
      </c>
      <c r="O1218">
        <f t="shared" si="85"/>
        <v>45.208371268240086</v>
      </c>
      <c r="V1218" t="s">
        <v>24</v>
      </c>
      <c r="W1218" s="2" t="s">
        <v>36</v>
      </c>
      <c r="X1218" s="4" t="s">
        <v>33</v>
      </c>
      <c r="Y1218" s="2">
        <v>306</v>
      </c>
      <c r="Z1218" s="31">
        <f t="shared" si="82"/>
        <v>0.9639460024465818</v>
      </c>
    </row>
    <row r="1219" spans="1:26" x14ac:dyDescent="0.2">
      <c r="A1219" s="1">
        <v>44740</v>
      </c>
      <c r="B1219" s="25">
        <v>0.45833333333333298</v>
      </c>
      <c r="C1219" s="4">
        <v>17</v>
      </c>
      <c r="D1219" s="4">
        <v>17</v>
      </c>
      <c r="E1219" s="2">
        <v>1</v>
      </c>
      <c r="F1219" s="21">
        <v>0</v>
      </c>
      <c r="G1219" s="22">
        <v>18.100000000000001</v>
      </c>
      <c r="H1219" s="3">
        <v>15.04</v>
      </c>
      <c r="I1219" s="14">
        <v>7.0699999999999999E-2</v>
      </c>
      <c r="J1219" s="30">
        <v>0.359948114471217</v>
      </c>
      <c r="K1219" s="30">
        <v>2.0779592462080601</v>
      </c>
      <c r="L1219" s="30">
        <v>443.66728252101302</v>
      </c>
      <c r="M1219">
        <f t="shared" si="83"/>
        <v>1.4517611254100237E-2</v>
      </c>
      <c r="N1219">
        <f t="shared" si="84"/>
        <v>8.3809313969122237E-2</v>
      </c>
      <c r="O1219">
        <f t="shared" si="85"/>
        <v>17.894215512881029</v>
      </c>
      <c r="P1219" s="10">
        <f>SLOPE(M1219:M1222,$F1219:$F1222)*($H1219/$I1219)*1000</f>
        <v>4.6867627933226332E-2</v>
      </c>
      <c r="Q1219" s="10">
        <f>SLOPE(N1219:N1222,$F1219:$F1222)*($H1219/$I1219)*1000</f>
        <v>-0.15774344300467705</v>
      </c>
      <c r="R1219" s="10">
        <f>SLOPE(O1219:O1222,$F1219:$F1222)*($H1219/$I1219)</f>
        <v>2.5539236700839729</v>
      </c>
      <c r="S1219" s="11">
        <f>RSQ(J1219:J1222,$F1219:$F1222)</f>
        <v>0.95829329498247484</v>
      </c>
      <c r="T1219" s="11">
        <f>RSQ(K1219:K1222,$F1219:$F1222)</f>
        <v>0.99310344827586572</v>
      </c>
      <c r="U1219" s="11">
        <f>RSQ(L1219:L1222,$F1219:$F1222)</f>
        <v>0.99937435707636191</v>
      </c>
      <c r="V1219" t="s">
        <v>24</v>
      </c>
      <c r="W1219" s="2" t="s">
        <v>31</v>
      </c>
      <c r="X1219" s="4" t="s">
        <v>35</v>
      </c>
      <c r="Y1219" s="2">
        <v>306</v>
      </c>
      <c r="Z1219" s="31">
        <f t="shared" ref="Z1219:Z1282" si="86">(101.325*EXP(-0.00012*Y1219))*1000/101325</f>
        <v>0.9639460024465818</v>
      </c>
    </row>
    <row r="1220" spans="1:26" x14ac:dyDescent="0.2">
      <c r="A1220" s="1">
        <v>44740</v>
      </c>
      <c r="B1220" s="25">
        <v>0.45833333333333298</v>
      </c>
      <c r="C1220" s="4">
        <v>17</v>
      </c>
      <c r="D1220" s="4">
        <v>17</v>
      </c>
      <c r="E1220" s="2">
        <v>2</v>
      </c>
      <c r="F1220" s="21">
        <v>1200</v>
      </c>
      <c r="G1220" s="22">
        <v>18.100000000000001</v>
      </c>
      <c r="I1220" s="14"/>
      <c r="J1220" s="30">
        <v>0.36771263859321601</v>
      </c>
      <c r="K1220" s="30">
        <v>2.0503814922629102</v>
      </c>
      <c r="L1220" s="30">
        <v>814.88433214499503</v>
      </c>
      <c r="M1220">
        <f t="shared" si="83"/>
        <v>1.4830774007965083E-2</v>
      </c>
      <c r="N1220">
        <f t="shared" si="84"/>
        <v>8.2697033907244227E-2</v>
      </c>
      <c r="O1220">
        <f t="shared" si="85"/>
        <v>32.86633121697912</v>
      </c>
      <c r="V1220" t="s">
        <v>24</v>
      </c>
      <c r="W1220" s="2" t="s">
        <v>31</v>
      </c>
      <c r="X1220" s="4" t="s">
        <v>35</v>
      </c>
      <c r="Y1220" s="2">
        <v>306</v>
      </c>
      <c r="Z1220" s="31">
        <f t="shared" si="86"/>
        <v>0.9639460024465818</v>
      </c>
    </row>
    <row r="1221" spans="1:26" x14ac:dyDescent="0.2">
      <c r="A1221" s="1">
        <v>44740</v>
      </c>
      <c r="B1221" s="25">
        <v>0.45833333333333298</v>
      </c>
      <c r="C1221" s="4">
        <v>17</v>
      </c>
      <c r="D1221" s="4">
        <v>17</v>
      </c>
      <c r="E1221" s="2">
        <v>3</v>
      </c>
      <c r="F1221" s="21">
        <v>2400</v>
      </c>
      <c r="G1221" s="22">
        <v>18.100000000000001</v>
      </c>
      <c r="I1221" s="14"/>
      <c r="J1221" s="30">
        <v>0.37638311021228499</v>
      </c>
      <c r="K1221" s="30">
        <v>2.03199632296614</v>
      </c>
      <c r="L1221" s="30">
        <v>1179.76502120794</v>
      </c>
      <c r="M1221">
        <f t="shared" si="83"/>
        <v>1.5180475899139784E-2</v>
      </c>
      <c r="N1221">
        <f t="shared" si="84"/>
        <v>8.1955513865992091E-2</v>
      </c>
      <c r="O1221">
        <f t="shared" si="85"/>
        <v>47.582885589616751</v>
      </c>
      <c r="V1221" t="s">
        <v>24</v>
      </c>
      <c r="W1221" s="2" t="s">
        <v>31</v>
      </c>
      <c r="X1221" s="4" t="s">
        <v>35</v>
      </c>
      <c r="Y1221" s="2">
        <v>306</v>
      </c>
      <c r="Z1221" s="31">
        <f t="shared" si="86"/>
        <v>0.9639460024465818</v>
      </c>
    </row>
    <row r="1222" spans="1:26" x14ac:dyDescent="0.2">
      <c r="A1222" s="1">
        <v>44740</v>
      </c>
      <c r="B1222" s="25">
        <v>0.45833333333333298</v>
      </c>
      <c r="C1222" s="4">
        <v>17</v>
      </c>
      <c r="D1222" s="4">
        <v>17</v>
      </c>
      <c r="E1222" s="2">
        <v>4</v>
      </c>
      <c r="F1222" s="21">
        <v>3600</v>
      </c>
      <c r="G1222" s="22">
        <v>18.100000000000001</v>
      </c>
      <c r="I1222" s="14"/>
      <c r="J1222" s="30">
        <v>0.37890784864994298</v>
      </c>
      <c r="K1222" s="30">
        <v>2.0105469587865801</v>
      </c>
      <c r="L1222" s="30">
        <v>1512.6906763121599</v>
      </c>
      <c r="M1222">
        <f t="shared" si="83"/>
        <v>1.5282304939722616E-2</v>
      </c>
      <c r="N1222">
        <f t="shared" si="84"/>
        <v>8.1090407151198127E-2</v>
      </c>
      <c r="O1222">
        <f t="shared" si="85"/>
        <v>61.010613206470843</v>
      </c>
      <c r="V1222" t="s">
        <v>24</v>
      </c>
      <c r="W1222" s="2" t="s">
        <v>31</v>
      </c>
      <c r="X1222" s="4" t="s">
        <v>35</v>
      </c>
      <c r="Y1222" s="2">
        <v>306</v>
      </c>
      <c r="Z1222" s="31">
        <f t="shared" si="86"/>
        <v>0.9639460024465818</v>
      </c>
    </row>
    <row r="1223" spans="1:26" x14ac:dyDescent="0.2">
      <c r="A1223" s="1">
        <v>44740</v>
      </c>
      <c r="B1223" s="25">
        <v>0.45833333333333298</v>
      </c>
      <c r="C1223" s="4">
        <v>18</v>
      </c>
      <c r="D1223" s="4">
        <v>18</v>
      </c>
      <c r="E1223" s="2">
        <v>1</v>
      </c>
      <c r="F1223" s="21">
        <v>0</v>
      </c>
      <c r="G1223" s="22">
        <v>18.600000000000001</v>
      </c>
      <c r="H1223" s="3">
        <v>15.04</v>
      </c>
      <c r="I1223" s="14">
        <v>7.0699999999999999E-2</v>
      </c>
      <c r="J1223" s="30">
        <v>0.36504233113003698</v>
      </c>
      <c r="K1223" s="30">
        <v>2.09328022062203</v>
      </c>
      <c r="L1223" s="30">
        <v>463.05368341616997</v>
      </c>
      <c r="M1223">
        <f t="shared" si="83"/>
        <v>1.4697841457222895E-2</v>
      </c>
      <c r="N1223">
        <f t="shared" si="84"/>
        <v>8.4282556253135785E-2</v>
      </c>
      <c r="O1223">
        <f t="shared" si="85"/>
        <v>18.644110681534972</v>
      </c>
      <c r="P1223" s="10">
        <f>SLOPE(M1223:M1226,$F1223:$F1226)*($H1223/$I1223)*1000</f>
        <v>9.310735105716883E-2</v>
      </c>
      <c r="Q1223" s="10">
        <f>SLOPE(N1223:N1226,$F1223:$F1226)*($H1223/$I1223)*1000</f>
        <v>-0.40243126300202736</v>
      </c>
      <c r="R1223" s="10">
        <f>SLOPE(O1223:O1226,$F1223:$F1226)*($H1223/$I1223)</f>
        <v>4.1162197715277111</v>
      </c>
      <c r="S1223" s="11">
        <f>RSQ(J1223:J1226,$F1223:$F1226)</f>
        <v>0.98197199841202176</v>
      </c>
      <c r="T1223" s="11">
        <f>RSQ(K1223:K1226,$F1223:$F1226)</f>
        <v>0.87528438469492675</v>
      </c>
      <c r="U1223" s="11">
        <f>RSQ(L1223:L1226,$F1223:$F1226)</f>
        <v>0.9737920365918642</v>
      </c>
      <c r="V1223" t="s">
        <v>24</v>
      </c>
      <c r="W1223" s="2" t="s">
        <v>31</v>
      </c>
      <c r="X1223" s="4" t="s">
        <v>33</v>
      </c>
      <c r="Y1223" s="2">
        <v>306</v>
      </c>
      <c r="Z1223" s="31">
        <f t="shared" si="86"/>
        <v>0.9639460024465818</v>
      </c>
    </row>
    <row r="1224" spans="1:26" x14ac:dyDescent="0.2">
      <c r="A1224" s="1">
        <v>44740</v>
      </c>
      <c r="B1224" s="25">
        <v>0.45833333333333298</v>
      </c>
      <c r="C1224" s="4">
        <v>18</v>
      </c>
      <c r="D1224" s="4">
        <v>18</v>
      </c>
      <c r="E1224" s="2">
        <v>2</v>
      </c>
      <c r="F1224" s="21">
        <v>1200</v>
      </c>
      <c r="G1224" s="22">
        <v>18.600000000000001</v>
      </c>
      <c r="I1224" s="14"/>
      <c r="J1224" s="30">
        <v>0.38278182674967298</v>
      </c>
      <c r="K1224" s="30">
        <v>1.9799050099586299</v>
      </c>
      <c r="L1224" s="30">
        <v>1240.77363449478</v>
      </c>
      <c r="M1224">
        <f t="shared" si="83"/>
        <v>1.5412093673784679E-2</v>
      </c>
      <c r="N1224">
        <f t="shared" si="84"/>
        <v>7.9717686019178446E-2</v>
      </c>
      <c r="O1224">
        <f t="shared" si="85"/>
        <v>49.957751769917749</v>
      </c>
      <c r="V1224" t="s">
        <v>24</v>
      </c>
      <c r="W1224" s="2" t="s">
        <v>31</v>
      </c>
      <c r="X1224" s="4" t="s">
        <v>33</v>
      </c>
      <c r="Y1224" s="2">
        <v>306</v>
      </c>
      <c r="Z1224" s="31">
        <f t="shared" si="86"/>
        <v>0.9639460024465818</v>
      </c>
    </row>
    <row r="1225" spans="1:26" x14ac:dyDescent="0.2">
      <c r="A1225" s="1">
        <v>44740</v>
      </c>
      <c r="B1225" s="25">
        <v>0.45833333333333298</v>
      </c>
      <c r="C1225" s="4">
        <v>18</v>
      </c>
      <c r="D1225" s="4">
        <v>18</v>
      </c>
      <c r="E1225" s="2">
        <v>3</v>
      </c>
      <c r="F1225" s="21">
        <v>2400</v>
      </c>
      <c r="G1225" s="22">
        <v>18.600000000000001</v>
      </c>
      <c r="I1225" s="14"/>
      <c r="J1225" s="30">
        <v>0.39453296278818301</v>
      </c>
      <c r="K1225" s="30">
        <v>1.9400704764823</v>
      </c>
      <c r="L1225" s="30">
        <v>1832.77446719925</v>
      </c>
      <c r="M1225">
        <f t="shared" si="83"/>
        <v>1.5885234237788894E-2</v>
      </c>
      <c r="N1225">
        <f t="shared" si="84"/>
        <v>7.8113812693733964E-2</v>
      </c>
      <c r="O1225">
        <f t="shared" si="85"/>
        <v>73.79371171105312</v>
      </c>
      <c r="V1225" t="s">
        <v>24</v>
      </c>
      <c r="W1225" s="2" t="s">
        <v>31</v>
      </c>
      <c r="X1225" s="4" t="s">
        <v>33</v>
      </c>
      <c r="Y1225" s="2">
        <v>306</v>
      </c>
      <c r="Z1225" s="31">
        <f t="shared" si="86"/>
        <v>0.9639460024465818</v>
      </c>
    </row>
    <row r="1226" spans="1:26" x14ac:dyDescent="0.2">
      <c r="A1226" s="1">
        <v>44740</v>
      </c>
      <c r="B1226" s="25">
        <v>0.45833333333333298</v>
      </c>
      <c r="C1226" s="4">
        <v>18</v>
      </c>
      <c r="D1226" s="4">
        <v>18</v>
      </c>
      <c r="E1226" s="2">
        <v>4</v>
      </c>
      <c r="F1226" s="21">
        <v>3600</v>
      </c>
      <c r="G1226" s="22">
        <v>18.600000000000001</v>
      </c>
      <c r="I1226" s="14"/>
      <c r="J1226" s="30">
        <v>0.40460685515120798</v>
      </c>
      <c r="K1226" s="30">
        <v>1.9186211123027399</v>
      </c>
      <c r="L1226" s="30">
        <v>2188.0139998438699</v>
      </c>
      <c r="M1226">
        <f t="shared" si="83"/>
        <v>1.6290843286883325E-2</v>
      </c>
      <c r="N1226">
        <f t="shared" si="84"/>
        <v>7.725018859541781E-2</v>
      </c>
      <c r="O1226">
        <f t="shared" si="85"/>
        <v>88.096859277488747</v>
      </c>
      <c r="V1226" t="s">
        <v>24</v>
      </c>
      <c r="W1226" s="2" t="s">
        <v>31</v>
      </c>
      <c r="X1226" s="4" t="s">
        <v>33</v>
      </c>
      <c r="Y1226" s="2">
        <v>306</v>
      </c>
      <c r="Z1226" s="31">
        <f t="shared" si="86"/>
        <v>0.9639460024465818</v>
      </c>
    </row>
    <row r="1227" spans="1:26" x14ac:dyDescent="0.2">
      <c r="A1227" s="1">
        <v>44740</v>
      </c>
      <c r="B1227" s="25">
        <v>0.45833333333333298</v>
      </c>
      <c r="C1227" s="4">
        <v>19</v>
      </c>
      <c r="D1227" s="4">
        <v>19</v>
      </c>
      <c r="E1227" s="2">
        <v>1</v>
      </c>
      <c r="F1227" s="21">
        <v>0</v>
      </c>
      <c r="G1227" s="22">
        <v>18.100000000000001</v>
      </c>
      <c r="H1227" s="3">
        <v>16.059999999999999</v>
      </c>
      <c r="I1227" s="14">
        <v>7.0699999999999999E-2</v>
      </c>
      <c r="J1227" s="30">
        <v>0.37560680597860502</v>
      </c>
      <c r="K1227" s="30">
        <v>2.0748950513252602</v>
      </c>
      <c r="L1227" s="30">
        <v>482.21889718701999</v>
      </c>
      <c r="M1227">
        <f t="shared" si="83"/>
        <v>1.5149165600165071E-2</v>
      </c>
      <c r="N1227">
        <f t="shared" si="84"/>
        <v>8.3685727295580006E-2</v>
      </c>
      <c r="O1227">
        <f t="shared" si="85"/>
        <v>19.449098932012571</v>
      </c>
      <c r="P1227" s="10">
        <f>SLOPE(M1227:M1230,$F1227:$F1230)*($H1227/$I1227)*1000</f>
        <v>6.1724740045200011E-2</v>
      </c>
      <c r="Q1227" s="10">
        <f>SLOPE(N1227:N1230,$F1227:$F1230)*($H1227/$I1227)*1000</f>
        <v>-0.26202006298146502</v>
      </c>
      <c r="R1227" s="10">
        <f>SLOPE(O1227:O1230,$F1227:$F1230)*($H1227/$I1227)</f>
        <v>3.6796512735453391</v>
      </c>
      <c r="S1227" s="11">
        <f>RSQ(J1227:J1230,$F1227:$F1230)</f>
        <v>0.83739758815924747</v>
      </c>
      <c r="T1227" s="11">
        <f>RSQ(K1227:K1230,$F1227:$F1230)</f>
        <v>0.99555555555555497</v>
      </c>
      <c r="U1227" s="11">
        <f>RSQ(L1227:L1230,$F1227:$F1230)</f>
        <v>0.99911984436570989</v>
      </c>
      <c r="V1227" t="s">
        <v>24</v>
      </c>
      <c r="W1227" s="2" t="s">
        <v>31</v>
      </c>
      <c r="X1227" s="4" t="s">
        <v>35</v>
      </c>
      <c r="Y1227" s="2">
        <v>306</v>
      </c>
      <c r="Z1227" s="31">
        <f t="shared" si="86"/>
        <v>0.9639460024465818</v>
      </c>
    </row>
    <row r="1228" spans="1:26" x14ac:dyDescent="0.2">
      <c r="A1228" s="1">
        <v>44740</v>
      </c>
      <c r="B1228" s="25">
        <v>0.45833333333333298</v>
      </c>
      <c r="C1228" s="4">
        <v>19</v>
      </c>
      <c r="D1228" s="4">
        <v>19</v>
      </c>
      <c r="E1228" s="2">
        <v>2</v>
      </c>
      <c r="F1228" s="21">
        <v>1200</v>
      </c>
      <c r="G1228" s="22">
        <v>18.100000000000001</v>
      </c>
      <c r="I1228" s="14"/>
      <c r="J1228" s="30">
        <v>0.37473617333652398</v>
      </c>
      <c r="K1228" s="30">
        <v>2.0473172973801099</v>
      </c>
      <c r="L1228" s="30">
        <v>952.34562439824094</v>
      </c>
      <c r="M1228">
        <f t="shared" si="83"/>
        <v>1.5114050799629358E-2</v>
      </c>
      <c r="N1228">
        <f t="shared" si="84"/>
        <v>8.2573447233701996E-2</v>
      </c>
      <c r="O1228">
        <f t="shared" si="85"/>
        <v>38.410490286545418</v>
      </c>
      <c r="V1228" t="s">
        <v>24</v>
      </c>
      <c r="W1228" s="2" t="s">
        <v>31</v>
      </c>
      <c r="X1228" s="4" t="s">
        <v>35</v>
      </c>
      <c r="Y1228" s="2">
        <v>306</v>
      </c>
      <c r="Z1228" s="31">
        <f t="shared" si="86"/>
        <v>0.9639460024465818</v>
      </c>
    </row>
    <row r="1229" spans="1:26" x14ac:dyDescent="0.2">
      <c r="A1229" s="1">
        <v>44740</v>
      </c>
      <c r="B1229" s="25">
        <v>0.45833333333333298</v>
      </c>
      <c r="C1229" s="4">
        <v>19</v>
      </c>
      <c r="D1229" s="4">
        <v>19</v>
      </c>
      <c r="E1229" s="2">
        <v>3</v>
      </c>
      <c r="F1229" s="21">
        <v>2400</v>
      </c>
      <c r="G1229" s="22">
        <v>18.100000000000001</v>
      </c>
      <c r="I1229" s="14"/>
      <c r="J1229" s="30">
        <v>0.38444306965392999</v>
      </c>
      <c r="K1229" s="30">
        <v>2.0074827639037802</v>
      </c>
      <c r="L1229" s="30">
        <v>1411.43901740873</v>
      </c>
      <c r="M1229">
        <f t="shared" si="83"/>
        <v>1.5505554301257581E-2</v>
      </c>
      <c r="N1229">
        <f t="shared" si="84"/>
        <v>8.096682047765591E-2</v>
      </c>
      <c r="O1229">
        <f t="shared" si="85"/>
        <v>56.926879569048793</v>
      </c>
      <c r="V1229" t="s">
        <v>24</v>
      </c>
      <c r="W1229" s="2" t="s">
        <v>31</v>
      </c>
      <c r="X1229" s="4" t="s">
        <v>35</v>
      </c>
      <c r="Y1229" s="2">
        <v>306</v>
      </c>
      <c r="Z1229" s="31">
        <f t="shared" si="86"/>
        <v>0.9639460024465818</v>
      </c>
    </row>
    <row r="1230" spans="1:26" x14ac:dyDescent="0.2">
      <c r="A1230" s="1">
        <v>44740</v>
      </c>
      <c r="B1230" s="25">
        <v>0.45833333333333298</v>
      </c>
      <c r="C1230" s="4">
        <v>19</v>
      </c>
      <c r="D1230" s="4">
        <v>19</v>
      </c>
      <c r="E1230" s="2">
        <v>4</v>
      </c>
      <c r="F1230" s="21">
        <v>3600</v>
      </c>
      <c r="G1230" s="22">
        <v>18.100000000000001</v>
      </c>
      <c r="I1230" s="14"/>
      <c r="J1230" s="30">
        <v>0.39931987722634599</v>
      </c>
      <c r="K1230" s="30">
        <v>1.97377662019304</v>
      </c>
      <c r="L1230" s="30">
        <v>1935.7045460459501</v>
      </c>
      <c r="M1230">
        <f t="shared" si="83"/>
        <v>1.6105573304984466E-2</v>
      </c>
      <c r="N1230">
        <f t="shared" si="84"/>
        <v>7.9607367068693854E-2</v>
      </c>
      <c r="O1230">
        <f t="shared" si="85"/>
        <v>78.071824722773513</v>
      </c>
      <c r="V1230" t="s">
        <v>24</v>
      </c>
      <c r="W1230" s="2" t="s">
        <v>31</v>
      </c>
      <c r="X1230" s="4" t="s">
        <v>35</v>
      </c>
      <c r="Y1230" s="2">
        <v>306</v>
      </c>
      <c r="Z1230" s="31">
        <f t="shared" si="86"/>
        <v>0.9639460024465818</v>
      </c>
    </row>
    <row r="1231" spans="1:26" x14ac:dyDescent="0.2">
      <c r="A1231" s="1">
        <v>44740</v>
      </c>
      <c r="B1231" s="25">
        <v>0.45833333333333298</v>
      </c>
      <c r="C1231" s="4">
        <v>20</v>
      </c>
      <c r="D1231" s="4">
        <v>20</v>
      </c>
      <c r="E1231" s="2">
        <v>1</v>
      </c>
      <c r="F1231" s="21">
        <v>0</v>
      </c>
      <c r="G1231" s="22">
        <v>18.600000000000001</v>
      </c>
      <c r="H1231" s="3">
        <v>15.72</v>
      </c>
      <c r="I1231" s="14">
        <v>7.0699999999999999E-2</v>
      </c>
      <c r="J1231" s="30">
        <v>0.364447301560818</v>
      </c>
      <c r="K1231" s="30">
        <v>2.0871518308564401</v>
      </c>
      <c r="L1231" s="30">
        <v>458.551874886154</v>
      </c>
      <c r="M1231">
        <f t="shared" si="83"/>
        <v>1.4673883550084654E-2</v>
      </c>
      <c r="N1231">
        <f t="shared" si="84"/>
        <v>8.4035806510759675E-2</v>
      </c>
      <c r="O1231">
        <f t="shared" si="85"/>
        <v>18.462852612532068</v>
      </c>
      <c r="P1231" s="10">
        <f>SLOPE(M1231:M1234,$F1231:$F1234)*($H1231/$I1231)*1000</f>
        <v>2.4489204192268816E-2</v>
      </c>
      <c r="Q1231" s="10">
        <f>SLOPE(N1231:N1234,$F1231:$F1234)*($H1231/$I1231)*1000</f>
        <v>-0.2811795331616333</v>
      </c>
      <c r="R1231" s="10">
        <f>SLOPE(O1231:O1234,$F1231:$F1234)*($H1231/$I1231)</f>
        <v>1.902772254622233</v>
      </c>
      <c r="S1231" s="11">
        <f>RSQ(J1231:J1234,$F1231:$F1234)</f>
        <v>0.89584210270113751</v>
      </c>
      <c r="T1231" s="11">
        <f>RSQ(K1231:K1234,$F1231:$F1234)</f>
        <v>0.98914677999346323</v>
      </c>
      <c r="U1231" s="11">
        <f>RSQ(L1231:L1234,$F1231:$F1234)</f>
        <v>0.9964832516381773</v>
      </c>
      <c r="V1231" t="s">
        <v>24</v>
      </c>
      <c r="W1231" s="2" t="s">
        <v>31</v>
      </c>
      <c r="X1231" s="4" t="s">
        <v>33</v>
      </c>
      <c r="Y1231" s="2">
        <v>306</v>
      </c>
      <c r="Z1231" s="31">
        <f t="shared" si="86"/>
        <v>0.9639460024465818</v>
      </c>
    </row>
    <row r="1232" spans="1:26" x14ac:dyDescent="0.2">
      <c r="A1232" s="1">
        <v>44740</v>
      </c>
      <c r="B1232" s="25">
        <v>0.45833333333333298</v>
      </c>
      <c r="C1232" s="4">
        <v>20</v>
      </c>
      <c r="D1232" s="4">
        <v>20</v>
      </c>
      <c r="E1232" s="2">
        <v>2</v>
      </c>
      <c r="F1232" s="21">
        <v>1200</v>
      </c>
      <c r="G1232" s="22">
        <v>18.600000000000001</v>
      </c>
      <c r="I1232" s="14"/>
      <c r="J1232" s="30">
        <v>0.37105036486096798</v>
      </c>
      <c r="K1232" s="30">
        <v>2.0381247127317299</v>
      </c>
      <c r="L1232" s="30">
        <v>737.23464050586801</v>
      </c>
      <c r="M1232">
        <f t="shared" si="83"/>
        <v>1.4939745257731485E-2</v>
      </c>
      <c r="N1232">
        <f t="shared" si="84"/>
        <v>8.206180857175123E-2</v>
      </c>
      <c r="O1232">
        <f t="shared" si="85"/>
        <v>29.683565271415063</v>
      </c>
      <c r="V1232" t="s">
        <v>24</v>
      </c>
      <c r="W1232" s="2" t="s">
        <v>31</v>
      </c>
      <c r="X1232" s="4" t="s">
        <v>33</v>
      </c>
      <c r="Y1232" s="2">
        <v>306</v>
      </c>
      <c r="Z1232" s="31">
        <f t="shared" si="86"/>
        <v>0.9639460024465818</v>
      </c>
    </row>
    <row r="1233" spans="1:26" x14ac:dyDescent="0.2">
      <c r="A1233" s="1">
        <v>44740</v>
      </c>
      <c r="B1233" s="25">
        <v>0.45833333333333298</v>
      </c>
      <c r="C1233" s="4">
        <v>20</v>
      </c>
      <c r="D1233" s="4">
        <v>20</v>
      </c>
      <c r="E1233" s="2">
        <v>3</v>
      </c>
      <c r="F1233" s="21">
        <v>2400</v>
      </c>
      <c r="G1233" s="22">
        <v>18.600000000000001</v>
      </c>
      <c r="I1233" s="14"/>
      <c r="J1233" s="30">
        <v>0.37174691180611102</v>
      </c>
      <c r="K1233" s="30">
        <v>2.0105469587865801</v>
      </c>
      <c r="L1233" s="30">
        <v>1005.4695672539</v>
      </c>
      <c r="M1233">
        <f t="shared" si="83"/>
        <v>1.4967790598488358E-2</v>
      </c>
      <c r="N1233">
        <f t="shared" si="84"/>
        <v>8.0951434731058966E-2</v>
      </c>
      <c r="O1233">
        <f t="shared" si="85"/>
        <v>40.48361252738102</v>
      </c>
      <c r="V1233" t="s">
        <v>24</v>
      </c>
      <c r="W1233" s="2" t="s">
        <v>31</v>
      </c>
      <c r="X1233" s="4" t="s">
        <v>33</v>
      </c>
      <c r="Y1233" s="2">
        <v>306</v>
      </c>
      <c r="Z1233" s="31">
        <f t="shared" si="86"/>
        <v>0.9639460024465818</v>
      </c>
    </row>
    <row r="1234" spans="1:26" x14ac:dyDescent="0.2">
      <c r="A1234" s="1">
        <v>44740</v>
      </c>
      <c r="B1234" s="25">
        <v>0.45833333333333298</v>
      </c>
      <c r="C1234" s="4">
        <v>20</v>
      </c>
      <c r="D1234" s="4">
        <v>20</v>
      </c>
      <c r="E1234" s="2">
        <v>4</v>
      </c>
      <c r="F1234" s="21">
        <v>3600</v>
      </c>
      <c r="G1234" s="22">
        <v>18.600000000000001</v>
      </c>
      <c r="I1234" s="14"/>
      <c r="J1234" s="30">
        <v>0.37515698057672098</v>
      </c>
      <c r="K1234" s="30">
        <v>1.9707124253102499</v>
      </c>
      <c r="L1234" s="30">
        <v>1219.3054724296801</v>
      </c>
      <c r="M1234">
        <f t="shared" si="83"/>
        <v>1.5105091524639845E-2</v>
      </c>
      <c r="N1234">
        <f t="shared" si="84"/>
        <v>7.9347561405614483E-2</v>
      </c>
      <c r="O1234">
        <f t="shared" si="85"/>
        <v>49.093370805019717</v>
      </c>
      <c r="V1234" t="s">
        <v>24</v>
      </c>
      <c r="W1234" s="2" t="s">
        <v>31</v>
      </c>
      <c r="X1234" s="4" t="s">
        <v>33</v>
      </c>
      <c r="Y1234" s="2">
        <v>306</v>
      </c>
      <c r="Z1234" s="31">
        <f t="shared" si="86"/>
        <v>0.9639460024465818</v>
      </c>
    </row>
    <row r="1235" spans="1:26" x14ac:dyDescent="0.2">
      <c r="A1235" s="1">
        <v>44740</v>
      </c>
      <c r="B1235" s="25">
        <v>0.45833333333333298</v>
      </c>
      <c r="C1235" s="4">
        <v>21</v>
      </c>
      <c r="D1235" s="4">
        <v>21</v>
      </c>
      <c r="E1235" s="2">
        <v>1</v>
      </c>
      <c r="F1235" s="21">
        <v>0</v>
      </c>
      <c r="G1235" s="22">
        <v>18.100000000000001</v>
      </c>
      <c r="H1235" s="3">
        <v>15.72</v>
      </c>
      <c r="I1235" s="14">
        <v>7.0699999999999999E-2</v>
      </c>
      <c r="J1235" s="30">
        <v>0.35956349146616301</v>
      </c>
      <c r="K1235" s="30">
        <v>2.0994086103876199</v>
      </c>
      <c r="L1235" s="30">
        <v>442.31413776054501</v>
      </c>
      <c r="M1235">
        <f t="shared" si="83"/>
        <v>1.4502098442552493E-2</v>
      </c>
      <c r="N1235">
        <f t="shared" si="84"/>
        <v>8.4674420683916174E-2</v>
      </c>
      <c r="O1235">
        <f t="shared" si="85"/>
        <v>17.839639787066055</v>
      </c>
      <c r="P1235" s="10">
        <f>SLOPE(M1235:M1238,$F1235:$F1238)*($H1235/$I1235)*1000</f>
        <v>2.3199367952090318E-2</v>
      </c>
      <c r="Q1235" s="10">
        <f>SLOPE(N1235:N1238,$F1235:$F1238)*($H1235/$I1235)*1000</f>
        <v>-0.25876287531008796</v>
      </c>
      <c r="R1235" s="10">
        <f>SLOPE(O1235:O1238,$F1235:$F1238)*($H1235/$I1235)</f>
        <v>2.9913839480369817</v>
      </c>
      <c r="S1235" s="11">
        <f>RSQ(J1235:J1238,$F1235:$F1238)</f>
        <v>0.93334294842756749</v>
      </c>
      <c r="T1235" s="11">
        <f>RSQ(K1235:K1238,$F1235:$F1238)</f>
        <v>0.92966872952312052</v>
      </c>
      <c r="U1235" s="11">
        <f>RSQ(L1235:L1238,$F1235:$F1238)</f>
        <v>0.99902694317967866</v>
      </c>
      <c r="V1235" t="s">
        <v>24</v>
      </c>
      <c r="W1235" s="2" t="s">
        <v>32</v>
      </c>
      <c r="X1235" s="4" t="s">
        <v>35</v>
      </c>
      <c r="Y1235" s="2">
        <v>306</v>
      </c>
      <c r="Z1235" s="31">
        <f t="shared" si="86"/>
        <v>0.9639460024465818</v>
      </c>
    </row>
    <row r="1236" spans="1:26" x14ac:dyDescent="0.2">
      <c r="A1236" s="1">
        <v>44740</v>
      </c>
      <c r="B1236" s="25">
        <v>0.45833333333333298</v>
      </c>
      <c r="C1236" s="4">
        <v>21</v>
      </c>
      <c r="D1236" s="4">
        <v>21</v>
      </c>
      <c r="E1236" s="2">
        <v>2</v>
      </c>
      <c r="F1236" s="21">
        <v>1200</v>
      </c>
      <c r="G1236" s="22">
        <v>18.100000000000001</v>
      </c>
      <c r="I1236" s="14"/>
      <c r="J1236" s="30">
        <v>0.36152286684843499</v>
      </c>
      <c r="K1236" s="30">
        <v>2.0442531024973198</v>
      </c>
      <c r="L1236" s="30">
        <v>866.62910822555898</v>
      </c>
      <c r="M1236">
        <f t="shared" si="83"/>
        <v>1.4581124971535612E-2</v>
      </c>
      <c r="N1236">
        <f t="shared" si="84"/>
        <v>8.2449860560160168E-2</v>
      </c>
      <c r="O1236">
        <f t="shared" si="85"/>
        <v>34.953327962806398</v>
      </c>
      <c r="V1236" t="s">
        <v>24</v>
      </c>
      <c r="W1236" s="2" t="s">
        <v>32</v>
      </c>
      <c r="X1236" s="4" t="s">
        <v>35</v>
      </c>
      <c r="Y1236" s="2">
        <v>306</v>
      </c>
      <c r="Z1236" s="31">
        <f t="shared" si="86"/>
        <v>0.9639460024465818</v>
      </c>
    </row>
    <row r="1237" spans="1:26" x14ac:dyDescent="0.2">
      <c r="A1237" s="1">
        <v>44740</v>
      </c>
      <c r="B1237" s="25">
        <v>0.45833333333333298</v>
      </c>
      <c r="C1237" s="4">
        <v>21</v>
      </c>
      <c r="D1237" s="4">
        <v>21</v>
      </c>
      <c r="E1237" s="2">
        <v>3</v>
      </c>
      <c r="F1237" s="21">
        <v>2400</v>
      </c>
      <c r="G1237" s="22">
        <v>18.100000000000001</v>
      </c>
      <c r="I1237" s="14"/>
      <c r="J1237" s="30">
        <v>0.363743417843302</v>
      </c>
      <c r="K1237" s="30">
        <v>2.0381247127317299</v>
      </c>
      <c r="L1237" s="30">
        <v>1229.4540581331801</v>
      </c>
      <c r="M1237">
        <f t="shared" si="83"/>
        <v>1.4670685368763257E-2</v>
      </c>
      <c r="N1237">
        <f t="shared" si="84"/>
        <v>8.2202687213076123E-2</v>
      </c>
      <c r="O1237">
        <f t="shared" si="85"/>
        <v>49.586969213532925</v>
      </c>
      <c r="V1237" t="s">
        <v>24</v>
      </c>
      <c r="W1237" s="2" t="s">
        <v>32</v>
      </c>
      <c r="X1237" s="4" t="s">
        <v>35</v>
      </c>
      <c r="Y1237" s="2">
        <v>306</v>
      </c>
      <c r="Z1237" s="31">
        <f t="shared" si="86"/>
        <v>0.9639460024465818</v>
      </c>
    </row>
    <row r="1238" spans="1:26" x14ac:dyDescent="0.2">
      <c r="A1238" s="1">
        <v>44740</v>
      </c>
      <c r="B1238" s="25">
        <v>0.45833333333333298</v>
      </c>
      <c r="C1238" s="4">
        <v>21</v>
      </c>
      <c r="D1238" s="4">
        <v>21</v>
      </c>
      <c r="E1238" s="2">
        <v>4</v>
      </c>
      <c r="F1238" s="21">
        <v>3600</v>
      </c>
      <c r="G1238" s="22">
        <v>18.100000000000001</v>
      </c>
      <c r="I1238" s="14"/>
      <c r="J1238" s="30">
        <v>0.36917110137602299</v>
      </c>
      <c r="K1238" s="30">
        <v>1.9860333997242201</v>
      </c>
      <c r="L1238" s="30">
        <v>1655.64261365115</v>
      </c>
      <c r="M1238">
        <f t="shared" si="83"/>
        <v>1.4889597474065106E-2</v>
      </c>
      <c r="N1238">
        <f t="shared" si="84"/>
        <v>8.0101713762861945E-2</v>
      </c>
      <c r="O1238">
        <f t="shared" si="85"/>
        <v>66.776223778863226</v>
      </c>
      <c r="V1238" t="s">
        <v>24</v>
      </c>
      <c r="W1238" s="2" t="s">
        <v>32</v>
      </c>
      <c r="X1238" s="4" t="s">
        <v>35</v>
      </c>
      <c r="Y1238" s="2">
        <v>306</v>
      </c>
      <c r="Z1238" s="31">
        <f t="shared" si="86"/>
        <v>0.9639460024465818</v>
      </c>
    </row>
    <row r="1239" spans="1:26" x14ac:dyDescent="0.2">
      <c r="A1239" s="1">
        <v>44740</v>
      </c>
      <c r="B1239" s="25">
        <v>0.45833333333333298</v>
      </c>
      <c r="C1239" s="4">
        <v>22</v>
      </c>
      <c r="D1239" s="4">
        <v>22</v>
      </c>
      <c r="E1239" s="2">
        <v>1</v>
      </c>
      <c r="F1239" s="21">
        <v>0</v>
      </c>
      <c r="G1239" s="22">
        <v>18.600000000000001</v>
      </c>
      <c r="H1239" s="3">
        <v>16.75</v>
      </c>
      <c r="I1239" s="14">
        <v>7.0699999999999999E-2</v>
      </c>
      <c r="J1239" s="30">
        <v>0.36120356544019599</v>
      </c>
      <c r="K1239" s="30">
        <v>2.09328022062203</v>
      </c>
      <c r="L1239" s="30">
        <v>509.34684743292797</v>
      </c>
      <c r="M1239">
        <f t="shared" si="83"/>
        <v>1.4543279740158331E-2</v>
      </c>
      <c r="N1239">
        <f t="shared" si="84"/>
        <v>8.4282556253135785E-2</v>
      </c>
      <c r="O1239">
        <f t="shared" si="85"/>
        <v>20.508030362206597</v>
      </c>
      <c r="P1239" s="10">
        <f>SLOPE(M1239:M1242,$F1239:$F1242)*($H1239/$I1239)*1000</f>
        <v>5.4890954464966231E-2</v>
      </c>
      <c r="Q1239" s="10">
        <f>SLOPE(N1239:N1242,$F1239:$F1242)*($H1239/$I1239)*1000</f>
        <v>-0.42382845600840507</v>
      </c>
      <c r="R1239" s="10">
        <f>SLOPE(O1239:O1242,$F1239:$F1242)*($H1239/$I1239)</f>
        <v>2.7136647800571896</v>
      </c>
      <c r="S1239" s="11">
        <f>RSQ(J1239:J1242,$F1239:$F1242)</f>
        <v>0.97297032157997798</v>
      </c>
      <c r="T1239" s="11">
        <f>RSQ(K1239:K1242,$F1239:$F1242)</f>
        <v>0.79256544502617832</v>
      </c>
      <c r="U1239" s="11">
        <f>RSQ(L1239:L1242,$F1239:$F1242)</f>
        <v>0.98265894565482637</v>
      </c>
      <c r="V1239" t="s">
        <v>24</v>
      </c>
      <c r="W1239" s="2" t="s">
        <v>32</v>
      </c>
      <c r="X1239" s="4" t="s">
        <v>33</v>
      </c>
      <c r="Y1239" s="2">
        <v>306</v>
      </c>
      <c r="Z1239" s="31">
        <f t="shared" si="86"/>
        <v>0.9639460024465818</v>
      </c>
    </row>
    <row r="1240" spans="1:26" x14ac:dyDescent="0.2">
      <c r="A1240" s="1">
        <v>44740</v>
      </c>
      <c r="B1240" s="25">
        <v>0.45833333333333298</v>
      </c>
      <c r="C1240" s="4">
        <v>22</v>
      </c>
      <c r="D1240" s="4">
        <v>22</v>
      </c>
      <c r="E1240" s="2">
        <v>2</v>
      </c>
      <c r="F1240" s="21">
        <v>1200</v>
      </c>
      <c r="G1240" s="22">
        <v>18.600000000000001</v>
      </c>
      <c r="I1240" s="14"/>
      <c r="J1240" s="30">
        <v>0.37096329595986699</v>
      </c>
      <c r="K1240" s="30">
        <v>1.9952259843726099</v>
      </c>
      <c r="L1240" s="30">
        <v>968.062921231362</v>
      </c>
      <c r="M1240">
        <f t="shared" si="83"/>
        <v>1.4936239568678176E-2</v>
      </c>
      <c r="N1240">
        <f t="shared" si="84"/>
        <v>8.0334560375118907E-2</v>
      </c>
      <c r="O1240">
        <f t="shared" si="85"/>
        <v>38.977494179452016</v>
      </c>
      <c r="V1240" t="s">
        <v>24</v>
      </c>
      <c r="W1240" s="2" t="s">
        <v>32</v>
      </c>
      <c r="X1240" s="4" t="s">
        <v>33</v>
      </c>
      <c r="Y1240" s="2">
        <v>306</v>
      </c>
      <c r="Z1240" s="31">
        <f t="shared" si="86"/>
        <v>0.9639460024465818</v>
      </c>
    </row>
    <row r="1241" spans="1:26" x14ac:dyDescent="0.2">
      <c r="A1241" s="1">
        <v>44740</v>
      </c>
      <c r="B1241" s="25">
        <v>0.45833333333333298</v>
      </c>
      <c r="C1241" s="4">
        <v>22</v>
      </c>
      <c r="D1241" s="4">
        <v>22</v>
      </c>
      <c r="E1241" s="2">
        <v>3</v>
      </c>
      <c r="F1241" s="21">
        <v>2400</v>
      </c>
      <c r="G1241" s="22">
        <v>18.600000000000001</v>
      </c>
      <c r="I1241" s="14"/>
      <c r="J1241" s="30">
        <v>0.37741333140068301</v>
      </c>
      <c r="K1241" s="30">
        <v>2.0228037383177599</v>
      </c>
      <c r="L1241" s="30">
        <v>1179.89513128106</v>
      </c>
      <c r="M1241">
        <f t="shared" si="83"/>
        <v>1.5195939856064331E-2</v>
      </c>
      <c r="N1241">
        <f t="shared" si="84"/>
        <v>8.1444934215811185E-2</v>
      </c>
      <c r="O1241">
        <f t="shared" si="85"/>
        <v>47.50657690036666</v>
      </c>
      <c r="V1241" t="s">
        <v>24</v>
      </c>
      <c r="W1241" s="2" t="s">
        <v>32</v>
      </c>
      <c r="X1241" s="4" t="s">
        <v>33</v>
      </c>
      <c r="Y1241" s="2">
        <v>306</v>
      </c>
      <c r="Z1241" s="31">
        <f t="shared" si="86"/>
        <v>0.9639460024465818</v>
      </c>
    </row>
    <row r="1242" spans="1:26" x14ac:dyDescent="0.2">
      <c r="A1242" s="1">
        <v>44740</v>
      </c>
      <c r="B1242" s="25">
        <v>0.45833333333333298</v>
      </c>
      <c r="C1242" s="4">
        <v>22</v>
      </c>
      <c r="D1242" s="4">
        <v>22</v>
      </c>
      <c r="E1242" s="2">
        <v>4</v>
      </c>
      <c r="F1242" s="21">
        <v>3600</v>
      </c>
      <c r="G1242" s="22">
        <v>18.600000000000001</v>
      </c>
      <c r="I1242" s="14"/>
      <c r="J1242" s="30">
        <v>0.38207088907240999</v>
      </c>
      <c r="K1242" s="30">
        <v>1.90636433277156</v>
      </c>
      <c r="L1242" s="30">
        <v>1576.65278825887</v>
      </c>
      <c r="M1242">
        <f t="shared" si="83"/>
        <v>1.5383468913379411E-2</v>
      </c>
      <c r="N1242">
        <f t="shared" si="84"/>
        <v>7.6756689110665605E-2</v>
      </c>
      <c r="O1242">
        <f t="shared" si="85"/>
        <v>63.481384866190666</v>
      </c>
      <c r="V1242" t="s">
        <v>24</v>
      </c>
      <c r="W1242" s="2" t="s">
        <v>32</v>
      </c>
      <c r="X1242" s="4" t="s">
        <v>33</v>
      </c>
      <c r="Y1242" s="2">
        <v>306</v>
      </c>
      <c r="Z1242" s="31">
        <f t="shared" si="86"/>
        <v>0.9639460024465818</v>
      </c>
    </row>
    <row r="1243" spans="1:26" x14ac:dyDescent="0.2">
      <c r="A1243" s="1">
        <v>44740</v>
      </c>
      <c r="B1243" s="25">
        <v>0.45833333333333298</v>
      </c>
      <c r="C1243" s="4">
        <v>23</v>
      </c>
      <c r="D1243" s="4">
        <v>23</v>
      </c>
      <c r="E1243" s="2">
        <v>1</v>
      </c>
      <c r="F1243" s="21">
        <v>0</v>
      </c>
      <c r="G1243" s="22">
        <v>18.100000000000001</v>
      </c>
      <c r="H1243" s="3">
        <v>15.04</v>
      </c>
      <c r="I1243" s="14">
        <v>7.0699999999999999E-2</v>
      </c>
      <c r="J1243" s="30">
        <v>0.36120356544019599</v>
      </c>
      <c r="K1243" s="30">
        <v>2.1024728052704198</v>
      </c>
      <c r="L1243" s="30">
        <v>486.47349657810503</v>
      </c>
      <c r="M1243">
        <f t="shared" si="83"/>
        <v>1.4568246744004096E-2</v>
      </c>
      <c r="N1243">
        <f t="shared" si="84"/>
        <v>8.4798007357458405E-2</v>
      </c>
      <c r="O1243">
        <f t="shared" si="85"/>
        <v>19.620697608373032</v>
      </c>
      <c r="P1243" s="10">
        <f>SLOPE(M1243:M1246,$F1243:$F1246)*($H1243/$I1243)*1000</f>
        <v>9.8432828765106714E-2</v>
      </c>
      <c r="Q1243" s="10">
        <f>SLOPE(N1243:N1246,$F1243:$F1246)*($H1243/$I1243)*1000</f>
        <v>-0.30453248024514135</v>
      </c>
      <c r="R1243" s="10">
        <f>SLOPE(O1243:O1246,$F1243:$F1246)*($H1243/$I1243)</f>
        <v>2.864181119355897</v>
      </c>
      <c r="S1243" s="11">
        <f>RSQ(J1243:J1246,$F1243:$F1246)</f>
        <v>0.99574084041680444</v>
      </c>
      <c r="T1243" s="11">
        <f>RSQ(K1243:K1246,$F1243:$F1246)</f>
        <v>0.98904530330175455</v>
      </c>
      <c r="U1243" s="11">
        <f>RSQ(L1243:L1246,$F1243:$F1246)</f>
        <v>0.99801604706873659</v>
      </c>
      <c r="V1243" t="s">
        <v>24</v>
      </c>
      <c r="W1243" s="2" t="s">
        <v>36</v>
      </c>
      <c r="X1243" s="4" t="s">
        <v>35</v>
      </c>
      <c r="Y1243" s="2">
        <v>306</v>
      </c>
      <c r="Z1243" s="31">
        <f t="shared" si="86"/>
        <v>0.9639460024465818</v>
      </c>
    </row>
    <row r="1244" spans="1:26" x14ac:dyDescent="0.2">
      <c r="A1244" s="1">
        <v>44740</v>
      </c>
      <c r="B1244" s="25">
        <v>0.45833333333333298</v>
      </c>
      <c r="C1244" s="4">
        <v>23</v>
      </c>
      <c r="D1244" s="4">
        <v>23</v>
      </c>
      <c r="E1244" s="2">
        <v>2</v>
      </c>
      <c r="F1244" s="21">
        <v>1200</v>
      </c>
      <c r="G1244" s="22">
        <v>18.100000000000001</v>
      </c>
      <c r="I1244" s="14"/>
      <c r="J1244" s="30">
        <v>0.376274283076097</v>
      </c>
      <c r="K1244" s="30">
        <v>2.0473172973801099</v>
      </c>
      <c r="L1244" s="30">
        <v>903.580368992167</v>
      </c>
      <c r="M1244">
        <f t="shared" si="83"/>
        <v>1.5176086627482132E-2</v>
      </c>
      <c r="N1244">
        <f t="shared" si="84"/>
        <v>8.2573447233701996E-2</v>
      </c>
      <c r="O1244">
        <f t="shared" si="85"/>
        <v>36.443665090829882</v>
      </c>
      <c r="V1244" t="s">
        <v>24</v>
      </c>
      <c r="W1244" s="2" t="s">
        <v>36</v>
      </c>
      <c r="X1244" s="4" t="s">
        <v>35</v>
      </c>
      <c r="Y1244" s="2">
        <v>306</v>
      </c>
      <c r="Z1244" s="31">
        <f t="shared" si="86"/>
        <v>0.9639460024465818</v>
      </c>
    </row>
    <row r="1245" spans="1:26" x14ac:dyDescent="0.2">
      <c r="A1245" s="1">
        <v>44740</v>
      </c>
      <c r="B1245" s="25">
        <v>0.45833333333333298</v>
      </c>
      <c r="C1245" s="4">
        <v>23</v>
      </c>
      <c r="D1245" s="4">
        <v>23</v>
      </c>
      <c r="E1245" s="2">
        <v>3</v>
      </c>
      <c r="F1245" s="21">
        <v>2400</v>
      </c>
      <c r="G1245" s="22">
        <v>18.100000000000001</v>
      </c>
      <c r="I1245" s="14"/>
      <c r="J1245" s="30">
        <v>0.39093530255815601</v>
      </c>
      <c r="K1245" s="30">
        <v>2.01667534855217</v>
      </c>
      <c r="L1245" s="30">
        <v>1331.1480912852301</v>
      </c>
      <c r="M1245">
        <f t="shared" si="83"/>
        <v>1.5767402355700351E-2</v>
      </c>
      <c r="N1245">
        <f t="shared" si="84"/>
        <v>8.1337580498282172E-2</v>
      </c>
      <c r="O1245">
        <f t="shared" si="85"/>
        <v>53.688544915163938</v>
      </c>
      <c r="V1245" t="s">
        <v>24</v>
      </c>
      <c r="W1245" s="2" t="s">
        <v>36</v>
      </c>
      <c r="X1245" s="4" t="s">
        <v>35</v>
      </c>
      <c r="Y1245" s="2">
        <v>306</v>
      </c>
      <c r="Z1245" s="31">
        <f t="shared" si="86"/>
        <v>0.9639460024465818</v>
      </c>
    </row>
    <row r="1246" spans="1:26" x14ac:dyDescent="0.2">
      <c r="A1246" s="1">
        <v>44740</v>
      </c>
      <c r="B1246" s="25">
        <v>0.45833333333333298</v>
      </c>
      <c r="C1246" s="4">
        <v>23</v>
      </c>
      <c r="D1246" s="4">
        <v>23</v>
      </c>
      <c r="E1246" s="2">
        <v>4</v>
      </c>
      <c r="F1246" s="21">
        <v>3600</v>
      </c>
      <c r="G1246" s="22">
        <v>18.100000000000001</v>
      </c>
      <c r="I1246" s="14"/>
      <c r="J1246" s="30">
        <v>0.40220637057283298</v>
      </c>
      <c r="K1246" s="30">
        <v>1.9707124253102499</v>
      </c>
      <c r="L1246" s="30">
        <v>1679.2445809154499</v>
      </c>
      <c r="M1246">
        <f t="shared" si="83"/>
        <v>1.6221992829374542E-2</v>
      </c>
      <c r="N1246">
        <f t="shared" si="84"/>
        <v>7.9483780395152026E-2</v>
      </c>
      <c r="O1246">
        <f t="shared" si="85"/>
        <v>67.728150381058285</v>
      </c>
      <c r="V1246" t="s">
        <v>24</v>
      </c>
      <c r="W1246" s="2" t="s">
        <v>36</v>
      </c>
      <c r="X1246" s="4" t="s">
        <v>35</v>
      </c>
      <c r="Y1246" s="2">
        <v>306</v>
      </c>
      <c r="Z1246" s="31">
        <f t="shared" si="86"/>
        <v>0.9639460024465818</v>
      </c>
    </row>
    <row r="1247" spans="1:26" x14ac:dyDescent="0.2">
      <c r="A1247" s="1">
        <v>44740</v>
      </c>
      <c r="B1247" s="25">
        <v>0.45833333333333298</v>
      </c>
      <c r="C1247" s="4">
        <v>24</v>
      </c>
      <c r="D1247" s="4">
        <v>24</v>
      </c>
      <c r="E1247" s="2">
        <v>1</v>
      </c>
      <c r="F1247" s="21">
        <v>0</v>
      </c>
      <c r="G1247" s="22">
        <v>18.600000000000001</v>
      </c>
      <c r="H1247" s="3">
        <v>16.399999999999999</v>
      </c>
      <c r="I1247" s="14">
        <v>7.0699999999999999E-2</v>
      </c>
      <c r="J1247" s="30">
        <v>0.358903095456025</v>
      </c>
      <c r="K1247" s="30">
        <v>2.0994086103876199</v>
      </c>
      <c r="L1247" s="30">
        <v>528.70722631346098</v>
      </c>
      <c r="M1247">
        <f t="shared" si="83"/>
        <v>1.4450655021814637E-2</v>
      </c>
      <c r="N1247">
        <f t="shared" si="84"/>
        <v>8.4529305995511866E-2</v>
      </c>
      <c r="O1247">
        <f t="shared" si="85"/>
        <v>21.287544832369445</v>
      </c>
      <c r="P1247" s="10">
        <f>SLOPE(M1247:M1250,$F1247:$F1250)*($H1247/$I1247)*1000</f>
        <v>2.6973892270179028E-2</v>
      </c>
      <c r="Q1247" s="10">
        <f>SLOPE(N1247:N1250,$F1247:$F1250)*($H1247/$I1247)*1000</f>
        <v>-0.29095761701203987</v>
      </c>
      <c r="R1247" s="10">
        <f>SLOPE(O1247:O1250,$F1247:$F1250)*($H1247/$I1247)</f>
        <v>2.0265692241716082</v>
      </c>
      <c r="S1247" s="11">
        <f>RSQ(J1247:J1250,$F1247:$F1250)</f>
        <v>0.8164918731696067</v>
      </c>
      <c r="T1247" s="11">
        <f>RSQ(K1247:K1250,$F1247:$F1250)</f>
        <v>0.94202531645571197</v>
      </c>
      <c r="U1247" s="11">
        <f>RSQ(L1247:L1250,$F1247:$F1250)</f>
        <v>0.99114126644463907</v>
      </c>
      <c r="V1247" t="s">
        <v>24</v>
      </c>
      <c r="W1247" s="2" t="s">
        <v>36</v>
      </c>
      <c r="X1247" s="4" t="s">
        <v>33</v>
      </c>
      <c r="Y1247" s="2">
        <v>306</v>
      </c>
      <c r="Z1247" s="31">
        <f t="shared" si="86"/>
        <v>0.9639460024465818</v>
      </c>
    </row>
    <row r="1248" spans="1:26" x14ac:dyDescent="0.2">
      <c r="A1248" s="1">
        <v>44740</v>
      </c>
      <c r="B1248" s="25">
        <v>0.45833333333333298</v>
      </c>
      <c r="C1248" s="4">
        <v>24</v>
      </c>
      <c r="D1248" s="4">
        <v>24</v>
      </c>
      <c r="E1248" s="2">
        <v>2</v>
      </c>
      <c r="F1248" s="21">
        <v>1200</v>
      </c>
      <c r="G1248" s="22">
        <v>18.600000000000001</v>
      </c>
      <c r="I1248" s="14"/>
      <c r="J1248" s="30">
        <v>0.36718293983125699</v>
      </c>
      <c r="K1248" s="30">
        <v>2.0350605178489398</v>
      </c>
      <c r="L1248" s="30">
        <v>840.78924770355695</v>
      </c>
      <c r="M1248">
        <f t="shared" si="83"/>
        <v>1.478402961851117E-2</v>
      </c>
      <c r="N1248">
        <f t="shared" si="84"/>
        <v>8.193843370056339E-2</v>
      </c>
      <c r="O1248">
        <f t="shared" si="85"/>
        <v>33.85302472573364</v>
      </c>
      <c r="V1248" t="s">
        <v>24</v>
      </c>
      <c r="W1248" s="2" t="s">
        <v>36</v>
      </c>
      <c r="X1248" s="4" t="s">
        <v>33</v>
      </c>
      <c r="Y1248" s="2">
        <v>306</v>
      </c>
      <c r="Z1248" s="31">
        <f t="shared" si="86"/>
        <v>0.9639460024465818</v>
      </c>
    </row>
    <row r="1249" spans="1:26" x14ac:dyDescent="0.2">
      <c r="A1249" s="1">
        <v>44740</v>
      </c>
      <c r="B1249" s="25">
        <v>0.45833333333333298</v>
      </c>
      <c r="C1249" s="4">
        <v>24</v>
      </c>
      <c r="D1249" s="4">
        <v>24</v>
      </c>
      <c r="E1249" s="2">
        <v>3</v>
      </c>
      <c r="F1249" s="21">
        <v>2400</v>
      </c>
      <c r="G1249" s="22">
        <v>18.600000000000001</v>
      </c>
      <c r="I1249" s="14"/>
      <c r="J1249" s="30">
        <v>0.36822782081486599</v>
      </c>
      <c r="K1249" s="30">
        <v>2.0105469587865801</v>
      </c>
      <c r="L1249" s="30">
        <v>1106.00562075516</v>
      </c>
      <c r="M1249">
        <f t="shared" si="83"/>
        <v>1.4826100068234659E-2</v>
      </c>
      <c r="N1249">
        <f t="shared" si="84"/>
        <v>8.0951434731058966E-2</v>
      </c>
      <c r="O1249">
        <f t="shared" si="85"/>
        <v>44.531534779362296</v>
      </c>
      <c r="V1249" t="s">
        <v>24</v>
      </c>
      <c r="W1249" s="2" t="s">
        <v>36</v>
      </c>
      <c r="X1249" s="4" t="s">
        <v>33</v>
      </c>
      <c r="Y1249" s="2">
        <v>306</v>
      </c>
      <c r="Z1249" s="31">
        <f t="shared" si="86"/>
        <v>0.9639460024465818</v>
      </c>
    </row>
    <row r="1250" spans="1:26" x14ac:dyDescent="0.2">
      <c r="A1250" s="1">
        <v>44740</v>
      </c>
      <c r="B1250" s="25">
        <v>0.45833333333333298</v>
      </c>
      <c r="C1250" s="4">
        <v>24</v>
      </c>
      <c r="D1250" s="4">
        <v>24</v>
      </c>
      <c r="E1250" s="2">
        <v>4</v>
      </c>
      <c r="F1250" s="21">
        <v>3600</v>
      </c>
      <c r="G1250" s="22">
        <v>18.600000000000001</v>
      </c>
      <c r="I1250" s="14"/>
      <c r="J1250" s="30">
        <v>0.37010711211465502</v>
      </c>
      <c r="K1250" s="30">
        <v>1.98296920484143</v>
      </c>
      <c r="L1250" s="30">
        <v>1308.23570740847</v>
      </c>
      <c r="M1250">
        <f t="shared" si="83"/>
        <v>1.4901766705281195E-2</v>
      </c>
      <c r="N1250">
        <f t="shared" si="84"/>
        <v>7.9841060890366702E-2</v>
      </c>
      <c r="O1250">
        <f t="shared" si="85"/>
        <v>52.674003468704456</v>
      </c>
      <c r="V1250" t="s">
        <v>24</v>
      </c>
      <c r="W1250" s="2" t="s">
        <v>36</v>
      </c>
      <c r="X1250" s="4" t="s">
        <v>33</v>
      </c>
      <c r="Y1250" s="2">
        <v>306</v>
      </c>
      <c r="Z1250" s="31">
        <f t="shared" si="86"/>
        <v>0.9639460024465818</v>
      </c>
    </row>
    <row r="1251" spans="1:26" x14ac:dyDescent="0.2">
      <c r="A1251" s="1">
        <v>44747</v>
      </c>
      <c r="B1251" s="25">
        <v>0.45833333333333331</v>
      </c>
      <c r="C1251" s="4">
        <v>1</v>
      </c>
      <c r="D1251" s="2">
        <v>1</v>
      </c>
      <c r="E1251" s="2">
        <v>1</v>
      </c>
      <c r="F1251" s="21">
        <v>0</v>
      </c>
      <c r="G1251" s="22">
        <v>25.2</v>
      </c>
      <c r="H1251" s="3">
        <v>16.399999999999999</v>
      </c>
      <c r="I1251" s="14">
        <v>7.0699999999999999E-2</v>
      </c>
      <c r="J1251" s="30">
        <v>0.37947171784629802</v>
      </c>
      <c r="K1251" s="30">
        <v>2.0450159587527601</v>
      </c>
      <c r="L1251" s="30">
        <v>481.996687403002</v>
      </c>
      <c r="M1251">
        <f t="shared" si="83"/>
        <v>1.4940824525117909E-2</v>
      </c>
      <c r="N1251">
        <f t="shared" si="84"/>
        <v>8.051779132369094E-2</v>
      </c>
      <c r="O1251">
        <f t="shared" si="85"/>
        <v>18.9775089670668</v>
      </c>
      <c r="P1251" s="10">
        <f>SLOPE(M1251:M1254,$F1251:$F1254)*($H1251/$I1251)*1000</f>
        <v>0.34764386234941752</v>
      </c>
      <c r="Q1251" s="10">
        <f>SLOPE(N1251:N1254,$F1251:$F1254)*($H1251/$I1251)*1000</f>
        <v>-0.35504020110383944</v>
      </c>
      <c r="R1251" s="10">
        <f>SLOPE(O1251:O1254,$F1251:$F1254)*($H1251/$I1251)</f>
        <v>6.7743397583071649</v>
      </c>
      <c r="S1251" s="11">
        <f>RSQ(J1251:J1254,$F1251:$F1254)</f>
        <v>0.99980904093300293</v>
      </c>
      <c r="T1251" s="11">
        <f>RSQ(K1251:K1254,$F1251:$F1254)</f>
        <v>0.99073756432246551</v>
      </c>
      <c r="U1251" s="11">
        <f>RSQ(L1251:L1254,$F1251:$F1254)</f>
        <v>0.99667544556316634</v>
      </c>
      <c r="V1251" t="s">
        <v>24</v>
      </c>
      <c r="W1251" s="4" t="s">
        <v>36</v>
      </c>
      <c r="X1251" s="4" t="s">
        <v>35</v>
      </c>
      <c r="Y1251" s="2">
        <v>306</v>
      </c>
      <c r="Z1251">
        <f t="shared" si="86"/>
        <v>0.9639460024465818</v>
      </c>
    </row>
    <row r="1252" spans="1:26" x14ac:dyDescent="0.2">
      <c r="A1252" s="1">
        <v>44747</v>
      </c>
      <c r="B1252" s="25">
        <v>0.45833333333333331</v>
      </c>
      <c r="C1252" s="4">
        <v>1</v>
      </c>
      <c r="D1252" s="2">
        <v>1</v>
      </c>
      <c r="E1252" s="2">
        <v>2</v>
      </c>
      <c r="F1252" s="21">
        <v>1200</v>
      </c>
      <c r="G1252" s="22">
        <v>25.2</v>
      </c>
      <c r="I1252" s="14"/>
      <c r="J1252" s="30">
        <v>0.42626413871669999</v>
      </c>
      <c r="K1252" s="30">
        <v>1.99284311318438</v>
      </c>
      <c r="L1252" s="30">
        <v>1474.27598888845</v>
      </c>
      <c r="M1252">
        <f t="shared" si="83"/>
        <v>1.6783168279477258E-2</v>
      </c>
      <c r="N1252">
        <f t="shared" si="84"/>
        <v>7.8463605744229725E-2</v>
      </c>
      <c r="O1252">
        <f t="shared" si="85"/>
        <v>58.046220088788886</v>
      </c>
      <c r="R1252"/>
      <c r="U1252" s="11"/>
      <c r="V1252" t="s">
        <v>24</v>
      </c>
      <c r="W1252" s="4" t="s">
        <v>36</v>
      </c>
      <c r="X1252" s="4" t="s">
        <v>35</v>
      </c>
      <c r="Y1252" s="2">
        <v>306</v>
      </c>
      <c r="Z1252">
        <f t="shared" si="86"/>
        <v>0.9639460024465818</v>
      </c>
    </row>
    <row r="1253" spans="1:26" x14ac:dyDescent="0.2">
      <c r="A1253" s="1">
        <v>44747</v>
      </c>
      <c r="B1253" s="25">
        <v>0.45833333333333331</v>
      </c>
      <c r="C1253" s="4">
        <v>1</v>
      </c>
      <c r="D1253" s="2">
        <v>1</v>
      </c>
      <c r="E1253" s="2">
        <v>3</v>
      </c>
      <c r="F1253" s="21">
        <v>2400</v>
      </c>
      <c r="G1253" s="22">
        <v>25.2</v>
      </c>
      <c r="J1253" s="30">
        <v>0.47233793097265098</v>
      </c>
      <c r="K1253" s="30">
        <v>1.95908421311073</v>
      </c>
      <c r="L1253" s="30">
        <v>2382.3057761779901</v>
      </c>
      <c r="M1253">
        <f t="shared" si="83"/>
        <v>1.8597217687980803E-2</v>
      </c>
      <c r="N1253">
        <f t="shared" si="84"/>
        <v>7.7134426839872761E-2</v>
      </c>
      <c r="O1253">
        <f t="shared" si="85"/>
        <v>93.797800713746682</v>
      </c>
      <c r="R1253"/>
      <c r="U1253" s="11"/>
      <c r="V1253" t="s">
        <v>24</v>
      </c>
      <c r="W1253" s="4" t="s">
        <v>36</v>
      </c>
      <c r="X1253" s="4" t="s">
        <v>35</v>
      </c>
      <c r="Y1253" s="2">
        <v>306</v>
      </c>
      <c r="Z1253">
        <f t="shared" si="86"/>
        <v>0.9639460024465818</v>
      </c>
    </row>
    <row r="1254" spans="1:26" x14ac:dyDescent="0.2">
      <c r="A1254" s="1">
        <v>44747</v>
      </c>
      <c r="B1254" s="25">
        <v>0.45833333333333331</v>
      </c>
      <c r="C1254" s="4">
        <v>1</v>
      </c>
      <c r="D1254" s="2">
        <v>1</v>
      </c>
      <c r="E1254" s="2">
        <v>4</v>
      </c>
      <c r="F1254" s="21">
        <v>3600</v>
      </c>
      <c r="G1254" s="22">
        <v>25.2</v>
      </c>
      <c r="I1254" s="14"/>
      <c r="J1254" s="30">
        <v>0.51636998186575001</v>
      </c>
      <c r="K1254" s="30">
        <v>1.90077338571078</v>
      </c>
      <c r="L1254" s="30">
        <v>3146.2506357838702</v>
      </c>
      <c r="M1254">
        <f t="shared" si="83"/>
        <v>2.0330878234829042E-2</v>
      </c>
      <c r="N1254">
        <f t="shared" si="84"/>
        <v>7.4838572368710388E-2</v>
      </c>
      <c r="O1254">
        <f t="shared" si="85"/>
        <v>123.87636930646701</v>
      </c>
      <c r="R1254"/>
      <c r="U1254" s="11"/>
      <c r="V1254" t="s">
        <v>24</v>
      </c>
      <c r="W1254" s="4" t="s">
        <v>36</v>
      </c>
      <c r="X1254" s="4" t="s">
        <v>35</v>
      </c>
      <c r="Y1254" s="2">
        <v>306</v>
      </c>
      <c r="Z1254">
        <f t="shared" si="86"/>
        <v>0.9639460024465818</v>
      </c>
    </row>
    <row r="1255" spans="1:26" x14ac:dyDescent="0.2">
      <c r="A1255" s="1">
        <v>44747</v>
      </c>
      <c r="B1255" s="25">
        <v>0.45833333333333331</v>
      </c>
      <c r="C1255" s="4">
        <v>2</v>
      </c>
      <c r="D1255" s="2">
        <v>2</v>
      </c>
      <c r="E1255" s="2">
        <v>1</v>
      </c>
      <c r="F1255" s="21">
        <v>0</v>
      </c>
      <c r="G1255" s="22">
        <v>27.5</v>
      </c>
      <c r="H1255" s="3">
        <v>16.75</v>
      </c>
      <c r="I1255" s="14">
        <v>7.0699999999999999E-2</v>
      </c>
      <c r="J1255" s="30">
        <v>0.36164831113186402</v>
      </c>
      <c r="K1255" s="30">
        <v>2.0879818315737801</v>
      </c>
      <c r="L1255" s="30">
        <v>474.30207232938199</v>
      </c>
      <c r="M1255">
        <f t="shared" si="83"/>
        <v>1.4130138773867037E-2</v>
      </c>
      <c r="N1255">
        <f t="shared" si="84"/>
        <v>8.1580563573247403E-2</v>
      </c>
      <c r="O1255">
        <f t="shared" si="85"/>
        <v>18.531689203169609</v>
      </c>
      <c r="P1255" s="10">
        <f>SLOPE(M1255:M1258,$F1255:$F1258)*($H1255/$I1255)*1000</f>
        <v>1.8273370434703652E-2</v>
      </c>
      <c r="Q1255" s="10">
        <f>SLOPE(N1255:N1258,$F1255:$F1258)*($H1255/$I1255)*1000</f>
        <v>-0.22726940413728042</v>
      </c>
      <c r="R1255" s="10">
        <f>SLOPE(O1255:O1258,$F1255:$F1258)*($H1255/$I1255)</f>
        <v>2.1461040738191701</v>
      </c>
      <c r="S1255" s="11">
        <f>RSQ(J1255:J1258,$F1255:$F1258)</f>
        <v>0.83729216956778751</v>
      </c>
      <c r="T1255" s="11">
        <f>RSQ(K1255:K1258,$F1255:$F1258)</f>
        <v>0.7314285714285641</v>
      </c>
      <c r="U1255" s="11">
        <f>RSQ(L1255:L1258,$F1255:$F1258)</f>
        <v>0.95340260104602903</v>
      </c>
      <c r="V1255" t="s">
        <v>24</v>
      </c>
      <c r="W1255" s="4" t="s">
        <v>36</v>
      </c>
      <c r="X1255" s="4" t="s">
        <v>33</v>
      </c>
      <c r="Y1255" s="2">
        <v>306</v>
      </c>
      <c r="Z1255">
        <f t="shared" si="86"/>
        <v>0.9639460024465818</v>
      </c>
    </row>
    <row r="1256" spans="1:26" x14ac:dyDescent="0.2">
      <c r="A1256" s="1">
        <v>44747</v>
      </c>
      <c r="B1256" s="25">
        <v>0.45833333333333331</v>
      </c>
      <c r="C1256" s="4">
        <v>2</v>
      </c>
      <c r="D1256" s="2">
        <v>2</v>
      </c>
      <c r="E1256" s="2">
        <v>2</v>
      </c>
      <c r="F1256" s="21">
        <v>1200</v>
      </c>
      <c r="G1256" s="22">
        <v>27.5</v>
      </c>
      <c r="I1256" s="14"/>
      <c r="J1256" s="30">
        <v>0.36700384094446098</v>
      </c>
      <c r="K1256" s="30">
        <v>2.0051190768475302</v>
      </c>
      <c r="L1256" s="30">
        <v>931.07528985223701</v>
      </c>
      <c r="M1256">
        <f t="shared" si="83"/>
        <v>1.4339387309337136E-2</v>
      </c>
      <c r="N1256">
        <f t="shared" si="84"/>
        <v>7.8342992188488739E-2</v>
      </c>
      <c r="O1256">
        <f t="shared" si="85"/>
        <v>36.378499911571744</v>
      </c>
      <c r="V1256" t="s">
        <v>24</v>
      </c>
      <c r="W1256" s="4" t="s">
        <v>36</v>
      </c>
      <c r="X1256" s="4" t="s">
        <v>33</v>
      </c>
      <c r="Y1256" s="2">
        <v>306</v>
      </c>
      <c r="Z1256">
        <f t="shared" si="86"/>
        <v>0.9639460024465818</v>
      </c>
    </row>
    <row r="1257" spans="1:26" x14ac:dyDescent="0.2">
      <c r="A1257" s="1">
        <v>44747</v>
      </c>
      <c r="B1257" s="25">
        <v>0.45833333333333331</v>
      </c>
      <c r="C1257" s="4">
        <v>2</v>
      </c>
      <c r="D1257" s="2">
        <v>2</v>
      </c>
      <c r="E1257" s="2">
        <v>3</v>
      </c>
      <c r="F1257" s="21">
        <v>2400</v>
      </c>
      <c r="G1257" s="22">
        <v>27.5</v>
      </c>
      <c r="I1257" s="14"/>
      <c r="J1257" s="30">
        <v>0.36808651922316599</v>
      </c>
      <c r="K1257" s="30">
        <v>2.01432604959489</v>
      </c>
      <c r="L1257" s="30">
        <v>1124.9143811051599</v>
      </c>
      <c r="M1257">
        <f t="shared" si="83"/>
        <v>1.4381689164080141E-2</v>
      </c>
      <c r="N1257">
        <f t="shared" si="84"/>
        <v>7.8702722342350762E-2</v>
      </c>
      <c r="O1257">
        <f t="shared" si="85"/>
        <v>43.952082242515885</v>
      </c>
      <c r="V1257" t="s">
        <v>24</v>
      </c>
      <c r="W1257" s="4" t="s">
        <v>36</v>
      </c>
      <c r="X1257" s="4" t="s">
        <v>33</v>
      </c>
      <c r="Y1257" s="2">
        <v>306</v>
      </c>
      <c r="Z1257">
        <f t="shared" si="86"/>
        <v>0.9639460024465818</v>
      </c>
    </row>
    <row r="1258" spans="1:26" x14ac:dyDescent="0.2">
      <c r="A1258" s="1">
        <v>44747</v>
      </c>
      <c r="B1258" s="25">
        <v>0.45833333333333331</v>
      </c>
      <c r="C1258" s="4">
        <v>2</v>
      </c>
      <c r="D1258" s="2">
        <v>2</v>
      </c>
      <c r="E1258" s="2">
        <v>4</v>
      </c>
      <c r="F1258" s="21">
        <v>3600</v>
      </c>
      <c r="G1258" s="22">
        <v>27.5</v>
      </c>
      <c r="I1258" s="14"/>
      <c r="J1258" s="30">
        <v>0.369183711577664</v>
      </c>
      <c r="K1258" s="30">
        <v>1.9867051313528099</v>
      </c>
      <c r="L1258" s="30">
        <v>1337.0640478892001</v>
      </c>
      <c r="M1258">
        <f t="shared" si="83"/>
        <v>1.4424558105406484E-2</v>
      </c>
      <c r="N1258">
        <f t="shared" si="84"/>
        <v>7.7623531880764665E-2</v>
      </c>
      <c r="O1258">
        <f t="shared" si="85"/>
        <v>52.241086062569998</v>
      </c>
      <c r="V1258" t="s">
        <v>24</v>
      </c>
      <c r="W1258" s="4" t="s">
        <v>36</v>
      </c>
      <c r="X1258" s="4" t="s">
        <v>33</v>
      </c>
      <c r="Y1258" s="2">
        <v>306</v>
      </c>
      <c r="Z1258">
        <f t="shared" si="86"/>
        <v>0.9639460024465818</v>
      </c>
    </row>
    <row r="1259" spans="1:26" x14ac:dyDescent="0.2">
      <c r="A1259" s="1">
        <v>44747</v>
      </c>
      <c r="B1259" s="25">
        <v>0.45833333333333331</v>
      </c>
      <c r="C1259" s="4">
        <v>3</v>
      </c>
      <c r="D1259" s="2">
        <v>3</v>
      </c>
      <c r="E1259" s="2">
        <v>1</v>
      </c>
      <c r="F1259" s="21">
        <v>0</v>
      </c>
      <c r="G1259" s="22">
        <v>25.2</v>
      </c>
      <c r="H1259" s="3">
        <v>16.399999999999999</v>
      </c>
      <c r="I1259" s="14">
        <v>7.0699999999999999E-2</v>
      </c>
      <c r="J1259" s="30">
        <v>0.36377749683049199</v>
      </c>
      <c r="K1259" s="30">
        <v>2.0818438497421998</v>
      </c>
      <c r="L1259" s="30">
        <v>460.94735057448798</v>
      </c>
      <c r="M1259">
        <f t="shared" si="83"/>
        <v>1.4322900734679983E-2</v>
      </c>
      <c r="N1259">
        <f t="shared" si="84"/>
        <v>8.1967804673898664E-2</v>
      </c>
      <c r="O1259">
        <f t="shared" si="85"/>
        <v>18.14873983056869</v>
      </c>
      <c r="P1259" s="10">
        <f>SLOPE(M1259:M1262,$F1259:$F1262)*($H1259/$I1259)*1000</f>
        <v>4.271337973304408E-2</v>
      </c>
      <c r="Q1259" s="10">
        <f>SLOPE(N1259:N1262,$F1259:$F1262)*($H1259/$I1259)*1000</f>
        <v>-0.48350869492430443</v>
      </c>
      <c r="R1259" s="10">
        <f>SLOPE(O1259:O1262,$F1259:$F1262)*($H1259/$I1259)</f>
        <v>4.3984779591363523</v>
      </c>
      <c r="S1259" s="11">
        <f>RSQ(J1259:J1262,$F1259:$F1262)</f>
        <v>0.9942020644669507</v>
      </c>
      <c r="T1259" s="11">
        <f>RSQ(K1259:K1262,$F1259:$F1262)</f>
        <v>0.96735523196748452</v>
      </c>
      <c r="U1259" s="11">
        <f>RSQ(L1259:L1262,$F1259:$F1262)</f>
        <v>0.9930629541796564</v>
      </c>
      <c r="V1259" t="s">
        <v>24</v>
      </c>
      <c r="W1259" s="4" t="s">
        <v>32</v>
      </c>
      <c r="X1259" s="4" t="s">
        <v>35</v>
      </c>
      <c r="Y1259" s="2">
        <v>306</v>
      </c>
      <c r="Z1259">
        <f t="shared" si="86"/>
        <v>0.9639460024465818</v>
      </c>
    </row>
    <row r="1260" spans="1:26" x14ac:dyDescent="0.2">
      <c r="A1260" s="1">
        <v>44747</v>
      </c>
      <c r="B1260" s="25">
        <v>0.45833333333333331</v>
      </c>
      <c r="C1260" s="4">
        <v>3</v>
      </c>
      <c r="D1260" s="2">
        <v>3</v>
      </c>
      <c r="E1260" s="2">
        <v>2</v>
      </c>
      <c r="F1260" s="21">
        <v>1200</v>
      </c>
      <c r="G1260" s="22">
        <v>25.2</v>
      </c>
      <c r="I1260" s="14"/>
      <c r="J1260" s="30">
        <v>0.36886400181955398</v>
      </c>
      <c r="K1260" s="30">
        <v>1.98363614043702</v>
      </c>
      <c r="L1260" s="30">
        <v>1161.2746977581301</v>
      </c>
      <c r="M1260">
        <f t="shared" si="83"/>
        <v>1.4523170148482499E-2</v>
      </c>
      <c r="N1260">
        <f t="shared" si="84"/>
        <v>7.810110240667778E-2</v>
      </c>
      <c r="O1260">
        <f t="shared" si="85"/>
        <v>45.722515456846764</v>
      </c>
      <c r="V1260" t="s">
        <v>24</v>
      </c>
      <c r="W1260" s="4" t="s">
        <v>32</v>
      </c>
      <c r="X1260" s="4" t="s">
        <v>35</v>
      </c>
      <c r="Y1260" s="2">
        <v>306</v>
      </c>
      <c r="Z1260">
        <f t="shared" si="86"/>
        <v>0.9639460024465818</v>
      </c>
    </row>
    <row r="1261" spans="1:26" x14ac:dyDescent="0.2">
      <c r="A1261" s="1">
        <v>44747</v>
      </c>
      <c r="B1261" s="25">
        <v>0.45833333333333331</v>
      </c>
      <c r="C1261" s="4">
        <v>3</v>
      </c>
      <c r="D1261" s="2">
        <v>3</v>
      </c>
      <c r="E1261" s="2">
        <v>3</v>
      </c>
      <c r="F1261" s="21">
        <v>2400</v>
      </c>
      <c r="G1261" s="22">
        <v>25.2</v>
      </c>
      <c r="I1261" s="14"/>
      <c r="J1261" s="30">
        <v>0.375701088870599</v>
      </c>
      <c r="K1261" s="30">
        <v>1.94680824944758</v>
      </c>
      <c r="L1261" s="30">
        <v>1715.3782751020501</v>
      </c>
      <c r="M1261">
        <f t="shared" si="83"/>
        <v>1.479236469734739E-2</v>
      </c>
      <c r="N1261">
        <f t="shared" si="84"/>
        <v>7.6651089056470056E-2</v>
      </c>
      <c r="O1261">
        <f t="shared" si="85"/>
        <v>67.5390670692356</v>
      </c>
      <c r="V1261" t="s">
        <v>24</v>
      </c>
      <c r="W1261" s="4" t="s">
        <v>32</v>
      </c>
      <c r="X1261" s="4" t="s">
        <v>35</v>
      </c>
      <c r="Y1261" s="2">
        <v>306</v>
      </c>
      <c r="Z1261">
        <f t="shared" si="86"/>
        <v>0.9639460024465818</v>
      </c>
    </row>
    <row r="1262" spans="1:26" x14ac:dyDescent="0.2">
      <c r="A1262" s="1">
        <v>44747</v>
      </c>
      <c r="B1262" s="25">
        <v>0.45833333333333331</v>
      </c>
      <c r="C1262" s="4">
        <v>3</v>
      </c>
      <c r="D1262" s="2">
        <v>3</v>
      </c>
      <c r="E1262" s="2">
        <v>4</v>
      </c>
      <c r="F1262" s="21">
        <v>3600</v>
      </c>
      <c r="G1262" s="22">
        <v>25.2</v>
      </c>
      <c r="I1262" s="14"/>
      <c r="J1262" s="30">
        <v>0.38020547624454798</v>
      </c>
      <c r="K1262" s="30">
        <v>1.8823594402160599</v>
      </c>
      <c r="L1262" s="30">
        <v>2202.6299933487198</v>
      </c>
      <c r="M1262">
        <f t="shared" si="83"/>
        <v>1.49697145713493E-2</v>
      </c>
      <c r="N1262">
        <f t="shared" si="84"/>
        <v>7.4113565693606526E-2</v>
      </c>
      <c r="O1262">
        <f t="shared" si="85"/>
        <v>86.72348076731879</v>
      </c>
      <c r="V1262" t="s">
        <v>24</v>
      </c>
      <c r="W1262" s="4" t="s">
        <v>32</v>
      </c>
      <c r="X1262" s="4" t="s">
        <v>35</v>
      </c>
      <c r="Y1262" s="2">
        <v>306</v>
      </c>
      <c r="Z1262">
        <f t="shared" si="86"/>
        <v>0.9639460024465818</v>
      </c>
    </row>
    <row r="1263" spans="1:26" x14ac:dyDescent="0.2">
      <c r="A1263" s="1">
        <v>44747</v>
      </c>
      <c r="B1263" s="25">
        <v>0.45833333333333331</v>
      </c>
      <c r="C1263" s="4">
        <v>4</v>
      </c>
      <c r="D1263" s="2">
        <v>4</v>
      </c>
      <c r="E1263" s="2">
        <v>1</v>
      </c>
      <c r="F1263" s="21">
        <v>0</v>
      </c>
      <c r="G1263" s="22">
        <v>27.5</v>
      </c>
      <c r="H1263" s="3">
        <v>16.399999999999999</v>
      </c>
      <c r="I1263" s="14">
        <v>7.0699999999999999E-2</v>
      </c>
      <c r="J1263" s="30">
        <v>0.36085620677175501</v>
      </c>
      <c r="K1263" s="30">
        <v>2.0634299042474802</v>
      </c>
      <c r="L1263" s="30">
        <v>551.45689059300696</v>
      </c>
      <c r="M1263">
        <f t="shared" si="83"/>
        <v>1.4099190075401681E-2</v>
      </c>
      <c r="N1263">
        <f t="shared" si="84"/>
        <v>8.0621283162948393E-2</v>
      </c>
      <c r="O1263">
        <f t="shared" si="85"/>
        <v>21.546242999163976</v>
      </c>
      <c r="P1263" s="10">
        <f>SLOPE(M1263:M1266,$F1263:$F1266)*($H1263/$I1263)*1000</f>
        <v>1.8643701373438713E-2</v>
      </c>
      <c r="Q1263" s="10">
        <f>SLOPE(N1263:N1266,$F1263:$F1266)*($H1263/$I1263)*1000</f>
        <v>-0.17384413376170688</v>
      </c>
      <c r="R1263" s="10">
        <f>SLOPE(O1263:O1266,$F1263:$F1266)*($H1263/$I1263)</f>
        <v>0.80020752336452872</v>
      </c>
      <c r="S1263" s="11">
        <f>RSQ(J1263:J1266,$F1263:$F1266)</f>
        <v>0.99992649206374384</v>
      </c>
      <c r="T1263" s="11">
        <f>RSQ(K1263:K1266,$F1263:$F1266)</f>
        <v>0.94142259414224072</v>
      </c>
      <c r="U1263" s="11">
        <f>RSQ(L1263:L1266,$F1263:$F1266)</f>
        <v>0.99761644773012348</v>
      </c>
      <c r="V1263" t="s">
        <v>24</v>
      </c>
      <c r="W1263" s="4" t="s">
        <v>32</v>
      </c>
      <c r="X1263" s="4" t="s">
        <v>33</v>
      </c>
      <c r="Y1263" s="2">
        <v>306</v>
      </c>
      <c r="Z1263">
        <f t="shared" si="86"/>
        <v>0.9639460024465818</v>
      </c>
    </row>
    <row r="1264" spans="1:26" x14ac:dyDescent="0.2">
      <c r="A1264" s="1">
        <v>44747</v>
      </c>
      <c r="B1264" s="25">
        <v>0.45833333333333331</v>
      </c>
      <c r="C1264" s="4">
        <v>4</v>
      </c>
      <c r="D1264" s="2">
        <v>4</v>
      </c>
      <c r="E1264" s="2">
        <v>2</v>
      </c>
      <c r="F1264" s="21">
        <v>1200</v>
      </c>
      <c r="G1264" s="22">
        <v>27.5</v>
      </c>
      <c r="I1264" s="14"/>
      <c r="J1264" s="30">
        <v>0.36332695835568002</v>
      </c>
      <c r="K1264" s="30">
        <v>2.0235330223422499</v>
      </c>
      <c r="L1264" s="30">
        <v>653.69093730844997</v>
      </c>
      <c r="M1264">
        <f t="shared" si="83"/>
        <v>1.4195726023951659E-2</v>
      </c>
      <c r="N1264">
        <f t="shared" si="84"/>
        <v>7.9062452496212784E-2</v>
      </c>
      <c r="O1264">
        <f t="shared" si="85"/>
        <v>25.540679646696095</v>
      </c>
      <c r="V1264" t="s">
        <v>24</v>
      </c>
      <c r="W1264" s="4" t="s">
        <v>32</v>
      </c>
      <c r="X1264" s="4" t="s">
        <v>33</v>
      </c>
      <c r="Y1264" s="2">
        <v>306</v>
      </c>
      <c r="Z1264">
        <f t="shared" si="86"/>
        <v>0.9639460024465818</v>
      </c>
    </row>
    <row r="1265" spans="1:26" x14ac:dyDescent="0.2">
      <c r="A1265" s="1">
        <v>44747</v>
      </c>
      <c r="B1265" s="25">
        <v>0.45833333333333331</v>
      </c>
      <c r="C1265" s="4">
        <v>4</v>
      </c>
      <c r="D1265" s="2">
        <v>4</v>
      </c>
      <c r="E1265" s="2">
        <v>3</v>
      </c>
      <c r="F1265" s="21">
        <v>2400</v>
      </c>
      <c r="G1265" s="22">
        <v>27.5</v>
      </c>
      <c r="I1265" s="14"/>
      <c r="J1265" s="30">
        <v>0.36584121312381701</v>
      </c>
      <c r="K1265" s="30">
        <v>2.01432604959489</v>
      </c>
      <c r="L1265" s="30">
        <v>773.36176428394401</v>
      </c>
      <c r="M1265">
        <f t="shared" si="83"/>
        <v>1.4293961706776897E-2</v>
      </c>
      <c r="N1265">
        <f t="shared" si="84"/>
        <v>7.8702722342350762E-2</v>
      </c>
      <c r="O1265">
        <f t="shared" si="85"/>
        <v>30.216397299171465</v>
      </c>
      <c r="V1265" t="s">
        <v>24</v>
      </c>
      <c r="W1265" s="4" t="s">
        <v>32</v>
      </c>
      <c r="X1265" s="4" t="s">
        <v>33</v>
      </c>
      <c r="Y1265" s="2">
        <v>306</v>
      </c>
      <c r="Z1265">
        <f t="shared" si="86"/>
        <v>0.9639460024465818</v>
      </c>
    </row>
    <row r="1266" spans="1:26" x14ac:dyDescent="0.2">
      <c r="A1266" s="1">
        <v>44747</v>
      </c>
      <c r="B1266" s="25">
        <v>0.45833333333333331</v>
      </c>
      <c r="C1266" s="4">
        <v>4</v>
      </c>
      <c r="D1266" s="2">
        <v>4</v>
      </c>
      <c r="E1266" s="2">
        <v>4</v>
      </c>
      <c r="F1266" s="21">
        <v>3600</v>
      </c>
      <c r="G1266" s="22">
        <v>27.5</v>
      </c>
      <c r="I1266" s="14"/>
      <c r="J1266" s="30">
        <v>0.368246376221743</v>
      </c>
      <c r="K1266" s="30">
        <v>1.9897741222686001</v>
      </c>
      <c r="L1266" s="30">
        <v>864.73205785307198</v>
      </c>
      <c r="M1266">
        <f t="shared" si="83"/>
        <v>1.438793501537915E-2</v>
      </c>
      <c r="N1266">
        <f t="shared" si="84"/>
        <v>7.7743441932052154E-2</v>
      </c>
      <c r="O1266">
        <f t="shared" si="85"/>
        <v>33.786370912210117</v>
      </c>
      <c r="V1266" t="s">
        <v>24</v>
      </c>
      <c r="W1266" s="4" t="s">
        <v>32</v>
      </c>
      <c r="X1266" s="4" t="s">
        <v>33</v>
      </c>
      <c r="Y1266" s="2">
        <v>306</v>
      </c>
      <c r="Z1266">
        <f t="shared" si="86"/>
        <v>0.9639460024465818</v>
      </c>
    </row>
    <row r="1267" spans="1:26" x14ac:dyDescent="0.2">
      <c r="A1267" s="1">
        <v>44747</v>
      </c>
      <c r="B1267" s="25">
        <v>0.45833333333333298</v>
      </c>
      <c r="C1267" s="4">
        <v>5</v>
      </c>
      <c r="D1267" s="4">
        <v>5</v>
      </c>
      <c r="E1267" s="2">
        <v>1</v>
      </c>
      <c r="F1267" s="21">
        <v>0</v>
      </c>
      <c r="G1267" s="22">
        <v>25.2</v>
      </c>
      <c r="H1267" s="3">
        <v>15.04</v>
      </c>
      <c r="I1267" s="14">
        <v>7.0699999999999999E-2</v>
      </c>
      <c r="J1267" s="30">
        <v>0.36061639340651003</v>
      </c>
      <c r="K1267" s="30">
        <v>2.0603609133316998</v>
      </c>
      <c r="L1267" s="30">
        <v>465.95537123257299</v>
      </c>
      <c r="M1267">
        <f t="shared" ref="M1267:M1330" si="87">$Z1267*J1267/(0.08206*(273.15+$G1267))</f>
        <v>1.4198439571061476E-2</v>
      </c>
      <c r="N1267">
        <f t="shared" ref="N1267:N1330" si="88">$Z1267*K1267/(0.08206*(273.15+$G1267))</f>
        <v>8.1121963552944418E-2</v>
      </c>
      <c r="O1267">
        <f t="shared" si="85"/>
        <v>18.345919104679762</v>
      </c>
      <c r="P1267" s="10">
        <f>SLOPE(M1267:M1270,$F1267:$F1270)*($H1267/$I1267)*1000</f>
        <v>9.9191331316528672E-2</v>
      </c>
      <c r="Q1267" s="10">
        <f>SLOPE(N1267:N1270,$F1267:$F1270)*($H1267/$I1267)*1000</f>
        <v>-0.10924664467855277</v>
      </c>
      <c r="R1267" s="10">
        <f>SLOPE(O1267:O1270,$F1267:$F1270)*($H1267/$I1267)</f>
        <v>3.443106144113218</v>
      </c>
      <c r="S1267" s="11">
        <f>RSQ(J1267:J1270,$F1267:$F1270)</f>
        <v>0.9992649862639712</v>
      </c>
      <c r="T1267" s="11">
        <f>RSQ(K1267:K1270,$F1267:$F1270)</f>
        <v>0.36659619450318165</v>
      </c>
      <c r="U1267" s="11">
        <f>RSQ(L1267:L1270,$F1267:$F1270)</f>
        <v>0.998997971084577</v>
      </c>
      <c r="V1267" t="s">
        <v>24</v>
      </c>
      <c r="W1267" s="2" t="s">
        <v>31</v>
      </c>
      <c r="X1267" s="4" t="s">
        <v>35</v>
      </c>
      <c r="Y1267" s="2">
        <v>306</v>
      </c>
      <c r="Z1267">
        <f t="shared" si="86"/>
        <v>0.9639460024465818</v>
      </c>
    </row>
    <row r="1268" spans="1:26" x14ac:dyDescent="0.2">
      <c r="A1268" s="1">
        <v>44747</v>
      </c>
      <c r="B1268" s="25">
        <v>0.45833333333333298</v>
      </c>
      <c r="C1268" s="4">
        <v>5</v>
      </c>
      <c r="D1268" s="4">
        <v>5</v>
      </c>
      <c r="E1268" s="2">
        <v>2</v>
      </c>
      <c r="F1268" s="21">
        <v>1200</v>
      </c>
      <c r="G1268" s="22">
        <v>25.2</v>
      </c>
      <c r="I1268" s="14"/>
      <c r="J1268" s="30">
        <v>0.37545406520910901</v>
      </c>
      <c r="K1268" s="30">
        <v>2.0603609133316998</v>
      </c>
      <c r="L1268" s="30">
        <v>1001.64403928166</v>
      </c>
      <c r="M1268">
        <f t="shared" si="87"/>
        <v>1.4782638709859257E-2</v>
      </c>
      <c r="N1268">
        <f t="shared" si="88"/>
        <v>8.1121963552944418E-2</v>
      </c>
      <c r="O1268">
        <f t="shared" si="85"/>
        <v>39.437426094556017</v>
      </c>
      <c r="V1268" t="s">
        <v>24</v>
      </c>
      <c r="W1268" s="2" t="s">
        <v>31</v>
      </c>
      <c r="X1268" s="4" t="s">
        <v>35</v>
      </c>
      <c r="Y1268" s="2">
        <v>306</v>
      </c>
      <c r="Z1268">
        <f t="shared" si="86"/>
        <v>0.9639460024465818</v>
      </c>
    </row>
    <row r="1269" spans="1:26" x14ac:dyDescent="0.2">
      <c r="A1269" s="1">
        <v>44747</v>
      </c>
      <c r="B1269" s="25">
        <v>0.45833333333333298</v>
      </c>
      <c r="C1269" s="4">
        <v>5</v>
      </c>
      <c r="D1269" s="4">
        <v>5</v>
      </c>
      <c r="E1269" s="2">
        <v>3</v>
      </c>
      <c r="F1269" s="21">
        <v>2400</v>
      </c>
      <c r="G1269" s="22">
        <v>25.2</v>
      </c>
      <c r="I1269" s="14"/>
      <c r="J1269" s="30">
        <v>0.38852326572905399</v>
      </c>
      <c r="K1269" s="30">
        <v>2.0787748588264199</v>
      </c>
      <c r="L1269" s="30">
        <v>1481.57935234816</v>
      </c>
      <c r="M1269">
        <f t="shared" si="87"/>
        <v>1.5297208366750439E-2</v>
      </c>
      <c r="N1269">
        <f t="shared" si="88"/>
        <v>8.184697022804828E-2</v>
      </c>
      <c r="O1269">
        <f t="shared" si="85"/>
        <v>58.333773196867639</v>
      </c>
      <c r="V1269" t="s">
        <v>24</v>
      </c>
      <c r="W1269" s="2" t="s">
        <v>31</v>
      </c>
      <c r="X1269" s="4" t="s">
        <v>35</v>
      </c>
      <c r="Y1269" s="2">
        <v>306</v>
      </c>
      <c r="Z1269">
        <f t="shared" si="86"/>
        <v>0.9639460024465818</v>
      </c>
    </row>
    <row r="1270" spans="1:26" x14ac:dyDescent="0.2">
      <c r="A1270" s="1">
        <v>44747</v>
      </c>
      <c r="B1270" s="25">
        <v>0.45833333333333298</v>
      </c>
      <c r="C1270" s="4">
        <v>5</v>
      </c>
      <c r="D1270" s="4">
        <v>5</v>
      </c>
      <c r="E1270" s="2">
        <v>4</v>
      </c>
      <c r="F1270" s="21">
        <v>3600</v>
      </c>
      <c r="G1270" s="22">
        <v>25.2</v>
      </c>
      <c r="I1270" s="14"/>
      <c r="J1270" s="30">
        <v>0.40363072965925301</v>
      </c>
      <c r="K1270" s="30">
        <v>2.0020500859317498</v>
      </c>
      <c r="L1270" s="30">
        <v>1950.2987858158201</v>
      </c>
      <c r="M1270">
        <f t="shared" si="87"/>
        <v>1.5892029948927158E-2</v>
      </c>
      <c r="N1270">
        <f t="shared" si="88"/>
        <v>7.8826109081782045E-2</v>
      </c>
      <c r="O1270">
        <f t="shared" si="85"/>
        <v>76.788520883201201</v>
      </c>
      <c r="V1270" t="s">
        <v>24</v>
      </c>
      <c r="W1270" s="2" t="s">
        <v>31</v>
      </c>
      <c r="X1270" s="4" t="s">
        <v>35</v>
      </c>
      <c r="Y1270" s="2">
        <v>306</v>
      </c>
      <c r="Z1270">
        <f t="shared" si="86"/>
        <v>0.9639460024465818</v>
      </c>
    </row>
    <row r="1271" spans="1:26" x14ac:dyDescent="0.2">
      <c r="A1271" s="1">
        <v>44747</v>
      </c>
      <c r="B1271" s="25">
        <v>0.45833333333333298</v>
      </c>
      <c r="C1271" s="4">
        <v>6</v>
      </c>
      <c r="D1271" s="4">
        <v>6</v>
      </c>
      <c r="E1271" s="2">
        <v>1</v>
      </c>
      <c r="F1271" s="21">
        <v>0</v>
      </c>
      <c r="G1271" s="22">
        <v>27.5</v>
      </c>
      <c r="H1271" s="3">
        <v>16.399999999999999</v>
      </c>
      <c r="I1271" s="14">
        <v>7.0699999999999999E-2</v>
      </c>
      <c r="J1271" s="30">
        <v>0.36028937371609299</v>
      </c>
      <c r="K1271" s="30">
        <v>2.1156027498158601</v>
      </c>
      <c r="L1271" s="30">
        <v>512.03176963105</v>
      </c>
      <c r="M1271">
        <f t="shared" si="87"/>
        <v>1.4077043062705696E-2</v>
      </c>
      <c r="N1271">
        <f t="shared" si="88"/>
        <v>8.2659754034833471E-2</v>
      </c>
      <c r="O1271">
        <f t="shared" ref="O1271:O1334" si="89">$Z1271*L1271/(0.08206*(273.15+$G1271))</f>
        <v>20.005844735930214</v>
      </c>
      <c r="P1271" s="10">
        <f>SLOPE(M1271:M1274,$F1271:$F1274)*($H1271/$I1271)*1000</f>
        <v>5.6808611334760908E-2</v>
      </c>
      <c r="Q1271" s="10">
        <f>SLOPE(N1271:N1274,$F1271:$F1274)*($H1271/$I1271)*1000</f>
        <v>-0.32450904968854716</v>
      </c>
      <c r="R1271" s="10">
        <f>SLOPE(O1271:O1274,$F1271:$F1274)*($H1271/$I1271)</f>
        <v>1.8448339771044751</v>
      </c>
      <c r="S1271" s="11">
        <f>RSQ(J1271:J1274,$F1271:$F1274)</f>
        <v>0.99991085125996637</v>
      </c>
      <c r="T1271" s="11">
        <f>RSQ(K1271:K1274,$F1271:$F1274)</f>
        <v>0.8718861209964297</v>
      </c>
      <c r="U1271" s="11">
        <f>RSQ(L1271:L1274,$F1271:$F1274)</f>
        <v>0.99661441860434019</v>
      </c>
      <c r="V1271" t="s">
        <v>24</v>
      </c>
      <c r="W1271" s="2" t="s">
        <v>31</v>
      </c>
      <c r="X1271" s="4" t="s">
        <v>33</v>
      </c>
      <c r="Y1271" s="2">
        <v>306</v>
      </c>
      <c r="Z1271">
        <f t="shared" si="86"/>
        <v>0.9639460024465818</v>
      </c>
    </row>
    <row r="1272" spans="1:26" x14ac:dyDescent="0.2">
      <c r="A1272" s="1">
        <v>44747</v>
      </c>
      <c r="B1272" s="25">
        <v>0.45833333333333298</v>
      </c>
      <c r="C1272" s="4">
        <v>6</v>
      </c>
      <c r="D1272" s="4">
        <v>6</v>
      </c>
      <c r="E1272" s="2">
        <v>2</v>
      </c>
      <c r="F1272" s="21">
        <v>1200</v>
      </c>
      <c r="G1272" s="22">
        <v>27.5</v>
      </c>
      <c r="I1272" s="14"/>
      <c r="J1272" s="30">
        <v>0.36770140755581299</v>
      </c>
      <c r="K1272" s="30">
        <v>2.0358089860053998</v>
      </c>
      <c r="L1272" s="30">
        <v>783.37780560011504</v>
      </c>
      <c r="M1272">
        <f t="shared" si="87"/>
        <v>1.4366642276992235E-2</v>
      </c>
      <c r="N1272">
        <f t="shared" si="88"/>
        <v>7.9542092701362282E-2</v>
      </c>
      <c r="O1272">
        <f t="shared" si="89"/>
        <v>30.607738968428365</v>
      </c>
      <c r="V1272" t="s">
        <v>24</v>
      </c>
      <c r="W1272" s="2" t="s">
        <v>31</v>
      </c>
      <c r="X1272" s="4" t="s">
        <v>33</v>
      </c>
      <c r="Y1272" s="2">
        <v>306</v>
      </c>
      <c r="Z1272">
        <f t="shared" si="86"/>
        <v>0.9639460024465818</v>
      </c>
    </row>
    <row r="1273" spans="1:26" x14ac:dyDescent="0.2">
      <c r="A1273" s="1">
        <v>44747</v>
      </c>
      <c r="B1273" s="25">
        <v>0.45833333333333298</v>
      </c>
      <c r="C1273" s="4">
        <v>6</v>
      </c>
      <c r="D1273" s="4">
        <v>6</v>
      </c>
      <c r="E1273" s="2">
        <v>3</v>
      </c>
      <c r="F1273" s="21">
        <v>2400</v>
      </c>
      <c r="G1273" s="22">
        <v>27.5</v>
      </c>
      <c r="I1273" s="14"/>
      <c r="J1273" s="30">
        <v>0.375432268959216</v>
      </c>
      <c r="K1273" s="30">
        <v>1.99284311318438</v>
      </c>
      <c r="L1273" s="30">
        <v>1034.1961735592199</v>
      </c>
      <c r="M1273">
        <f t="shared" si="87"/>
        <v>1.4668698559599309E-2</v>
      </c>
      <c r="N1273">
        <f t="shared" si="88"/>
        <v>7.7863351983339227E-2</v>
      </c>
      <c r="O1273">
        <f t="shared" si="89"/>
        <v>40.407586602736131</v>
      </c>
      <c r="V1273" t="s">
        <v>24</v>
      </c>
      <c r="W1273" s="2" t="s">
        <v>31</v>
      </c>
      <c r="X1273" s="4" t="s">
        <v>33</v>
      </c>
      <c r="Y1273" s="2">
        <v>306</v>
      </c>
      <c r="Z1273">
        <f t="shared" si="86"/>
        <v>0.9639460024465818</v>
      </c>
    </row>
    <row r="1274" spans="1:26" x14ac:dyDescent="0.2">
      <c r="A1274" s="1">
        <v>44747</v>
      </c>
      <c r="B1274" s="25">
        <v>0.45833333333333298</v>
      </c>
      <c r="C1274" s="4">
        <v>6</v>
      </c>
      <c r="D1274" s="4">
        <v>6</v>
      </c>
      <c r="E1274" s="2">
        <v>4</v>
      </c>
      <c r="F1274" s="21">
        <v>3600</v>
      </c>
      <c r="G1274" s="22">
        <v>27.5</v>
      </c>
      <c r="I1274" s="14"/>
      <c r="J1274" s="30">
        <v>0.38278446410078898</v>
      </c>
      <c r="K1274" s="30">
        <v>1.9867051313528099</v>
      </c>
      <c r="L1274" s="30">
        <v>1242.62895001109</v>
      </c>
      <c r="M1274">
        <f t="shared" si="87"/>
        <v>1.4955959786723077E-2</v>
      </c>
      <c r="N1274">
        <f t="shared" si="88"/>
        <v>7.7623531880764665E-2</v>
      </c>
      <c r="O1274">
        <f t="shared" si="89"/>
        <v>48.551365975214551</v>
      </c>
      <c r="V1274" t="s">
        <v>24</v>
      </c>
      <c r="W1274" s="2" t="s">
        <v>31</v>
      </c>
      <c r="X1274" s="4" t="s">
        <v>33</v>
      </c>
      <c r="Y1274" s="2">
        <v>306</v>
      </c>
      <c r="Z1274">
        <f t="shared" si="86"/>
        <v>0.9639460024465818</v>
      </c>
    </row>
    <row r="1275" spans="1:26" x14ac:dyDescent="0.2">
      <c r="A1275" s="1">
        <v>44747</v>
      </c>
      <c r="B1275" s="25">
        <v>0.45833333333333298</v>
      </c>
      <c r="C1275" s="4">
        <v>7</v>
      </c>
      <c r="D1275" s="4">
        <v>7</v>
      </c>
      <c r="E1275" s="2">
        <v>1</v>
      </c>
      <c r="F1275" s="21">
        <v>0</v>
      </c>
      <c r="G1275" s="22">
        <v>25.2</v>
      </c>
      <c r="H1275" s="3">
        <v>17.09</v>
      </c>
      <c r="I1275" s="14">
        <v>7.0699999999999999E-2</v>
      </c>
      <c r="J1275" s="30">
        <v>0.36292728446264499</v>
      </c>
      <c r="K1275" s="30">
        <v>2.1248097225632199</v>
      </c>
      <c r="L1275" s="30">
        <v>486.33958031743498</v>
      </c>
      <c r="M1275">
        <f t="shared" si="87"/>
        <v>1.4289425581724757E-2</v>
      </c>
      <c r="N1275">
        <f t="shared" si="88"/>
        <v>8.3659486915807962E-2</v>
      </c>
      <c r="O1275">
        <f t="shared" si="89"/>
        <v>19.148500368834988</v>
      </c>
      <c r="P1275" s="10">
        <f>SLOPE(M1275:M1278,$F1275:$F1278)*($H1275/$I1275)*1000</f>
        <v>4.3721252087187454E-2</v>
      </c>
      <c r="Q1275" s="10">
        <f>SLOPE(N1275:N1278,$F1275:$F1278)*($H1275/$I1275)*1000</f>
        <v>-0.44299981575311809</v>
      </c>
      <c r="R1275" s="10">
        <f>SLOPE(O1275:O1278,$F1275:$F1278)*($H1275/$I1275)</f>
        <v>4.3230117853321168</v>
      </c>
      <c r="S1275" s="11">
        <f>RSQ(J1275:J1278,$F1275:$F1278)</f>
        <v>0.97542484511896366</v>
      </c>
      <c r="T1275" s="11">
        <f>RSQ(K1275:K1278,$F1275:$F1278)</f>
        <v>0.92784313725488887</v>
      </c>
      <c r="U1275" s="11">
        <f>RSQ(L1275:L1278,$F1275:$F1278)</f>
        <v>0.99960983759252764</v>
      </c>
      <c r="V1275" t="s">
        <v>24</v>
      </c>
      <c r="W1275" s="2" t="s">
        <v>31</v>
      </c>
      <c r="X1275" s="4" t="s">
        <v>35</v>
      </c>
      <c r="Y1275" s="2">
        <v>306</v>
      </c>
      <c r="Z1275">
        <f t="shared" si="86"/>
        <v>0.9639460024465818</v>
      </c>
    </row>
    <row r="1276" spans="1:26" x14ac:dyDescent="0.2">
      <c r="A1276" s="1">
        <v>44747</v>
      </c>
      <c r="B1276" s="25">
        <v>0.45833333333333298</v>
      </c>
      <c r="C1276" s="4">
        <v>7</v>
      </c>
      <c r="D1276" s="4">
        <v>7</v>
      </c>
      <c r="E1276" s="2">
        <v>2</v>
      </c>
      <c r="F1276" s="21">
        <v>1200</v>
      </c>
      <c r="G1276" s="22">
        <v>25.2</v>
      </c>
      <c r="I1276" s="14"/>
      <c r="J1276" s="30">
        <v>0.370876693797143</v>
      </c>
      <c r="K1276" s="30">
        <v>2.0235330223422499</v>
      </c>
      <c r="L1276" s="30">
        <v>999.70082293256098</v>
      </c>
      <c r="M1276">
        <f t="shared" si="87"/>
        <v>1.4602415257527623E-2</v>
      </c>
      <c r="N1276">
        <f t="shared" si="88"/>
        <v>7.9671950202736291E-2</v>
      </c>
      <c r="O1276">
        <f t="shared" si="89"/>
        <v>39.360916428299447</v>
      </c>
      <c r="V1276" t="s">
        <v>24</v>
      </c>
      <c r="W1276" s="2" t="s">
        <v>31</v>
      </c>
      <c r="X1276" s="4" t="s">
        <v>35</v>
      </c>
      <c r="Y1276" s="2">
        <v>306</v>
      </c>
      <c r="Z1276">
        <f t="shared" si="86"/>
        <v>0.9639460024465818</v>
      </c>
    </row>
    <row r="1277" spans="1:26" x14ac:dyDescent="0.2">
      <c r="A1277" s="1">
        <v>44747</v>
      </c>
      <c r="B1277" s="25">
        <v>0.45833333333333298</v>
      </c>
      <c r="C1277" s="4">
        <v>7</v>
      </c>
      <c r="D1277" s="4">
        <v>7</v>
      </c>
      <c r="E1277" s="2">
        <v>3</v>
      </c>
      <c r="F1277" s="21">
        <v>2400</v>
      </c>
      <c r="G1277" s="22">
        <v>25.2</v>
      </c>
      <c r="I1277" s="14"/>
      <c r="J1277" s="30">
        <v>0.37403729394478502</v>
      </c>
      <c r="K1277" s="30">
        <v>1.9897741222686001</v>
      </c>
      <c r="L1277" s="30">
        <v>1570.52388591103</v>
      </c>
      <c r="M1277">
        <f t="shared" si="87"/>
        <v>1.4726856605799877E-2</v>
      </c>
      <c r="N1277">
        <f t="shared" si="88"/>
        <v>7.8342771298379354E-2</v>
      </c>
      <c r="O1277">
        <f t="shared" si="89"/>
        <v>61.835759263111342</v>
      </c>
      <c r="V1277" t="s">
        <v>24</v>
      </c>
      <c r="W1277" s="2" t="s">
        <v>31</v>
      </c>
      <c r="X1277" s="4" t="s">
        <v>35</v>
      </c>
      <c r="Y1277" s="2">
        <v>306</v>
      </c>
      <c r="Z1277">
        <f t="shared" si="86"/>
        <v>0.9639460024465818</v>
      </c>
    </row>
    <row r="1278" spans="1:26" x14ac:dyDescent="0.2">
      <c r="A1278" s="1">
        <v>44747</v>
      </c>
      <c r="B1278" s="25">
        <v>0.45833333333333298</v>
      </c>
      <c r="C1278" s="4">
        <v>7</v>
      </c>
      <c r="D1278" s="4">
        <v>7</v>
      </c>
      <c r="E1278" s="2">
        <v>4</v>
      </c>
      <c r="F1278" s="21">
        <v>3600</v>
      </c>
      <c r="G1278" s="22">
        <v>25.2</v>
      </c>
      <c r="I1278" s="14"/>
      <c r="J1278" s="30">
        <v>0.38024906559821697</v>
      </c>
      <c r="K1278" s="30">
        <v>1.94987724036337</v>
      </c>
      <c r="L1278" s="30">
        <v>2112.95512343988</v>
      </c>
      <c r="M1278">
        <f t="shared" si="87"/>
        <v>1.4971430801712995E-2</v>
      </c>
      <c r="N1278">
        <f t="shared" si="88"/>
        <v>7.677192350232083E-2</v>
      </c>
      <c r="O1278">
        <f t="shared" si="89"/>
        <v>83.192739390267249</v>
      </c>
      <c r="V1278" t="s">
        <v>24</v>
      </c>
      <c r="W1278" s="2" t="s">
        <v>31</v>
      </c>
      <c r="X1278" s="4" t="s">
        <v>35</v>
      </c>
      <c r="Y1278" s="2">
        <v>306</v>
      </c>
      <c r="Z1278">
        <f t="shared" si="86"/>
        <v>0.9639460024465818</v>
      </c>
    </row>
    <row r="1279" spans="1:26" x14ac:dyDescent="0.2">
      <c r="A1279" s="1">
        <v>44747</v>
      </c>
      <c r="B1279" s="25">
        <v>0.45833333333333298</v>
      </c>
      <c r="C1279" s="4">
        <v>8</v>
      </c>
      <c r="D1279" s="4">
        <v>8</v>
      </c>
      <c r="E1279" s="2">
        <v>1</v>
      </c>
      <c r="F1279" s="21">
        <v>0</v>
      </c>
      <c r="G1279" s="22">
        <v>27.5</v>
      </c>
      <c r="H1279" s="3">
        <v>15.04</v>
      </c>
      <c r="I1279" s="14">
        <v>7.0699999999999999E-2</v>
      </c>
      <c r="J1279" s="30">
        <v>0.36180091725709701</v>
      </c>
      <c r="K1279" s="30">
        <v>2.0634299042474802</v>
      </c>
      <c r="L1279" s="30">
        <v>731.22396546552397</v>
      </c>
      <c r="M1279">
        <f t="shared" si="87"/>
        <v>1.4136101322732636E-2</v>
      </c>
      <c r="N1279">
        <f t="shared" si="88"/>
        <v>8.0621283162948393E-2</v>
      </c>
      <c r="O1279">
        <f t="shared" si="89"/>
        <v>28.570010667180622</v>
      </c>
      <c r="P1279" s="10">
        <f>SLOPE(M1279:M1282,$F1279:$F1282)*($H1279/$I1279)*1000</f>
        <v>2.6080578815665736E-2</v>
      </c>
      <c r="Q1279" s="10">
        <f>SLOPE(N1279:N1282,$F1279:$F1282)*($H1279/$I1279)*1000</f>
        <v>-0.12966793664906037</v>
      </c>
      <c r="R1279" s="10">
        <f>SLOPE(O1279:O1282,$F1279:$F1282)*($H1279/$I1279)</f>
        <v>0.68459076304227462</v>
      </c>
      <c r="S1279" s="11">
        <f>RSQ(J1279:J1282,$F1279:$F1282)</f>
        <v>0.82086171591036083</v>
      </c>
      <c r="T1279" s="11">
        <f>RSQ(K1279:K1282,$F1279:$F1282)</f>
        <v>0.85836216839679591</v>
      </c>
      <c r="U1279" s="11">
        <f>RSQ(L1279:L1282,$F1279:$F1282)</f>
        <v>0.90929695381667319</v>
      </c>
      <c r="V1279" t="s">
        <v>24</v>
      </c>
      <c r="W1279" s="2" t="s">
        <v>31</v>
      </c>
      <c r="X1279" s="4" t="s">
        <v>33</v>
      </c>
      <c r="Y1279" s="2">
        <v>306</v>
      </c>
      <c r="Z1279">
        <f t="shared" si="86"/>
        <v>0.9639460024465818</v>
      </c>
    </row>
    <row r="1280" spans="1:26" x14ac:dyDescent="0.2">
      <c r="A1280" s="1">
        <v>44747</v>
      </c>
      <c r="B1280" s="25">
        <v>0.45833333333333298</v>
      </c>
      <c r="C1280" s="4">
        <v>8</v>
      </c>
      <c r="D1280" s="4">
        <v>8</v>
      </c>
      <c r="E1280" s="2">
        <v>2</v>
      </c>
      <c r="F1280" s="21">
        <v>1200</v>
      </c>
      <c r="G1280" s="22">
        <v>27.5</v>
      </c>
      <c r="I1280" s="14"/>
      <c r="J1280" s="30">
        <v>0.36754881550462898</v>
      </c>
      <c r="K1280" s="30">
        <v>2.0296710041738302</v>
      </c>
      <c r="L1280" s="30">
        <v>881.62108585364604</v>
      </c>
      <c r="M1280">
        <f t="shared" si="87"/>
        <v>1.4360680278020716E-2</v>
      </c>
      <c r="N1280">
        <f t="shared" si="88"/>
        <v>7.9302272598787735E-2</v>
      </c>
      <c r="O1280">
        <f t="shared" si="89"/>
        <v>34.446250419615936</v>
      </c>
      <c r="V1280" t="s">
        <v>24</v>
      </c>
      <c r="W1280" s="2" t="s">
        <v>31</v>
      </c>
      <c r="X1280" s="4" t="s">
        <v>33</v>
      </c>
      <c r="Y1280" s="2">
        <v>306</v>
      </c>
      <c r="Z1280">
        <f t="shared" si="86"/>
        <v>0.9639460024465818</v>
      </c>
    </row>
    <row r="1281" spans="1:26" x14ac:dyDescent="0.2">
      <c r="A1281" s="1">
        <v>44747</v>
      </c>
      <c r="B1281" s="25">
        <v>0.45833333333333298</v>
      </c>
      <c r="C1281" s="4">
        <v>8</v>
      </c>
      <c r="D1281" s="4">
        <v>8</v>
      </c>
      <c r="E1281" s="2">
        <v>3</v>
      </c>
      <c r="F1281" s="21">
        <v>2400</v>
      </c>
      <c r="G1281" s="22">
        <v>27.5</v>
      </c>
      <c r="I1281" s="14"/>
      <c r="J1281" s="30">
        <v>0.37363768626777</v>
      </c>
      <c r="K1281" s="30">
        <v>2.0081880677633199</v>
      </c>
      <c r="L1281" s="30">
        <v>1004.35671713812</v>
      </c>
      <c r="M1281">
        <f t="shared" si="87"/>
        <v>1.4598581537921675E-2</v>
      </c>
      <c r="N1281">
        <f t="shared" si="88"/>
        <v>7.84629022397762E-2</v>
      </c>
      <c r="O1281">
        <f t="shared" si="89"/>
        <v>39.241714546408012</v>
      </c>
      <c r="V1281" t="s">
        <v>24</v>
      </c>
      <c r="W1281" s="2" t="s">
        <v>31</v>
      </c>
      <c r="X1281" s="4" t="s">
        <v>33</v>
      </c>
      <c r="Y1281" s="2">
        <v>306</v>
      </c>
      <c r="Z1281">
        <f t="shared" si="86"/>
        <v>0.9639460024465818</v>
      </c>
    </row>
    <row r="1282" spans="1:26" x14ac:dyDescent="0.2">
      <c r="A1282" s="1">
        <v>44747</v>
      </c>
      <c r="B1282" s="25">
        <v>0.45833333333333298</v>
      </c>
      <c r="C1282" s="4">
        <v>8</v>
      </c>
      <c r="D1282" s="4">
        <v>8</v>
      </c>
      <c r="E1282" s="2">
        <v>4</v>
      </c>
      <c r="F1282" s="21">
        <v>3600</v>
      </c>
      <c r="G1282" s="22">
        <v>27.5</v>
      </c>
      <c r="I1282" s="14"/>
      <c r="J1282" s="30">
        <v>0.37232259651639399</v>
      </c>
      <c r="K1282" s="30">
        <v>2.0081880677633199</v>
      </c>
      <c r="L1282" s="30">
        <v>1019.77203072629</v>
      </c>
      <c r="M1282">
        <f t="shared" si="87"/>
        <v>1.4547199020390002E-2</v>
      </c>
      <c r="N1282">
        <f t="shared" si="88"/>
        <v>7.84629022397762E-2</v>
      </c>
      <c r="O1282">
        <f t="shared" si="89"/>
        <v>39.844013834248727</v>
      </c>
      <c r="V1282" t="s">
        <v>24</v>
      </c>
      <c r="W1282" s="2" t="s">
        <v>31</v>
      </c>
      <c r="X1282" s="4" t="s">
        <v>33</v>
      </c>
      <c r="Y1282" s="2">
        <v>306</v>
      </c>
      <c r="Z1282">
        <f t="shared" si="86"/>
        <v>0.9639460024465818</v>
      </c>
    </row>
    <row r="1283" spans="1:26" x14ac:dyDescent="0.2">
      <c r="A1283" s="1">
        <v>44747</v>
      </c>
      <c r="B1283" s="25">
        <v>0.45833333333333298</v>
      </c>
      <c r="C1283" s="4">
        <v>9</v>
      </c>
      <c r="D1283" s="4">
        <v>9</v>
      </c>
      <c r="E1283" s="2">
        <v>1</v>
      </c>
      <c r="F1283" s="21">
        <v>0</v>
      </c>
      <c r="G1283" s="22">
        <v>25.2</v>
      </c>
      <c r="H1283" s="3">
        <v>16.399999999999999</v>
      </c>
      <c r="I1283" s="14">
        <v>7.0699999999999999E-2</v>
      </c>
      <c r="J1283" s="30">
        <v>0.35809466438353998</v>
      </c>
      <c r="K1283" s="30">
        <v>2.0818438497421998</v>
      </c>
      <c r="L1283" s="30">
        <v>442.37594063408801</v>
      </c>
      <c r="M1283">
        <f t="shared" si="87"/>
        <v>1.4099152301259323E-2</v>
      </c>
      <c r="N1283">
        <f t="shared" si="88"/>
        <v>8.1967804673898664E-2</v>
      </c>
      <c r="O1283">
        <f t="shared" si="89"/>
        <v>17.417533355740087</v>
      </c>
      <c r="P1283" s="10">
        <f>SLOPE(M1283:M1286,$F1283:$F1286)*($H1283/$I1283)*1000</f>
        <v>0.10227730629421213</v>
      </c>
      <c r="Q1283" s="10">
        <f>SLOPE(N1283:N1286,$F1283:$F1286)*($H1283/$I1283)*1000</f>
        <v>-9.3431631869413848E-2</v>
      </c>
      <c r="R1283" s="10">
        <f>SLOPE(O1283:O1286,$F1283:$F1286)*($H1283/$I1283)</f>
        <v>2.887932982742798</v>
      </c>
      <c r="S1283" s="11">
        <f>RSQ(J1283:J1286,$F1283:$F1286)</f>
        <v>0.99158588128121883</v>
      </c>
      <c r="T1283" s="11">
        <f>RSQ(K1283:K1286,$F1283:$F1286)</f>
        <v>0.93023255813958428</v>
      </c>
      <c r="U1283" s="11">
        <f>RSQ(L1283:L1286,$F1283:$F1286)</f>
        <v>0.99924298995194083</v>
      </c>
      <c r="V1283" t="s">
        <v>24</v>
      </c>
      <c r="W1283" s="2" t="s">
        <v>36</v>
      </c>
      <c r="X1283" s="4" t="s">
        <v>35</v>
      </c>
      <c r="Y1283" s="2">
        <v>306</v>
      </c>
      <c r="Z1283" s="31">
        <f t="shared" ref="Z1283:Z1346" si="90">(101.325*EXP(-0.00012*Y1283))*1000/101325</f>
        <v>0.9639460024465818</v>
      </c>
    </row>
    <row r="1284" spans="1:26" x14ac:dyDescent="0.2">
      <c r="A1284" s="1">
        <v>44747</v>
      </c>
      <c r="B1284" s="25">
        <v>0.45833333333333298</v>
      </c>
      <c r="C1284" s="4">
        <v>9</v>
      </c>
      <c r="D1284" s="4">
        <v>9</v>
      </c>
      <c r="E1284" s="2">
        <v>2</v>
      </c>
      <c r="F1284" s="21">
        <v>1200</v>
      </c>
      <c r="G1284" s="22">
        <v>25.2</v>
      </c>
      <c r="I1284" s="14"/>
      <c r="J1284" s="30">
        <v>0.37521430606350697</v>
      </c>
      <c r="K1284" s="30">
        <v>2.0603609133316998</v>
      </c>
      <c r="L1284" s="30">
        <v>810.92191921958295</v>
      </c>
      <c r="M1284">
        <f t="shared" si="87"/>
        <v>1.4773198745945572E-2</v>
      </c>
      <c r="N1284">
        <f t="shared" si="88"/>
        <v>8.1121963552944418E-2</v>
      </c>
      <c r="O1284">
        <f t="shared" si="89"/>
        <v>31.928182072159203</v>
      </c>
      <c r="V1284" t="s">
        <v>24</v>
      </c>
      <c r="W1284" s="2" t="s">
        <v>36</v>
      </c>
      <c r="X1284" s="4" t="s">
        <v>35</v>
      </c>
      <c r="Y1284" s="2">
        <v>306</v>
      </c>
      <c r="Z1284" s="31">
        <f t="shared" si="90"/>
        <v>0.9639460024465818</v>
      </c>
    </row>
    <row r="1285" spans="1:26" x14ac:dyDescent="0.2">
      <c r="A1285" s="1">
        <v>44747</v>
      </c>
      <c r="B1285" s="25">
        <v>0.45833333333333298</v>
      </c>
      <c r="C1285" s="4">
        <v>9</v>
      </c>
      <c r="D1285" s="4">
        <v>9</v>
      </c>
      <c r="E1285" s="2">
        <v>3</v>
      </c>
      <c r="F1285" s="21">
        <v>2400</v>
      </c>
      <c r="G1285" s="22">
        <v>25.2</v>
      </c>
      <c r="I1285" s="14"/>
      <c r="J1285" s="30">
        <v>0.38656195785665098</v>
      </c>
      <c r="K1285" s="30">
        <v>2.0572919224159101</v>
      </c>
      <c r="L1285" s="30">
        <v>1175.73796575244</v>
      </c>
      <c r="M1285">
        <f t="shared" si="87"/>
        <v>1.5219986388449611E-2</v>
      </c>
      <c r="N1285">
        <f t="shared" si="88"/>
        <v>8.1001129107093658E-2</v>
      </c>
      <c r="O1285">
        <f t="shared" si="89"/>
        <v>46.291973308380953</v>
      </c>
      <c r="V1285" t="s">
        <v>24</v>
      </c>
      <c r="W1285" s="2" t="s">
        <v>36</v>
      </c>
      <c r="X1285" s="4" t="s">
        <v>35</v>
      </c>
      <c r="Y1285" s="2">
        <v>306</v>
      </c>
      <c r="Z1285" s="31">
        <f t="shared" si="90"/>
        <v>0.9639460024465818</v>
      </c>
    </row>
    <row r="1286" spans="1:26" x14ac:dyDescent="0.2">
      <c r="A1286" s="1">
        <v>44747</v>
      </c>
      <c r="B1286" s="25">
        <v>0.45833333333333298</v>
      </c>
      <c r="C1286" s="4">
        <v>9</v>
      </c>
      <c r="D1286" s="4">
        <v>9</v>
      </c>
      <c r="E1286" s="2">
        <v>4</v>
      </c>
      <c r="F1286" s="21">
        <v>3600</v>
      </c>
      <c r="G1286" s="22">
        <v>25.2</v>
      </c>
      <c r="I1286" s="14"/>
      <c r="J1286" s="30">
        <v>0.39910609738326203</v>
      </c>
      <c r="K1286" s="30">
        <v>2.0419469678369802</v>
      </c>
      <c r="L1286" s="30">
        <v>1585.58707304668</v>
      </c>
      <c r="M1286">
        <f t="shared" si="87"/>
        <v>1.571388297855492E-2</v>
      </c>
      <c r="N1286">
        <f t="shared" si="88"/>
        <v>8.039695687784057E-2</v>
      </c>
      <c r="O1286">
        <f t="shared" si="89"/>
        <v>62.428837548523688</v>
      </c>
      <c r="V1286" t="s">
        <v>24</v>
      </c>
      <c r="W1286" s="2" t="s">
        <v>36</v>
      </c>
      <c r="X1286" s="4" t="s">
        <v>35</v>
      </c>
      <c r="Y1286" s="2">
        <v>306</v>
      </c>
      <c r="Z1286" s="31">
        <f t="shared" si="90"/>
        <v>0.9639460024465818</v>
      </c>
    </row>
    <row r="1287" spans="1:26" x14ac:dyDescent="0.2">
      <c r="A1287" s="1">
        <v>44747</v>
      </c>
      <c r="B1287" s="25">
        <v>0.45833333333333298</v>
      </c>
      <c r="C1287" s="4">
        <v>10</v>
      </c>
      <c r="D1287" s="4">
        <v>10</v>
      </c>
      <c r="E1287" s="2">
        <v>1</v>
      </c>
      <c r="F1287" s="21">
        <v>0</v>
      </c>
      <c r="G1287" s="22">
        <v>27.5</v>
      </c>
      <c r="H1287" s="3">
        <v>15.72</v>
      </c>
      <c r="I1287" s="14">
        <v>7.0699999999999999E-2</v>
      </c>
      <c r="J1287" s="30">
        <v>0.37728492449349799</v>
      </c>
      <c r="K1287" s="30">
        <v>2.0572919224159101</v>
      </c>
      <c r="L1287" s="30">
        <v>473.754320069904</v>
      </c>
      <c r="M1287">
        <f t="shared" si="87"/>
        <v>1.4741084573839623E-2</v>
      </c>
      <c r="N1287">
        <f t="shared" si="88"/>
        <v>8.0381463060373831E-2</v>
      </c>
      <c r="O1287">
        <f t="shared" si="89"/>
        <v>18.510287705632127</v>
      </c>
      <c r="P1287" s="10">
        <f>SLOPE(M1287:M1290,$F1287:$F1290)*($H1287/$I1287)*1000</f>
        <v>-9.7253831324459316E-3</v>
      </c>
      <c r="Q1287" s="10">
        <f>SLOPE(N1287:N1290,$F1287:$F1290)*($H1287/$I1287)*1000</f>
        <v>-0.22218128314912597</v>
      </c>
      <c r="R1287" s="10">
        <f>SLOPE(O1287:O1290,$F1287:$F1290)*($H1287/$I1287)</f>
        <v>1.3917994076523004</v>
      </c>
      <c r="S1287" s="11">
        <f>RSQ(J1287:J1290,$F1287:$F1290)</f>
        <v>0.15293891592225842</v>
      </c>
      <c r="T1287" s="11">
        <f>RSQ(K1287:K1290,$F1287:$F1290)</f>
        <v>0.99009900990098898</v>
      </c>
      <c r="U1287" s="11">
        <f>RSQ(L1287:L1290,$F1287:$F1290)</f>
        <v>0.99544776648552724</v>
      </c>
      <c r="V1287" t="s">
        <v>24</v>
      </c>
      <c r="W1287" s="2" t="s">
        <v>36</v>
      </c>
      <c r="X1287" s="4" t="s">
        <v>33</v>
      </c>
      <c r="Y1287" s="2">
        <v>306</v>
      </c>
      <c r="Z1287" s="31">
        <f t="shared" si="90"/>
        <v>0.9639460024465818</v>
      </c>
    </row>
    <row r="1288" spans="1:26" x14ac:dyDescent="0.2">
      <c r="A1288" s="1">
        <v>44747</v>
      </c>
      <c r="B1288" s="25">
        <v>0.45833333333333298</v>
      </c>
      <c r="C1288" s="4">
        <v>10</v>
      </c>
      <c r="D1288" s="4">
        <v>10</v>
      </c>
      <c r="E1288" s="2">
        <v>2</v>
      </c>
      <c r="F1288" s="21">
        <v>1200</v>
      </c>
      <c r="G1288" s="22">
        <v>27.5</v>
      </c>
      <c r="I1288" s="14"/>
      <c r="J1288" s="30">
        <v>0.36692391095458698</v>
      </c>
      <c r="K1288" s="30">
        <v>2.0327399950896101</v>
      </c>
      <c r="L1288" s="30">
        <v>687.78199460072801</v>
      </c>
      <c r="M1288">
        <f t="shared" si="87"/>
        <v>1.4336264325448234E-2</v>
      </c>
      <c r="N1288">
        <f t="shared" si="88"/>
        <v>7.9422182650074821E-2</v>
      </c>
      <c r="O1288">
        <f t="shared" si="89"/>
        <v>26.872668088671976</v>
      </c>
      <c r="V1288" t="s">
        <v>24</v>
      </c>
      <c r="W1288" s="2" t="s">
        <v>36</v>
      </c>
      <c r="X1288" s="4" t="s">
        <v>33</v>
      </c>
      <c r="Y1288" s="2">
        <v>306</v>
      </c>
      <c r="Z1288" s="31">
        <f t="shared" si="90"/>
        <v>0.9639460024465818</v>
      </c>
    </row>
    <row r="1289" spans="1:26" x14ac:dyDescent="0.2">
      <c r="A1289" s="1">
        <v>44747</v>
      </c>
      <c r="B1289" s="25">
        <v>0.45833333333333298</v>
      </c>
      <c r="C1289" s="4">
        <v>10</v>
      </c>
      <c r="D1289" s="4">
        <v>10</v>
      </c>
      <c r="E1289" s="2">
        <v>3</v>
      </c>
      <c r="F1289" s="21">
        <v>2400</v>
      </c>
      <c r="G1289" s="22">
        <v>27.5</v>
      </c>
      <c r="I1289" s="14"/>
      <c r="J1289" s="30">
        <v>0.36940169459875</v>
      </c>
      <c r="K1289" s="30">
        <v>1.99284311318438</v>
      </c>
      <c r="L1289" s="30">
        <v>889.62870221839705</v>
      </c>
      <c r="M1289">
        <f t="shared" si="87"/>
        <v>1.4433075027077299E-2</v>
      </c>
      <c r="N1289">
        <f t="shared" si="88"/>
        <v>7.7863351983339227E-2</v>
      </c>
      <c r="O1289">
        <f t="shared" si="89"/>
        <v>34.759119931235368</v>
      </c>
      <c r="V1289" t="s">
        <v>24</v>
      </c>
      <c r="W1289" s="2" t="s">
        <v>36</v>
      </c>
      <c r="X1289" s="4" t="s">
        <v>33</v>
      </c>
      <c r="Y1289" s="2">
        <v>306</v>
      </c>
      <c r="Z1289" s="31">
        <f t="shared" si="90"/>
        <v>0.9639460024465818</v>
      </c>
    </row>
    <row r="1290" spans="1:26" x14ac:dyDescent="0.2">
      <c r="A1290" s="1">
        <v>44747</v>
      </c>
      <c r="B1290" s="25">
        <v>0.45833333333333298</v>
      </c>
      <c r="C1290" s="4">
        <v>10</v>
      </c>
      <c r="D1290" s="4">
        <v>10</v>
      </c>
      <c r="E1290" s="2">
        <v>4</v>
      </c>
      <c r="F1290" s="21">
        <v>3600</v>
      </c>
      <c r="G1290" s="22">
        <v>27.5</v>
      </c>
      <c r="I1290" s="14"/>
      <c r="J1290" s="30">
        <v>0.37198110479587498</v>
      </c>
      <c r="K1290" s="30">
        <v>1.96829118585809</v>
      </c>
      <c r="L1290" s="30">
        <v>1047.3031026253</v>
      </c>
      <c r="M1290">
        <f t="shared" si="87"/>
        <v>1.4533856429667103E-2</v>
      </c>
      <c r="N1290">
        <f t="shared" si="88"/>
        <v>7.6904071573040605E-2</v>
      </c>
      <c r="O1290">
        <f t="shared" si="89"/>
        <v>40.919693865240163</v>
      </c>
      <c r="V1290" t="s">
        <v>24</v>
      </c>
      <c r="W1290" s="2" t="s">
        <v>36</v>
      </c>
      <c r="X1290" s="4" t="s">
        <v>33</v>
      </c>
      <c r="Y1290" s="2">
        <v>306</v>
      </c>
      <c r="Z1290" s="31">
        <f t="shared" si="90"/>
        <v>0.9639460024465818</v>
      </c>
    </row>
    <row r="1291" spans="1:26" x14ac:dyDescent="0.2">
      <c r="A1291" s="1">
        <v>44747</v>
      </c>
      <c r="B1291" s="25">
        <v>0.45833333333333298</v>
      </c>
      <c r="C1291" s="4">
        <v>11</v>
      </c>
      <c r="D1291" s="4">
        <v>11</v>
      </c>
      <c r="E1291" s="2">
        <v>1</v>
      </c>
      <c r="F1291" s="21">
        <v>0</v>
      </c>
      <c r="G1291" s="22">
        <v>25.2</v>
      </c>
      <c r="H1291" s="3">
        <v>16.399999999999999</v>
      </c>
      <c r="I1291" s="14">
        <v>7.0699999999999999E-2</v>
      </c>
      <c r="J1291" s="30">
        <v>0.36334875867774602</v>
      </c>
      <c r="K1291" s="30">
        <v>2.0941198134053498</v>
      </c>
      <c r="L1291" s="30">
        <v>478.13633814572802</v>
      </c>
      <c r="M1291">
        <f t="shared" si="87"/>
        <v>1.4306020157798638E-2</v>
      </c>
      <c r="N1291">
        <f t="shared" si="88"/>
        <v>8.2451142457301368E-2</v>
      </c>
      <c r="O1291">
        <f t="shared" si="89"/>
        <v>18.825516609939509</v>
      </c>
      <c r="P1291" s="10">
        <f>SLOPE(M1291:M1294,$F1291:$F1294)*($H1291/$I1291)*1000</f>
        <v>5.6116138831650196E-2</v>
      </c>
      <c r="Q1291" s="10">
        <f>SLOPE(N1291:N1294,$F1291:$F1294)*($H1291/$I1291)*1000</f>
        <v>-0.50920239368842501</v>
      </c>
      <c r="R1291" s="10">
        <f>SLOPE(O1291:O1294,$F1291:$F1294)*($H1291/$I1291)</f>
        <v>5.2991213310293572</v>
      </c>
      <c r="S1291" s="11">
        <f>RSQ(J1291:J1294,$F1291:$F1294)</f>
        <v>0.98447593694287283</v>
      </c>
      <c r="T1291" s="11">
        <f>RSQ(K1291:K1294,$F1291:$F1294)</f>
        <v>0.99589270746018899</v>
      </c>
      <c r="U1291" s="11">
        <f>RSQ(L1291:L1294,$F1291:$F1294)</f>
        <v>0.99998540622415555</v>
      </c>
      <c r="V1291" t="s">
        <v>24</v>
      </c>
      <c r="W1291" s="2" t="s">
        <v>32</v>
      </c>
      <c r="X1291" s="4" t="s">
        <v>35</v>
      </c>
      <c r="Y1291" s="2">
        <v>306</v>
      </c>
      <c r="Z1291" s="31">
        <f t="shared" si="90"/>
        <v>0.9639460024465818</v>
      </c>
    </row>
    <row r="1292" spans="1:26" x14ac:dyDescent="0.2">
      <c r="A1292" s="1">
        <v>44747</v>
      </c>
      <c r="B1292" s="25">
        <v>0.45833333333333298</v>
      </c>
      <c r="C1292" s="4">
        <v>11</v>
      </c>
      <c r="D1292" s="4">
        <v>11</v>
      </c>
      <c r="E1292" s="2">
        <v>2</v>
      </c>
      <c r="F1292" s="21">
        <v>1200</v>
      </c>
      <c r="G1292" s="22">
        <v>25.2</v>
      </c>
      <c r="I1292" s="14"/>
      <c r="J1292" s="30">
        <v>0.36868961401311001</v>
      </c>
      <c r="K1292" s="30">
        <v>2.0204640314264699</v>
      </c>
      <c r="L1292" s="30">
        <v>1168.5780612178401</v>
      </c>
      <c r="M1292">
        <f t="shared" si="87"/>
        <v>1.4516304030421878E-2</v>
      </c>
      <c r="N1292">
        <f t="shared" si="88"/>
        <v>7.9551115756885921E-2</v>
      </c>
      <c r="O1292">
        <f t="shared" si="89"/>
        <v>46.010068564925518</v>
      </c>
      <c r="V1292" t="s">
        <v>24</v>
      </c>
      <c r="W1292" s="2" t="s">
        <v>32</v>
      </c>
      <c r="X1292" s="4" t="s">
        <v>35</v>
      </c>
      <c r="Y1292" s="2">
        <v>306</v>
      </c>
      <c r="Z1292" s="31">
        <f t="shared" si="90"/>
        <v>0.9639460024465818</v>
      </c>
    </row>
    <row r="1293" spans="1:26" x14ac:dyDescent="0.2">
      <c r="A1293" s="1">
        <v>44747</v>
      </c>
      <c r="B1293" s="25">
        <v>0.45833333333333298</v>
      </c>
      <c r="C1293" s="4">
        <v>11</v>
      </c>
      <c r="D1293" s="4">
        <v>11</v>
      </c>
      <c r="E1293" s="2">
        <v>3</v>
      </c>
      <c r="F1293" s="21">
        <v>2400</v>
      </c>
      <c r="G1293" s="22">
        <v>25.2</v>
      </c>
      <c r="I1293" s="14"/>
      <c r="J1293" s="30">
        <v>0.37600623446846998</v>
      </c>
      <c r="K1293" s="30">
        <v>1.94987724036337</v>
      </c>
      <c r="L1293" s="30">
        <v>1872.7787993792101</v>
      </c>
      <c r="M1293">
        <f t="shared" si="87"/>
        <v>1.4804379102158052E-2</v>
      </c>
      <c r="N1293">
        <f t="shared" si="88"/>
        <v>7.677192350232083E-2</v>
      </c>
      <c r="O1293">
        <f t="shared" si="89"/>
        <v>73.736350036023495</v>
      </c>
      <c r="V1293" t="s">
        <v>24</v>
      </c>
      <c r="W1293" s="2" t="s">
        <v>32</v>
      </c>
      <c r="X1293" s="4" t="s">
        <v>35</v>
      </c>
      <c r="Y1293" s="2">
        <v>306</v>
      </c>
      <c r="Z1293" s="31">
        <f t="shared" si="90"/>
        <v>0.9639460024465818</v>
      </c>
    </row>
    <row r="1294" spans="1:26" x14ac:dyDescent="0.2">
      <c r="A1294" s="1">
        <v>44747</v>
      </c>
      <c r="B1294" s="25">
        <v>0.45833333333333298</v>
      </c>
      <c r="C1294" s="4">
        <v>11</v>
      </c>
      <c r="D1294" s="4">
        <v>11</v>
      </c>
      <c r="E1294" s="2">
        <v>4</v>
      </c>
      <c r="F1294" s="21">
        <v>3600</v>
      </c>
      <c r="G1294" s="22">
        <v>25.2</v>
      </c>
      <c r="I1294" s="14"/>
      <c r="J1294" s="30">
        <v>0.38548684652895199</v>
      </c>
      <c r="K1294" s="30">
        <v>1.8946354038791999</v>
      </c>
      <c r="L1294" s="30">
        <v>2564.2377766475001</v>
      </c>
      <c r="M1294">
        <f t="shared" si="87"/>
        <v>1.5177656357154304E-2</v>
      </c>
      <c r="N1294">
        <f t="shared" si="88"/>
        <v>7.4596903477008841E-2</v>
      </c>
      <c r="O1294">
        <f t="shared" si="89"/>
        <v>100.96095403106351</v>
      </c>
      <c r="V1294" t="s">
        <v>24</v>
      </c>
      <c r="W1294" s="2" t="s">
        <v>32</v>
      </c>
      <c r="X1294" s="4" t="s">
        <v>35</v>
      </c>
      <c r="Y1294" s="2">
        <v>306</v>
      </c>
      <c r="Z1294" s="31">
        <f t="shared" si="90"/>
        <v>0.9639460024465818</v>
      </c>
    </row>
    <row r="1295" spans="1:26" x14ac:dyDescent="0.2">
      <c r="A1295" s="1">
        <v>44747</v>
      </c>
      <c r="B1295" s="25">
        <v>0.45833333333333298</v>
      </c>
      <c r="C1295" s="4">
        <v>12</v>
      </c>
      <c r="D1295" s="4">
        <v>12</v>
      </c>
      <c r="E1295" s="2">
        <v>1</v>
      </c>
      <c r="F1295" s="21">
        <v>0</v>
      </c>
      <c r="G1295" s="22">
        <v>27.5</v>
      </c>
      <c r="H1295" s="3">
        <v>15.72</v>
      </c>
      <c r="I1295" s="14">
        <v>7.0699999999999999E-2</v>
      </c>
      <c r="J1295" s="30">
        <v>0.360521921225195</v>
      </c>
      <c r="K1295" s="30">
        <v>2.0664988951632699</v>
      </c>
      <c r="L1295" s="30">
        <v>454.035238728693</v>
      </c>
      <c r="M1295">
        <f t="shared" si="87"/>
        <v>1.4086129040640568E-2</v>
      </c>
      <c r="N1295">
        <f t="shared" si="88"/>
        <v>8.0741193214235854E-2</v>
      </c>
      <c r="O1295">
        <f t="shared" si="89"/>
        <v>17.739833794282635</v>
      </c>
      <c r="P1295" s="10">
        <f>SLOPE(M1295:M1298,$F1295:$F1298)*($H1295/$I1295)*1000</f>
        <v>7.9912724119347005E-3</v>
      </c>
      <c r="Q1295" s="10">
        <f>SLOPE(N1295:N1298,$F1295:$F1298)*($H1295/$I1295)*1000</f>
        <v>-0.12219970573201956</v>
      </c>
      <c r="R1295" s="10">
        <f>SLOPE(O1295:O1298,$F1295:$F1298)*($H1295/$I1295)</f>
        <v>0.57363537871205639</v>
      </c>
      <c r="S1295" s="11">
        <f>RSQ(J1295:J1298,$F1295:$F1298)</f>
        <v>0.60800997494655917</v>
      </c>
      <c r="T1295" s="11">
        <f>RSQ(K1295:K1298,$F1295:$F1298)</f>
        <v>0.8013245033112868</v>
      </c>
      <c r="U1295" s="11">
        <f>RSQ(L1295:L1298,$F1295:$F1298)</f>
        <v>0.92897226701498015</v>
      </c>
      <c r="V1295" t="s">
        <v>24</v>
      </c>
      <c r="W1295" s="2" t="s">
        <v>32</v>
      </c>
      <c r="X1295" s="4" t="s">
        <v>33</v>
      </c>
      <c r="Y1295" s="2">
        <v>306</v>
      </c>
      <c r="Z1295" s="31">
        <f t="shared" si="90"/>
        <v>0.9639460024465818</v>
      </c>
    </row>
    <row r="1296" spans="1:26" x14ac:dyDescent="0.2">
      <c r="A1296" s="1">
        <v>44747</v>
      </c>
      <c r="B1296" s="25">
        <v>0.45833333333333298</v>
      </c>
      <c r="C1296" s="4">
        <v>12</v>
      </c>
      <c r="D1296" s="4">
        <v>12</v>
      </c>
      <c r="E1296" s="2">
        <v>2</v>
      </c>
      <c r="F1296" s="21">
        <v>1200</v>
      </c>
      <c r="G1296" s="22">
        <v>27.5</v>
      </c>
      <c r="I1296" s="14"/>
      <c r="J1296" s="30">
        <v>0.36203345921865798</v>
      </c>
      <c r="K1296" s="30">
        <v>2.0419469678369802</v>
      </c>
      <c r="L1296" s="30">
        <v>582.991770674387</v>
      </c>
      <c r="M1296">
        <f t="shared" si="87"/>
        <v>1.4145187083916809E-2</v>
      </c>
      <c r="N1296">
        <f t="shared" si="88"/>
        <v>7.9781912803937247E-2</v>
      </c>
      <c r="O1296">
        <f t="shared" si="89"/>
        <v>22.778357785964914</v>
      </c>
      <c r="V1296" t="s">
        <v>24</v>
      </c>
      <c r="W1296" s="2" t="s">
        <v>32</v>
      </c>
      <c r="X1296" s="4" t="s">
        <v>33</v>
      </c>
      <c r="Y1296" s="2">
        <v>306</v>
      </c>
      <c r="Z1296" s="31">
        <f t="shared" si="90"/>
        <v>0.9639460024465818</v>
      </c>
    </row>
    <row r="1297" spans="1:26" x14ac:dyDescent="0.2">
      <c r="A1297" s="1">
        <v>44747</v>
      </c>
      <c r="B1297" s="25">
        <v>0.45833333333333298</v>
      </c>
      <c r="C1297" s="4">
        <v>12</v>
      </c>
      <c r="D1297" s="4">
        <v>12</v>
      </c>
      <c r="E1297" s="2">
        <v>3</v>
      </c>
      <c r="F1297" s="21">
        <v>2400</v>
      </c>
      <c r="G1297" s="22">
        <v>27.5</v>
      </c>
      <c r="I1297" s="14"/>
      <c r="J1297" s="30">
        <v>0.36090707615666801</v>
      </c>
      <c r="K1297" s="30">
        <v>2.0480849496685498</v>
      </c>
      <c r="L1297" s="30">
        <v>661.124717972795</v>
      </c>
      <c r="M1297">
        <f t="shared" si="87"/>
        <v>1.4101177618122154E-2</v>
      </c>
      <c r="N1297">
        <f t="shared" si="88"/>
        <v>8.0021732906511794E-2</v>
      </c>
      <c r="O1297">
        <f t="shared" si="89"/>
        <v>25.831128541847672</v>
      </c>
      <c r="V1297" t="s">
        <v>24</v>
      </c>
      <c r="W1297" s="2" t="s">
        <v>32</v>
      </c>
      <c r="X1297" s="4" t="s">
        <v>33</v>
      </c>
      <c r="Y1297" s="2">
        <v>306</v>
      </c>
      <c r="Z1297" s="31">
        <f t="shared" si="90"/>
        <v>0.9639460024465818</v>
      </c>
    </row>
    <row r="1298" spans="1:26" x14ac:dyDescent="0.2">
      <c r="A1298" s="1">
        <v>44747</v>
      </c>
      <c r="B1298" s="25">
        <v>0.45833333333333298</v>
      </c>
      <c r="C1298" s="4">
        <v>12</v>
      </c>
      <c r="D1298" s="4">
        <v>12</v>
      </c>
      <c r="E1298" s="2">
        <v>4</v>
      </c>
      <c r="F1298" s="21">
        <v>3600</v>
      </c>
      <c r="G1298" s="22">
        <v>27.5</v>
      </c>
      <c r="I1298" s="14"/>
      <c r="J1298" s="30">
        <v>0.36457683146111097</v>
      </c>
      <c r="K1298" s="30">
        <v>2.0081880677633199</v>
      </c>
      <c r="L1298" s="30">
        <v>692.11184579469705</v>
      </c>
      <c r="M1298">
        <f t="shared" si="87"/>
        <v>1.4244560429880971E-2</v>
      </c>
      <c r="N1298">
        <f t="shared" si="88"/>
        <v>7.84629022397762E-2</v>
      </c>
      <c r="O1298">
        <f t="shared" si="89"/>
        <v>27.041841831111128</v>
      </c>
      <c r="V1298" t="s">
        <v>24</v>
      </c>
      <c r="W1298" s="2" t="s">
        <v>32</v>
      </c>
      <c r="X1298" s="4" t="s">
        <v>33</v>
      </c>
      <c r="Y1298" s="2">
        <v>306</v>
      </c>
      <c r="Z1298" s="31">
        <f t="shared" si="90"/>
        <v>0.9639460024465818</v>
      </c>
    </row>
    <row r="1299" spans="1:26" x14ac:dyDescent="0.2">
      <c r="A1299" s="1">
        <v>44747</v>
      </c>
      <c r="B1299" s="25">
        <v>0.45833333333333298</v>
      </c>
      <c r="C1299" s="4">
        <v>13</v>
      </c>
      <c r="D1299" s="4">
        <v>13</v>
      </c>
      <c r="E1299" s="2">
        <v>1</v>
      </c>
      <c r="F1299" s="21">
        <v>0</v>
      </c>
      <c r="G1299" s="22">
        <v>25.2</v>
      </c>
      <c r="H1299" s="3">
        <v>15.72</v>
      </c>
      <c r="I1299" s="14">
        <v>7.0699999999999999E-2</v>
      </c>
      <c r="J1299" s="30">
        <v>0.36145936970633902</v>
      </c>
      <c r="K1299" s="30">
        <v>2.07263687699484</v>
      </c>
      <c r="L1299" s="30">
        <v>586.49999347914002</v>
      </c>
      <c r="M1299">
        <f t="shared" si="87"/>
        <v>1.423162982051158E-2</v>
      </c>
      <c r="N1299">
        <f t="shared" si="88"/>
        <v>8.1605301336346733E-2</v>
      </c>
      <c r="O1299">
        <f t="shared" si="89"/>
        <v>23.09208585105657</v>
      </c>
      <c r="P1299" s="10">
        <f>SLOPE(M1299:M1302,$F1299:$F1302)*($H1299/$I1299)*1000</f>
        <v>5.5740966448880873E-2</v>
      </c>
      <c r="Q1299" s="10">
        <f>SLOPE(N1299:N1302,$F1299:$F1302)*($H1299/$I1299)*1000</f>
        <v>-0.31121278988606049</v>
      </c>
      <c r="R1299" s="10">
        <f>SLOPE(O1299:O1302,$F1299:$F1302)*($H1299/$I1299)</f>
        <v>3.4895340260029797</v>
      </c>
      <c r="S1299" s="11">
        <f>RSQ(J1299:J1302,$F1299:$F1302)</f>
        <v>0.96404624963044505</v>
      </c>
      <c r="T1299" s="11">
        <f>RSQ(K1299:K1302,$F1299:$F1302)</f>
        <v>0.81955461293739651</v>
      </c>
      <c r="U1299" s="11">
        <f>RSQ(L1299:L1302,$F1299:$F1302)</f>
        <v>0.99637679687429437</v>
      </c>
      <c r="V1299" t="s">
        <v>24</v>
      </c>
      <c r="W1299" s="2" t="s">
        <v>32</v>
      </c>
      <c r="X1299" s="4" t="s">
        <v>35</v>
      </c>
      <c r="Y1299" s="2">
        <v>306</v>
      </c>
      <c r="Z1299" s="31">
        <f t="shared" si="90"/>
        <v>0.9639460024465818</v>
      </c>
    </row>
    <row r="1300" spans="1:26" x14ac:dyDescent="0.2">
      <c r="A1300" s="1">
        <v>44747</v>
      </c>
      <c r="B1300" s="25">
        <v>0.45833333333333298</v>
      </c>
      <c r="C1300" s="4">
        <v>13</v>
      </c>
      <c r="D1300" s="4">
        <v>13</v>
      </c>
      <c r="E1300" s="2">
        <v>2</v>
      </c>
      <c r="F1300" s="21">
        <v>1200</v>
      </c>
      <c r="G1300" s="22">
        <v>25.2</v>
      </c>
      <c r="I1300" s="14"/>
      <c r="J1300" s="30">
        <v>0.367454353577709</v>
      </c>
      <c r="K1300" s="30">
        <v>2.0235330223422499</v>
      </c>
      <c r="L1300" s="30">
        <v>1050.6678665049501</v>
      </c>
      <c r="M1300">
        <f t="shared" si="87"/>
        <v>1.4467668497020617E-2</v>
      </c>
      <c r="N1300">
        <f t="shared" si="88"/>
        <v>7.9671950202736291E-2</v>
      </c>
      <c r="O1300">
        <f t="shared" si="89"/>
        <v>41.367626332534101</v>
      </c>
      <c r="V1300" t="s">
        <v>24</v>
      </c>
      <c r="W1300" s="2" t="s">
        <v>32</v>
      </c>
      <c r="X1300" s="4" t="s">
        <v>35</v>
      </c>
      <c r="Y1300" s="2">
        <v>306</v>
      </c>
      <c r="Z1300" s="31">
        <f t="shared" si="90"/>
        <v>0.9639460024465818</v>
      </c>
    </row>
    <row r="1301" spans="1:26" x14ac:dyDescent="0.2">
      <c r="A1301" s="1">
        <v>44747</v>
      </c>
      <c r="B1301" s="25">
        <v>0.45833333333333298</v>
      </c>
      <c r="C1301" s="4">
        <v>13</v>
      </c>
      <c r="D1301" s="4">
        <v>13</v>
      </c>
      <c r="E1301" s="2">
        <v>3</v>
      </c>
      <c r="F1301" s="21">
        <v>2400</v>
      </c>
      <c r="G1301" s="22">
        <v>25.2</v>
      </c>
      <c r="I1301" s="14"/>
      <c r="J1301" s="30">
        <v>0.37312909115521198</v>
      </c>
      <c r="K1301" s="30">
        <v>2.0296710041738302</v>
      </c>
      <c r="L1301" s="30">
        <v>1474.7976577070001</v>
      </c>
      <c r="M1301">
        <f t="shared" si="87"/>
        <v>1.469109821360863E-2</v>
      </c>
      <c r="N1301">
        <f t="shared" si="88"/>
        <v>7.9913619094437852E-2</v>
      </c>
      <c r="O1301">
        <f t="shared" si="89"/>
        <v>58.066759596508774</v>
      </c>
      <c r="V1301" t="s">
        <v>24</v>
      </c>
      <c r="W1301" s="2" t="s">
        <v>32</v>
      </c>
      <c r="X1301" s="4" t="s">
        <v>35</v>
      </c>
      <c r="Y1301" s="2">
        <v>306</v>
      </c>
      <c r="Z1301" s="31">
        <f t="shared" si="90"/>
        <v>0.9639460024465818</v>
      </c>
    </row>
    <row r="1302" spans="1:26" x14ac:dyDescent="0.2">
      <c r="A1302" s="1">
        <v>44747</v>
      </c>
      <c r="B1302" s="25">
        <v>0.45833333333333298</v>
      </c>
      <c r="C1302" s="4">
        <v>13</v>
      </c>
      <c r="D1302" s="4">
        <v>13</v>
      </c>
      <c r="E1302" s="2">
        <v>4</v>
      </c>
      <c r="F1302" s="21">
        <v>3600</v>
      </c>
      <c r="G1302" s="22">
        <v>25.2</v>
      </c>
      <c r="I1302" s="14"/>
      <c r="J1302" s="30">
        <v>0.38503645697692201</v>
      </c>
      <c r="K1302" s="30">
        <v>1.9283943039528599</v>
      </c>
      <c r="L1302" s="30">
        <v>2039.5302372289</v>
      </c>
      <c r="M1302">
        <f t="shared" si="87"/>
        <v>1.5159923306314526E-2</v>
      </c>
      <c r="N1302">
        <f t="shared" si="88"/>
        <v>7.5926082381366194E-2</v>
      </c>
      <c r="O1302">
        <f t="shared" si="89"/>
        <v>80.30180367869113</v>
      </c>
      <c r="V1302" t="s">
        <v>24</v>
      </c>
      <c r="W1302" s="2" t="s">
        <v>32</v>
      </c>
      <c r="X1302" s="4" t="s">
        <v>35</v>
      </c>
      <c r="Y1302" s="2">
        <v>306</v>
      </c>
      <c r="Z1302" s="31">
        <f t="shared" si="90"/>
        <v>0.9639460024465818</v>
      </c>
    </row>
    <row r="1303" spans="1:26" x14ac:dyDescent="0.2">
      <c r="A1303" s="1">
        <v>44747</v>
      </c>
      <c r="B1303" s="25">
        <v>0.45833333333333298</v>
      </c>
      <c r="C1303" s="4">
        <v>14</v>
      </c>
      <c r="D1303" s="4">
        <v>14</v>
      </c>
      <c r="E1303" s="2">
        <v>1</v>
      </c>
      <c r="F1303" s="21">
        <v>0</v>
      </c>
      <c r="G1303" s="22">
        <v>27.5</v>
      </c>
      <c r="H1303" s="3">
        <v>16.399999999999999</v>
      </c>
      <c r="I1303" s="14">
        <v>7.0699999999999999E-2</v>
      </c>
      <c r="J1303" s="30">
        <v>0.360521921225195</v>
      </c>
      <c r="K1303" s="30">
        <v>2.0910508224895601</v>
      </c>
      <c r="L1303" s="30">
        <v>575.85794958070903</v>
      </c>
      <c r="M1303">
        <f t="shared" si="87"/>
        <v>1.4086129040640568E-2</v>
      </c>
      <c r="N1303">
        <f t="shared" si="88"/>
        <v>8.1700473624534461E-2</v>
      </c>
      <c r="O1303">
        <f t="shared" si="89"/>
        <v>22.499628758512451</v>
      </c>
      <c r="P1303" s="10">
        <f>SLOPE(M1303:M1306,$F1303:$F1306)*($H1303/$I1303)*1000</f>
        <v>1.0971394482500139E-2</v>
      </c>
      <c r="Q1303" s="10">
        <f>SLOPE(N1303:N1306,$F1303:$F1306)*($H1303/$I1303)*1000</f>
        <v>-0.3453703457399368</v>
      </c>
      <c r="R1303" s="10">
        <f>SLOPE(O1303:O1306,$F1303:$F1306)*($H1303/$I1303)</f>
        <v>1.118383564671299</v>
      </c>
      <c r="S1303" s="11">
        <f>RSQ(J1303:J1306,$F1303:$F1306)</f>
        <v>0.70005614860859666</v>
      </c>
      <c r="T1303" s="11">
        <f>RSQ(K1303:K1306,$F1303:$F1306)</f>
        <v>0.93222758765485703</v>
      </c>
      <c r="U1303" s="11">
        <f>RSQ(L1303:L1306,$F1303:$F1306)</f>
        <v>0.99150802496073331</v>
      </c>
      <c r="V1303" t="s">
        <v>24</v>
      </c>
      <c r="W1303" s="2" t="s">
        <v>32</v>
      </c>
      <c r="X1303" s="4" t="s">
        <v>33</v>
      </c>
      <c r="Y1303" s="2">
        <v>306</v>
      </c>
      <c r="Z1303" s="31">
        <f t="shared" si="90"/>
        <v>0.9639460024465818</v>
      </c>
    </row>
    <row r="1304" spans="1:26" x14ac:dyDescent="0.2">
      <c r="A1304" s="1">
        <v>44747</v>
      </c>
      <c r="B1304" s="25">
        <v>0.45833333333333298</v>
      </c>
      <c r="C1304" s="4">
        <v>14</v>
      </c>
      <c r="D1304" s="4">
        <v>14</v>
      </c>
      <c r="E1304" s="2">
        <v>2</v>
      </c>
      <c r="F1304" s="21">
        <v>1200</v>
      </c>
      <c r="G1304" s="22">
        <v>27.5</v>
      </c>
      <c r="I1304" s="14"/>
      <c r="J1304" s="30">
        <v>0.36212792914731601</v>
      </c>
      <c r="K1304" s="30">
        <v>2.0112570586791101</v>
      </c>
      <c r="L1304" s="30">
        <v>744.40914485438896</v>
      </c>
      <c r="M1304">
        <f t="shared" si="87"/>
        <v>1.4148878164894671E-2</v>
      </c>
      <c r="N1304">
        <f t="shared" si="88"/>
        <v>7.8582812291063675E-2</v>
      </c>
      <c r="O1304">
        <f t="shared" si="89"/>
        <v>29.08517528647581</v>
      </c>
      <c r="V1304" t="s">
        <v>24</v>
      </c>
      <c r="W1304" s="2" t="s">
        <v>32</v>
      </c>
      <c r="X1304" s="4" t="s">
        <v>33</v>
      </c>
      <c r="Y1304" s="2">
        <v>306</v>
      </c>
      <c r="Z1304" s="31">
        <f t="shared" si="90"/>
        <v>0.9639460024465818</v>
      </c>
    </row>
    <row r="1305" spans="1:26" x14ac:dyDescent="0.2">
      <c r="A1305" s="1">
        <v>44747</v>
      </c>
      <c r="B1305" s="25">
        <v>0.45833333333333298</v>
      </c>
      <c r="C1305" s="4">
        <v>14</v>
      </c>
      <c r="D1305" s="4">
        <v>14</v>
      </c>
      <c r="E1305" s="2">
        <v>3</v>
      </c>
      <c r="F1305" s="21">
        <v>2400</v>
      </c>
      <c r="G1305" s="22">
        <v>27.5</v>
      </c>
      <c r="I1305" s="14"/>
      <c r="J1305" s="30">
        <v>0.36560141851820499</v>
      </c>
      <c r="K1305" s="30">
        <v>1.9774981586054501</v>
      </c>
      <c r="L1305" s="30">
        <v>905.40918397955102</v>
      </c>
      <c r="M1305">
        <f t="shared" si="87"/>
        <v>1.4284592573975147E-2</v>
      </c>
      <c r="N1305">
        <f t="shared" si="88"/>
        <v>7.7263801726902642E-2</v>
      </c>
      <c r="O1305">
        <f t="shared" si="89"/>
        <v>35.375686884101022</v>
      </c>
      <c r="V1305" t="s">
        <v>24</v>
      </c>
      <c r="W1305" s="2" t="s">
        <v>32</v>
      </c>
      <c r="X1305" s="4" t="s">
        <v>33</v>
      </c>
      <c r="Y1305" s="2">
        <v>306</v>
      </c>
      <c r="Z1305" s="31">
        <f t="shared" si="90"/>
        <v>0.9639460024465818</v>
      </c>
    </row>
    <row r="1306" spans="1:26" x14ac:dyDescent="0.2">
      <c r="A1306" s="1">
        <v>44747</v>
      </c>
      <c r="B1306" s="25">
        <v>0.45833333333333298</v>
      </c>
      <c r="C1306" s="4">
        <v>14</v>
      </c>
      <c r="D1306" s="4">
        <v>14</v>
      </c>
      <c r="E1306" s="2">
        <v>4</v>
      </c>
      <c r="F1306" s="21">
        <v>3600</v>
      </c>
      <c r="G1306" s="22">
        <v>27.5</v>
      </c>
      <c r="I1306" s="14"/>
      <c r="J1306" s="30">
        <v>0.36420623210305297</v>
      </c>
      <c r="K1306" s="30">
        <v>1.94987724036337</v>
      </c>
      <c r="L1306" s="30">
        <v>1015.78126426438</v>
      </c>
      <c r="M1306">
        <f t="shared" si="87"/>
        <v>1.4230080560356692E-2</v>
      </c>
      <c r="N1306">
        <f t="shared" si="88"/>
        <v>7.6184611265316546E-2</v>
      </c>
      <c r="O1306">
        <f t="shared" si="89"/>
        <v>39.688088637904251</v>
      </c>
      <c r="V1306" t="s">
        <v>24</v>
      </c>
      <c r="W1306" s="2" t="s">
        <v>32</v>
      </c>
      <c r="X1306" s="4" t="s">
        <v>33</v>
      </c>
      <c r="Y1306" s="2">
        <v>306</v>
      </c>
      <c r="Z1306" s="31">
        <f t="shared" si="90"/>
        <v>0.9639460024465818</v>
      </c>
    </row>
    <row r="1307" spans="1:26" x14ac:dyDescent="0.2">
      <c r="A1307" s="1">
        <v>44747</v>
      </c>
      <c r="B1307" s="25">
        <v>0.45833333333333298</v>
      </c>
      <c r="C1307" s="4">
        <v>15</v>
      </c>
      <c r="D1307" s="4">
        <v>15</v>
      </c>
      <c r="E1307" s="2">
        <v>1</v>
      </c>
      <c r="F1307" s="21">
        <v>0</v>
      </c>
      <c r="G1307" s="22">
        <v>25.2</v>
      </c>
      <c r="H1307" s="3">
        <v>15.04</v>
      </c>
      <c r="I1307" s="14">
        <v>7.0699999999999999E-2</v>
      </c>
      <c r="J1307" s="30">
        <v>0.35986787917479501</v>
      </c>
      <c r="K1307" s="30">
        <v>2.0634299042474802</v>
      </c>
      <c r="L1307" s="30">
        <v>452.274606466085</v>
      </c>
      <c r="M1307">
        <f t="shared" si="87"/>
        <v>1.4168968547887262E-2</v>
      </c>
      <c r="N1307">
        <f t="shared" si="88"/>
        <v>8.1242797998794816E-2</v>
      </c>
      <c r="O1307">
        <f t="shared" si="89"/>
        <v>17.807270514725282</v>
      </c>
      <c r="P1307" s="10">
        <f>SLOPE(M1307:M1310,$F1307:$F1310)*($H1307/$I1307)*1000</f>
        <v>4.959396948496439E-2</v>
      </c>
      <c r="Q1307" s="10">
        <f>SLOPE(N1307:N1310,$F1307:$F1310)*($H1307/$I1307)*1000</f>
        <v>-3.4273457154049287E-2</v>
      </c>
      <c r="R1307" s="10">
        <f>SLOPE(O1307:O1310,$F1307:$F1310)*($H1307/$I1307)</f>
        <v>2.9419034202308856</v>
      </c>
      <c r="S1307" s="11">
        <f>RSQ(J1307:J1310,$F1307:$F1310)</f>
        <v>0.99530517614960634</v>
      </c>
      <c r="T1307" s="11">
        <f>RSQ(K1307:K1310,$F1307:$F1310)</f>
        <v>0.91428571428560834</v>
      </c>
      <c r="U1307" s="11">
        <f>RSQ(L1307:L1310,$F1307:$F1310)</f>
        <v>0.99827759332792754</v>
      </c>
      <c r="V1307" t="s">
        <v>24</v>
      </c>
      <c r="W1307" s="2" t="s">
        <v>36</v>
      </c>
      <c r="X1307" s="4" t="s">
        <v>35</v>
      </c>
      <c r="Y1307" s="2">
        <v>306</v>
      </c>
      <c r="Z1307" s="31">
        <f t="shared" si="90"/>
        <v>0.9639460024465818</v>
      </c>
    </row>
    <row r="1308" spans="1:26" x14ac:dyDescent="0.2">
      <c r="A1308" s="1">
        <v>44747</v>
      </c>
      <c r="B1308" s="25">
        <v>0.45833333333333298</v>
      </c>
      <c r="C1308" s="4">
        <v>15</v>
      </c>
      <c r="D1308" s="4">
        <v>15</v>
      </c>
      <c r="E1308" s="2">
        <v>2</v>
      </c>
      <c r="F1308" s="21">
        <v>1200</v>
      </c>
      <c r="G1308" s="22">
        <v>25.2</v>
      </c>
      <c r="I1308" s="14"/>
      <c r="J1308" s="30">
        <v>0.367592413270379</v>
      </c>
      <c r="K1308" s="30">
        <v>2.0603609133316998</v>
      </c>
      <c r="L1308" s="30">
        <v>898.92744890905999</v>
      </c>
      <c r="M1308">
        <f t="shared" si="87"/>
        <v>1.4473104279307323E-2</v>
      </c>
      <c r="N1308">
        <f t="shared" si="88"/>
        <v>8.1121963552944418E-2</v>
      </c>
      <c r="O1308">
        <f t="shared" si="89"/>
        <v>35.39319702450701</v>
      </c>
      <c r="V1308" t="s">
        <v>24</v>
      </c>
      <c r="W1308" s="2" t="s">
        <v>36</v>
      </c>
      <c r="X1308" s="4" t="s">
        <v>35</v>
      </c>
      <c r="Y1308" s="2">
        <v>306</v>
      </c>
      <c r="Z1308" s="31">
        <f t="shared" si="90"/>
        <v>0.9639460024465818</v>
      </c>
    </row>
    <row r="1309" spans="1:26" x14ac:dyDescent="0.2">
      <c r="A1309" s="1">
        <v>44747</v>
      </c>
      <c r="B1309" s="25">
        <v>0.45833333333333298</v>
      </c>
      <c r="C1309" s="4">
        <v>15</v>
      </c>
      <c r="D1309" s="4">
        <v>15</v>
      </c>
      <c r="E1309" s="2">
        <v>3</v>
      </c>
      <c r="F1309" s="21">
        <v>2400</v>
      </c>
      <c r="G1309" s="22">
        <v>25.2</v>
      </c>
      <c r="I1309" s="14"/>
      <c r="J1309" s="30">
        <v>0.37329620141351999</v>
      </c>
      <c r="K1309" s="30">
        <v>2.0572919224159101</v>
      </c>
      <c r="L1309" s="30">
        <v>1338.0030517625901</v>
      </c>
      <c r="M1309">
        <f t="shared" si="87"/>
        <v>1.4697677794980064E-2</v>
      </c>
      <c r="N1309">
        <f t="shared" si="88"/>
        <v>8.1001129107093658E-2</v>
      </c>
      <c r="O1309">
        <f t="shared" si="89"/>
        <v>52.680787184657213</v>
      </c>
      <c r="V1309" t="s">
        <v>24</v>
      </c>
      <c r="W1309" s="2" t="s">
        <v>36</v>
      </c>
      <c r="X1309" s="4" t="s">
        <v>35</v>
      </c>
      <c r="Y1309" s="2">
        <v>306</v>
      </c>
      <c r="Z1309" s="31">
        <f t="shared" si="90"/>
        <v>0.9639460024465818</v>
      </c>
    </row>
    <row r="1310" spans="1:26" x14ac:dyDescent="0.2">
      <c r="A1310" s="1">
        <v>44747</v>
      </c>
      <c r="B1310" s="25">
        <v>0.45833333333333298</v>
      </c>
      <c r="C1310" s="4">
        <v>15</v>
      </c>
      <c r="D1310" s="4">
        <v>15</v>
      </c>
      <c r="E1310" s="2">
        <v>4</v>
      </c>
      <c r="F1310" s="21">
        <v>3600</v>
      </c>
      <c r="G1310" s="22">
        <v>25.2</v>
      </c>
      <c r="I1310" s="14"/>
      <c r="J1310" s="30">
        <v>0.38165117463311798</v>
      </c>
      <c r="K1310" s="30">
        <v>2.0480849496685498</v>
      </c>
      <c r="L1310" s="30">
        <v>1710.8788815420501</v>
      </c>
      <c r="M1310">
        <f t="shared" si="87"/>
        <v>1.5026635614273028E-2</v>
      </c>
      <c r="N1310">
        <f t="shared" si="88"/>
        <v>8.0638625769541714E-2</v>
      </c>
      <c r="O1310">
        <f t="shared" si="89"/>
        <v>67.361913815151354</v>
      </c>
      <c r="V1310" t="s">
        <v>24</v>
      </c>
      <c r="W1310" s="2" t="s">
        <v>36</v>
      </c>
      <c r="X1310" s="4" t="s">
        <v>35</v>
      </c>
      <c r="Y1310" s="2">
        <v>306</v>
      </c>
      <c r="Z1310" s="31">
        <f t="shared" si="90"/>
        <v>0.9639460024465818</v>
      </c>
    </row>
    <row r="1311" spans="1:26" x14ac:dyDescent="0.2">
      <c r="A1311" s="1">
        <v>44747</v>
      </c>
      <c r="B1311" s="25">
        <v>0.45833333333333298</v>
      </c>
      <c r="C1311" s="4">
        <v>16</v>
      </c>
      <c r="D1311" s="4">
        <v>16</v>
      </c>
      <c r="E1311" s="2">
        <v>1</v>
      </c>
      <c r="F1311" s="21">
        <v>0</v>
      </c>
      <c r="G1311" s="22">
        <v>27.5</v>
      </c>
      <c r="H1311" s="3">
        <v>16.059999999999999</v>
      </c>
      <c r="I1311" s="14">
        <v>7.0699999999999999E-2</v>
      </c>
      <c r="J1311" s="30">
        <v>0.36504916086418898</v>
      </c>
      <c r="K1311" s="30">
        <v>2.1462926589737301</v>
      </c>
      <c r="L1311" s="30">
        <v>484.48765601158101</v>
      </c>
      <c r="M1311">
        <f t="shared" si="87"/>
        <v>1.4263015043955021E-2</v>
      </c>
      <c r="N1311">
        <f t="shared" si="88"/>
        <v>8.3858854547707043E-2</v>
      </c>
      <c r="O1311">
        <f t="shared" si="89"/>
        <v>18.929655145473792</v>
      </c>
      <c r="P1311" s="10">
        <f>SLOPE(M1311:M1314,$F1311:$F1314)*($H1311/$I1311)*1000</f>
        <v>1.340343507029541E-2</v>
      </c>
      <c r="Q1311" s="10">
        <f>SLOPE(N1311:N1314,$F1311:$F1314)*($H1311/$I1311)*1000</f>
        <v>-0.25422513843892619</v>
      </c>
      <c r="R1311" s="10">
        <f>SLOPE(O1311:O1314,$F1311:$F1314)*($H1311/$I1311)</f>
        <v>0.89448706367635511</v>
      </c>
      <c r="S1311" s="11">
        <f>RSQ(J1311:J1314,$F1311:$F1314)</f>
        <v>0.73047881765766454</v>
      </c>
      <c r="T1311" s="11">
        <f>RSQ(K1311:K1314,$F1311:$F1314)</f>
        <v>0.70235162374016258</v>
      </c>
      <c r="U1311" s="11">
        <f>RSQ(L1311:L1314,$F1311:$F1314)</f>
        <v>0.92884865748853562</v>
      </c>
      <c r="V1311" t="s">
        <v>24</v>
      </c>
      <c r="W1311" s="2" t="s">
        <v>36</v>
      </c>
      <c r="X1311" s="4" t="s">
        <v>33</v>
      </c>
      <c r="Y1311" s="2">
        <v>306</v>
      </c>
      <c r="Z1311" s="31">
        <f t="shared" si="90"/>
        <v>0.9639460024465818</v>
      </c>
    </row>
    <row r="1312" spans="1:26" x14ac:dyDescent="0.2">
      <c r="A1312" s="1">
        <v>44747</v>
      </c>
      <c r="B1312" s="25">
        <v>0.45833333333333298</v>
      </c>
      <c r="C1312" s="4">
        <v>16</v>
      </c>
      <c r="D1312" s="4">
        <v>16</v>
      </c>
      <c r="E1312" s="2">
        <v>2</v>
      </c>
      <c r="F1312" s="21">
        <v>1200</v>
      </c>
      <c r="G1312" s="22">
        <v>27.5</v>
      </c>
      <c r="I1312" s="14"/>
      <c r="J1312" s="30">
        <v>0.36396643137315299</v>
      </c>
      <c r="K1312" s="30">
        <v>2.0542229315001199</v>
      </c>
      <c r="L1312" s="30">
        <v>672.02759628050103</v>
      </c>
      <c r="M1312">
        <f t="shared" si="87"/>
        <v>1.4220711188269879E-2</v>
      </c>
      <c r="N1312">
        <f t="shared" si="88"/>
        <v>8.0261553009086342E-2</v>
      </c>
      <c r="O1312">
        <f t="shared" si="89"/>
        <v>26.257120254736659</v>
      </c>
      <c r="V1312" t="s">
        <v>24</v>
      </c>
      <c r="W1312" s="2" t="s">
        <v>36</v>
      </c>
      <c r="X1312" s="4" t="s">
        <v>33</v>
      </c>
      <c r="Y1312" s="2">
        <v>306</v>
      </c>
      <c r="Z1312" s="31">
        <f t="shared" si="90"/>
        <v>0.9639460024465818</v>
      </c>
    </row>
    <row r="1313" spans="1:26" x14ac:dyDescent="0.2">
      <c r="A1313" s="1">
        <v>44747</v>
      </c>
      <c r="B1313" s="25">
        <v>0.45833333333333298</v>
      </c>
      <c r="C1313" s="4">
        <v>16</v>
      </c>
      <c r="D1313" s="4">
        <v>16</v>
      </c>
      <c r="E1313" s="2">
        <v>3</v>
      </c>
      <c r="F1313" s="21">
        <v>2400</v>
      </c>
      <c r="G1313" s="22">
        <v>27.5</v>
      </c>
      <c r="I1313" s="14"/>
      <c r="J1313" s="30">
        <v>0.36652425951606998</v>
      </c>
      <c r="K1313" s="30">
        <v>2.0327399950896101</v>
      </c>
      <c r="L1313" s="30">
        <v>804.58364307419401</v>
      </c>
      <c r="M1313">
        <f t="shared" si="87"/>
        <v>1.4320649347820531E-2</v>
      </c>
      <c r="N1313">
        <f t="shared" si="88"/>
        <v>7.9422182650074821E-2</v>
      </c>
      <c r="O1313">
        <f t="shared" si="89"/>
        <v>31.436282658808135</v>
      </c>
      <c r="V1313" t="s">
        <v>24</v>
      </c>
      <c r="W1313" s="2" t="s">
        <v>36</v>
      </c>
      <c r="X1313" s="4" t="s">
        <v>33</v>
      </c>
      <c r="Y1313" s="2">
        <v>306</v>
      </c>
      <c r="Z1313" s="31">
        <f t="shared" si="90"/>
        <v>0.9639460024465818</v>
      </c>
    </row>
    <row r="1314" spans="1:26" x14ac:dyDescent="0.2">
      <c r="A1314" s="1">
        <v>44747</v>
      </c>
      <c r="B1314" s="25">
        <v>0.45833333333333298</v>
      </c>
      <c r="C1314" s="4">
        <v>16</v>
      </c>
      <c r="D1314" s="4">
        <v>16</v>
      </c>
      <c r="E1314" s="2">
        <v>4</v>
      </c>
      <c r="F1314" s="21">
        <v>3600</v>
      </c>
      <c r="G1314" s="22">
        <v>27.5</v>
      </c>
      <c r="I1314" s="14"/>
      <c r="J1314" s="30">
        <v>0.37023728939116002</v>
      </c>
      <c r="K1314" s="30">
        <v>2.03887797692119</v>
      </c>
      <c r="L1314" s="30">
        <v>843.43492833574601</v>
      </c>
      <c r="M1314">
        <f t="shared" si="87"/>
        <v>1.4465722961581736E-2</v>
      </c>
      <c r="N1314">
        <f t="shared" si="88"/>
        <v>7.9662002752649758E-2</v>
      </c>
      <c r="O1314">
        <f t="shared" si="89"/>
        <v>32.954260305574081</v>
      </c>
      <c r="V1314" t="s">
        <v>24</v>
      </c>
      <c r="W1314" s="2" t="s">
        <v>36</v>
      </c>
      <c r="X1314" s="4" t="s">
        <v>33</v>
      </c>
      <c r="Y1314" s="2">
        <v>306</v>
      </c>
      <c r="Z1314" s="31">
        <f t="shared" si="90"/>
        <v>0.9639460024465818</v>
      </c>
    </row>
    <row r="1315" spans="1:26" x14ac:dyDescent="0.2">
      <c r="A1315" s="1">
        <v>44747</v>
      </c>
      <c r="B1315" s="25">
        <v>0.45833333333333298</v>
      </c>
      <c r="C1315" s="4">
        <v>17</v>
      </c>
      <c r="D1315" s="4">
        <v>17</v>
      </c>
      <c r="E1315" s="2">
        <v>1</v>
      </c>
      <c r="F1315" s="21">
        <v>0</v>
      </c>
      <c r="G1315" s="22">
        <v>25.2</v>
      </c>
      <c r="H1315" s="3">
        <v>15.04</v>
      </c>
      <c r="I1315" s="14">
        <v>7.0699999999999999E-2</v>
      </c>
      <c r="J1315" s="30">
        <v>0.36268021207412199</v>
      </c>
      <c r="K1315" s="30">
        <v>2.0419469678369802</v>
      </c>
      <c r="L1315" s="30">
        <v>433.66407136429399</v>
      </c>
      <c r="M1315">
        <f t="shared" si="87"/>
        <v>1.4279697675721974E-2</v>
      </c>
      <c r="N1315">
        <f t="shared" si="88"/>
        <v>8.039695687784057E-2</v>
      </c>
      <c r="O1315">
        <f t="shared" si="89"/>
        <v>17.074523576817693</v>
      </c>
      <c r="P1315" s="10">
        <f>SLOPE(M1315:M1318,$F1315:$F1318)*($H1315/$I1315)*1000</f>
        <v>0.11185066187434792</v>
      </c>
      <c r="Q1315" s="10">
        <f>SLOPE(N1315:N1318,$F1315:$F1318)*($H1315/$I1315)*1000</f>
        <v>-2.1420910721237445E-3</v>
      </c>
      <c r="R1315" s="10">
        <f>SLOPE(O1315:O1318,$F1315:$F1318)*($H1315/$I1315)</f>
        <v>3.1833382158271708</v>
      </c>
      <c r="S1315" s="11">
        <f>RSQ(J1315:J1318,$F1315:$F1318)</f>
        <v>0.99550174219737675</v>
      </c>
      <c r="T1315" s="11">
        <f>RSQ(K1315:K1318,$F1315:$F1318)</f>
        <v>3.9215686274297968E-3</v>
      </c>
      <c r="U1315" s="11">
        <f>RSQ(L1315:L1318,$F1315:$F1318)</f>
        <v>0.99691342484035683</v>
      </c>
      <c r="V1315" t="s">
        <v>24</v>
      </c>
      <c r="W1315" s="2" t="s">
        <v>31</v>
      </c>
      <c r="X1315" s="4" t="s">
        <v>35</v>
      </c>
      <c r="Y1315" s="2">
        <v>306</v>
      </c>
      <c r="Z1315" s="31">
        <f t="shared" si="90"/>
        <v>0.9639460024465818</v>
      </c>
    </row>
    <row r="1316" spans="1:26" x14ac:dyDescent="0.2">
      <c r="A1316" s="1">
        <v>44747</v>
      </c>
      <c r="B1316" s="25">
        <v>0.45833333333333298</v>
      </c>
      <c r="C1316" s="4">
        <v>17</v>
      </c>
      <c r="D1316" s="4">
        <v>17</v>
      </c>
      <c r="E1316" s="2">
        <v>2</v>
      </c>
      <c r="F1316" s="21">
        <v>1200</v>
      </c>
      <c r="G1316" s="22">
        <v>25.2</v>
      </c>
      <c r="I1316" s="14"/>
      <c r="J1316" s="30">
        <v>0.37806229782725698</v>
      </c>
      <c r="K1316" s="30">
        <v>2.0327399950896101</v>
      </c>
      <c r="L1316" s="30">
        <v>912.84296464389604</v>
      </c>
      <c r="M1316">
        <f t="shared" si="87"/>
        <v>1.4885331859403069E-2</v>
      </c>
      <c r="N1316">
        <f t="shared" si="88"/>
        <v>8.0034453540288236E-2</v>
      </c>
      <c r="O1316">
        <f t="shared" si="89"/>
        <v>35.941088392935463</v>
      </c>
      <c r="V1316" t="s">
        <v>24</v>
      </c>
      <c r="W1316" s="2" t="s">
        <v>31</v>
      </c>
      <c r="X1316" s="4" t="s">
        <v>35</v>
      </c>
      <c r="Y1316" s="2">
        <v>306</v>
      </c>
      <c r="Z1316" s="31">
        <f t="shared" si="90"/>
        <v>0.9639460024465818</v>
      </c>
    </row>
    <row r="1317" spans="1:26" x14ac:dyDescent="0.2">
      <c r="A1317" s="1">
        <v>44747</v>
      </c>
      <c r="B1317" s="25">
        <v>0.45833333333333298</v>
      </c>
      <c r="C1317" s="4">
        <v>17</v>
      </c>
      <c r="D1317" s="4">
        <v>17</v>
      </c>
      <c r="E1317" s="2">
        <v>3</v>
      </c>
      <c r="F1317" s="21">
        <v>2400</v>
      </c>
      <c r="G1317" s="22">
        <v>25.2</v>
      </c>
      <c r="I1317" s="14"/>
      <c r="J1317" s="30">
        <v>0.39687635584009701</v>
      </c>
      <c r="K1317" s="30">
        <v>2.0296710041738302</v>
      </c>
      <c r="L1317" s="30">
        <v>1407.59367215723</v>
      </c>
      <c r="M1317">
        <f t="shared" si="87"/>
        <v>1.5626092042983042E-2</v>
      </c>
      <c r="N1317">
        <f t="shared" si="88"/>
        <v>7.9913619094437852E-2</v>
      </c>
      <c r="O1317">
        <f t="shared" si="89"/>
        <v>55.420757514492294</v>
      </c>
      <c r="V1317" t="s">
        <v>24</v>
      </c>
      <c r="W1317" s="2" t="s">
        <v>31</v>
      </c>
      <c r="X1317" s="4" t="s">
        <v>35</v>
      </c>
      <c r="Y1317" s="2">
        <v>306</v>
      </c>
      <c r="Z1317" s="31">
        <f t="shared" si="90"/>
        <v>0.9639460024465818</v>
      </c>
    </row>
    <row r="1318" spans="1:26" x14ac:dyDescent="0.2">
      <c r="A1318" s="1">
        <v>44747</v>
      </c>
      <c r="B1318" s="25">
        <v>0.45833333333333298</v>
      </c>
      <c r="C1318" s="4">
        <v>17</v>
      </c>
      <c r="D1318" s="4">
        <v>17</v>
      </c>
      <c r="E1318" s="2">
        <v>4</v>
      </c>
      <c r="F1318" s="21">
        <v>3600</v>
      </c>
      <c r="G1318" s="22">
        <v>25.2</v>
      </c>
      <c r="I1318" s="14"/>
      <c r="J1318" s="30">
        <v>0.40982530368722297</v>
      </c>
      <c r="K1318" s="30">
        <v>2.0419469678369802</v>
      </c>
      <c r="L1318" s="30">
        <v>1789.0118288404601</v>
      </c>
      <c r="M1318">
        <f t="shared" si="87"/>
        <v>1.6135927027963862E-2</v>
      </c>
      <c r="N1318">
        <f t="shared" si="88"/>
        <v>8.039695687784057E-2</v>
      </c>
      <c r="O1318">
        <f t="shared" si="89"/>
        <v>70.438218583900067</v>
      </c>
      <c r="V1318" t="s">
        <v>24</v>
      </c>
      <c r="W1318" s="2" t="s">
        <v>31</v>
      </c>
      <c r="X1318" s="4" t="s">
        <v>35</v>
      </c>
      <c r="Y1318" s="2">
        <v>306</v>
      </c>
      <c r="Z1318" s="31">
        <f t="shared" si="90"/>
        <v>0.9639460024465818</v>
      </c>
    </row>
    <row r="1319" spans="1:26" x14ac:dyDescent="0.2">
      <c r="A1319" s="1">
        <v>44747</v>
      </c>
      <c r="B1319" s="25">
        <v>0.45833333333333298</v>
      </c>
      <c r="C1319" s="4">
        <v>18</v>
      </c>
      <c r="D1319" s="4">
        <v>18</v>
      </c>
      <c r="E1319" s="2">
        <v>1</v>
      </c>
      <c r="F1319" s="21">
        <v>0</v>
      </c>
      <c r="G1319" s="22">
        <v>27.5</v>
      </c>
      <c r="H1319" s="3">
        <v>15.04</v>
      </c>
      <c r="I1319" s="14">
        <v>7.0699999999999999E-2</v>
      </c>
      <c r="J1319" s="30">
        <v>0.36001322243776901</v>
      </c>
      <c r="K1319" s="30">
        <v>2.07263687699484</v>
      </c>
      <c r="L1319" s="30">
        <v>448.92288430689803</v>
      </c>
      <c r="M1319">
        <f t="shared" si="87"/>
        <v>1.4066253420489238E-2</v>
      </c>
      <c r="N1319">
        <f t="shared" si="88"/>
        <v>8.0981013316810402E-2</v>
      </c>
      <c r="O1319">
        <f t="shared" si="89"/>
        <v>17.540086483932782</v>
      </c>
      <c r="P1319" s="10">
        <f>SLOPE(M1319:M1322,$F1319:$F1322)*($H1319/$I1319)*1000</f>
        <v>7.8008344587280398E-2</v>
      </c>
      <c r="Q1319" s="10">
        <f>SLOPE(N1319:N1322,$F1319:$F1322)*($H1319/$I1319)*1000</f>
        <v>-0.32310698968291507</v>
      </c>
      <c r="R1319" s="10">
        <f>SLOPE(O1319:O1322,$F1319:$F1322)*($H1319/$I1319)</f>
        <v>3.1258335109601618</v>
      </c>
      <c r="S1319" s="11">
        <f>RSQ(J1319:J1322,$F1319:$F1322)</f>
        <v>0.96798341086630002</v>
      </c>
      <c r="T1319" s="11">
        <f>RSQ(K1319:K1322,$F1319:$F1322)</f>
        <v>0.98398637137990497</v>
      </c>
      <c r="U1319" s="11">
        <f>RSQ(L1319:L1322,$F1319:$F1322)</f>
        <v>0.97095647790814266</v>
      </c>
      <c r="V1319" t="s">
        <v>24</v>
      </c>
      <c r="W1319" s="2" t="s">
        <v>31</v>
      </c>
      <c r="X1319" s="4" t="s">
        <v>33</v>
      </c>
      <c r="Y1319" s="2">
        <v>306</v>
      </c>
      <c r="Z1319" s="31">
        <f t="shared" si="90"/>
        <v>0.9639460024465818</v>
      </c>
    </row>
    <row r="1320" spans="1:26" x14ac:dyDescent="0.2">
      <c r="A1320" s="1">
        <v>44747</v>
      </c>
      <c r="B1320" s="25">
        <v>0.45833333333333298</v>
      </c>
      <c r="C1320" s="4">
        <v>18</v>
      </c>
      <c r="D1320" s="4">
        <v>18</v>
      </c>
      <c r="E1320" s="2">
        <v>2</v>
      </c>
      <c r="F1320" s="21">
        <v>1200</v>
      </c>
      <c r="G1320" s="22">
        <v>27.5</v>
      </c>
      <c r="I1320" s="14"/>
      <c r="J1320" s="30">
        <v>0.37737937220782503</v>
      </c>
      <c r="K1320" s="30">
        <v>2.02660201325804</v>
      </c>
      <c r="L1320" s="30">
        <v>1084.53721454934</v>
      </c>
      <c r="M1320">
        <f t="shared" si="87"/>
        <v>1.4744774786870453E-2</v>
      </c>
      <c r="N1320">
        <f t="shared" si="88"/>
        <v>7.918236254750026E-2</v>
      </c>
      <c r="O1320">
        <f t="shared" si="89"/>
        <v>42.374486138323796</v>
      </c>
      <c r="V1320" t="s">
        <v>24</v>
      </c>
      <c r="W1320" s="2" t="s">
        <v>31</v>
      </c>
      <c r="X1320" s="4" t="s">
        <v>33</v>
      </c>
      <c r="Y1320" s="2">
        <v>306</v>
      </c>
      <c r="Z1320" s="31">
        <f t="shared" si="90"/>
        <v>0.9639460024465818</v>
      </c>
    </row>
    <row r="1321" spans="1:26" x14ac:dyDescent="0.2">
      <c r="A1321" s="1">
        <v>44747</v>
      </c>
      <c r="B1321" s="25">
        <v>0.45833333333333298</v>
      </c>
      <c r="C1321" s="4">
        <v>18</v>
      </c>
      <c r="D1321" s="4">
        <v>18</v>
      </c>
      <c r="E1321" s="2">
        <v>3</v>
      </c>
      <c r="F1321" s="21">
        <v>2400</v>
      </c>
      <c r="G1321" s="22">
        <v>27.5</v>
      </c>
      <c r="I1321" s="14"/>
      <c r="J1321" s="30">
        <v>0.38510183629167699</v>
      </c>
      <c r="K1321" s="30">
        <v>1.99284311318438</v>
      </c>
      <c r="L1321" s="30">
        <v>1520.58713825528</v>
      </c>
      <c r="M1321">
        <f t="shared" si="87"/>
        <v>1.5046502973681326E-2</v>
      </c>
      <c r="N1321">
        <f t="shared" si="88"/>
        <v>7.7863351983339227E-2</v>
      </c>
      <c r="O1321">
        <f t="shared" si="89"/>
        <v>59.411606856557938</v>
      </c>
      <c r="V1321" t="s">
        <v>24</v>
      </c>
      <c r="W1321" s="2" t="s">
        <v>31</v>
      </c>
      <c r="X1321" s="4" t="s">
        <v>33</v>
      </c>
      <c r="Y1321" s="2">
        <v>306</v>
      </c>
      <c r="Z1321" s="31">
        <f t="shared" si="90"/>
        <v>0.9639460024465818</v>
      </c>
    </row>
    <row r="1322" spans="1:26" x14ac:dyDescent="0.2">
      <c r="A1322" s="1">
        <v>44747</v>
      </c>
      <c r="B1322" s="25">
        <v>0.45833333333333298</v>
      </c>
      <c r="C1322" s="4">
        <v>18</v>
      </c>
      <c r="D1322" s="4">
        <v>18</v>
      </c>
      <c r="E1322" s="2">
        <v>4</v>
      </c>
      <c r="F1322" s="21">
        <v>3600</v>
      </c>
      <c r="G1322" s="22">
        <v>27.5</v>
      </c>
      <c r="I1322" s="14"/>
      <c r="J1322" s="30">
        <v>0.394980656234309</v>
      </c>
      <c r="K1322" s="30">
        <v>1.9283943039528599</v>
      </c>
      <c r="L1322" s="30">
        <v>1807.8831983515299</v>
      </c>
      <c r="M1322">
        <f t="shared" si="87"/>
        <v>1.5432483199261693E-2</v>
      </c>
      <c r="N1322">
        <f t="shared" si="88"/>
        <v>7.5345240906305011E-2</v>
      </c>
      <c r="O1322">
        <f t="shared" si="89"/>
        <v>70.636692314969125</v>
      </c>
      <c r="V1322" t="s">
        <v>24</v>
      </c>
      <c r="W1322" s="2" t="s">
        <v>31</v>
      </c>
      <c r="X1322" s="4" t="s">
        <v>33</v>
      </c>
      <c r="Y1322" s="2">
        <v>306</v>
      </c>
      <c r="Z1322" s="31">
        <f t="shared" si="90"/>
        <v>0.9639460024465818</v>
      </c>
    </row>
    <row r="1323" spans="1:26" x14ac:dyDescent="0.2">
      <c r="A1323" s="1">
        <v>44747</v>
      </c>
      <c r="B1323" s="25">
        <v>0.45833333333333298</v>
      </c>
      <c r="C1323" s="4">
        <v>19</v>
      </c>
      <c r="D1323" s="4">
        <v>19</v>
      </c>
      <c r="E1323" s="2">
        <v>1</v>
      </c>
      <c r="F1323" s="21">
        <v>0</v>
      </c>
      <c r="G1323" s="22">
        <v>25.2</v>
      </c>
      <c r="H1323" s="3">
        <v>16.059999999999999</v>
      </c>
      <c r="I1323" s="14">
        <v>7.0699999999999999E-2</v>
      </c>
      <c r="J1323" s="30">
        <v>0.37721953753540299</v>
      </c>
      <c r="K1323" s="30">
        <v>2.0757058679106302</v>
      </c>
      <c r="L1323" s="30">
        <v>447.67087914237698</v>
      </c>
      <c r="M1323">
        <f t="shared" si="87"/>
        <v>1.4852150114769263E-2</v>
      </c>
      <c r="N1323">
        <f t="shared" si="88"/>
        <v>8.1726135782197534E-2</v>
      </c>
      <c r="O1323">
        <f t="shared" si="89"/>
        <v>17.62600935909715</v>
      </c>
      <c r="P1323" s="10">
        <f>SLOPE(M1323:M1326,$F1323:$F1326)*($H1323/$I1323)*1000</f>
        <v>0.11863926650537679</v>
      </c>
      <c r="Q1323" s="10">
        <f>SLOPE(N1323:N1326,$F1323:$F1326)*($H1323/$I1323)*1000</f>
        <v>-0.38199009955252566</v>
      </c>
      <c r="R1323" s="10">
        <f>SLOPE(O1323:O1326,$F1323:$F1326)*($H1323/$I1323)</f>
        <v>4.9813757155303309</v>
      </c>
      <c r="S1323" s="11">
        <f>RSQ(J1323:J1326,$F1323:$F1326)</f>
        <v>0.95888468225500101</v>
      </c>
      <c r="T1323" s="11">
        <f>RSQ(K1323:K1326,$F1323:$F1326)</f>
        <v>0.98287224669604623</v>
      </c>
      <c r="U1323" s="11">
        <f>RSQ(L1323:L1326,$F1323:$F1326)</f>
        <v>0.99975545702277191</v>
      </c>
      <c r="V1323" t="s">
        <v>24</v>
      </c>
      <c r="W1323" s="2" t="s">
        <v>31</v>
      </c>
      <c r="X1323" s="4" t="s">
        <v>35</v>
      </c>
      <c r="Y1323" s="2">
        <v>306</v>
      </c>
      <c r="Z1323" s="31">
        <f t="shared" si="90"/>
        <v>0.9639460024465818</v>
      </c>
    </row>
    <row r="1324" spans="1:26" x14ac:dyDescent="0.2">
      <c r="A1324" s="1">
        <v>44747</v>
      </c>
      <c r="B1324" s="25">
        <v>0.45833333333333298</v>
      </c>
      <c r="C1324" s="4">
        <v>19</v>
      </c>
      <c r="D1324" s="4">
        <v>19</v>
      </c>
      <c r="E1324" s="2">
        <v>2</v>
      </c>
      <c r="F1324" s="21">
        <v>1200</v>
      </c>
      <c r="G1324" s="22">
        <v>25.2</v>
      </c>
      <c r="I1324" s="14"/>
      <c r="J1324" s="30">
        <v>0.38380150246653399</v>
      </c>
      <c r="K1324" s="30">
        <v>2.0327399950896101</v>
      </c>
      <c r="L1324" s="30">
        <v>1091.2015337063301</v>
      </c>
      <c r="M1324">
        <f t="shared" si="87"/>
        <v>1.5111299818005752E-2</v>
      </c>
      <c r="N1324">
        <f t="shared" si="88"/>
        <v>8.0034453540288236E-2</v>
      </c>
      <c r="O1324">
        <f t="shared" si="89"/>
        <v>42.963546082370748</v>
      </c>
      <c r="V1324" t="s">
        <v>24</v>
      </c>
      <c r="W1324" s="2" t="s">
        <v>31</v>
      </c>
      <c r="X1324" s="4" t="s">
        <v>35</v>
      </c>
      <c r="Y1324" s="2">
        <v>306</v>
      </c>
      <c r="Z1324" s="31">
        <f t="shared" si="90"/>
        <v>0.9639460024465818</v>
      </c>
    </row>
    <row r="1325" spans="1:26" x14ac:dyDescent="0.2">
      <c r="A1325" s="1">
        <v>44747</v>
      </c>
      <c r="B1325" s="25">
        <v>0.45833333333333298</v>
      </c>
      <c r="C1325" s="4">
        <v>19</v>
      </c>
      <c r="D1325" s="4">
        <v>19</v>
      </c>
      <c r="E1325" s="2">
        <v>3</v>
      </c>
      <c r="F1325" s="21">
        <v>2400</v>
      </c>
      <c r="G1325" s="22">
        <v>25.2</v>
      </c>
      <c r="I1325" s="14"/>
      <c r="J1325" s="30">
        <v>0.40351453085616101</v>
      </c>
      <c r="K1325" s="30">
        <v>1.9621532040265199</v>
      </c>
      <c r="L1325" s="30">
        <v>1761.83288339398</v>
      </c>
      <c r="M1325">
        <f t="shared" si="87"/>
        <v>1.5887454888796511E-2</v>
      </c>
      <c r="N1325">
        <f t="shared" si="88"/>
        <v>7.7255261285723548E-2</v>
      </c>
      <c r="O1325">
        <f t="shared" si="89"/>
        <v>69.368110231693194</v>
      </c>
      <c r="V1325" t="s">
        <v>24</v>
      </c>
      <c r="W1325" s="2" t="s">
        <v>31</v>
      </c>
      <c r="X1325" s="4" t="s">
        <v>35</v>
      </c>
      <c r="Y1325" s="2">
        <v>306</v>
      </c>
      <c r="Z1325" s="31">
        <f t="shared" si="90"/>
        <v>0.9639460024465818</v>
      </c>
    </row>
    <row r="1326" spans="1:26" x14ac:dyDescent="0.2">
      <c r="A1326" s="1">
        <v>44747</v>
      </c>
      <c r="B1326" s="25">
        <v>0.45833333333333298</v>
      </c>
      <c r="C1326" s="4">
        <v>19</v>
      </c>
      <c r="D1326" s="4">
        <v>19</v>
      </c>
      <c r="E1326" s="2">
        <v>4</v>
      </c>
      <c r="F1326" s="21">
        <v>3600</v>
      </c>
      <c r="G1326" s="22">
        <v>25.2</v>
      </c>
      <c r="I1326" s="14"/>
      <c r="J1326" s="30">
        <v>0.42370851826133898</v>
      </c>
      <c r="K1326" s="30">
        <v>1.9283943039528599</v>
      </c>
      <c r="L1326" s="30">
        <v>2451.98768861588</v>
      </c>
      <c r="M1326">
        <f t="shared" si="87"/>
        <v>1.6682546612616131E-2</v>
      </c>
      <c r="N1326">
        <f t="shared" si="88"/>
        <v>7.5926082381366194E-2</v>
      </c>
      <c r="O1326">
        <f t="shared" si="89"/>
        <v>96.541365457432875</v>
      </c>
      <c r="V1326" t="s">
        <v>24</v>
      </c>
      <c r="W1326" s="2" t="s">
        <v>31</v>
      </c>
      <c r="X1326" s="4" t="s">
        <v>35</v>
      </c>
      <c r="Y1326" s="2">
        <v>306</v>
      </c>
      <c r="Z1326" s="31">
        <f t="shared" si="90"/>
        <v>0.9639460024465818</v>
      </c>
    </row>
    <row r="1327" spans="1:26" x14ac:dyDescent="0.2">
      <c r="A1327" s="1">
        <v>44747</v>
      </c>
      <c r="B1327" s="25">
        <v>0.45833333333333298</v>
      </c>
      <c r="C1327" s="4">
        <v>20</v>
      </c>
      <c r="D1327" s="4">
        <v>20</v>
      </c>
      <c r="E1327" s="2">
        <v>1</v>
      </c>
      <c r="F1327" s="21">
        <v>0</v>
      </c>
      <c r="G1327" s="22">
        <v>27.5</v>
      </c>
      <c r="H1327" s="3">
        <v>15.72</v>
      </c>
      <c r="I1327" s="14">
        <v>7.0699999999999999E-2</v>
      </c>
      <c r="J1327" s="30">
        <v>0.360369312018819</v>
      </c>
      <c r="K1327" s="30">
        <v>2.0818438497421998</v>
      </c>
      <c r="L1327" s="30">
        <v>571.31943085931903</v>
      </c>
      <c r="M1327">
        <f t="shared" si="87"/>
        <v>1.408016637139012E-2</v>
      </c>
      <c r="N1327">
        <f t="shared" si="88"/>
        <v>8.1340743470672425E-2</v>
      </c>
      <c r="O1327">
        <f t="shared" si="89"/>
        <v>22.322302064630417</v>
      </c>
      <c r="P1327" s="10">
        <f>SLOPE(M1327:M1330,$F1327:$F1330)*($H1327/$I1327)*1000</f>
        <v>8.3139400042445008E-2</v>
      </c>
      <c r="Q1327" s="10">
        <f>SLOPE(N1327:N1330,$F1327:$F1330)*($H1327/$I1327)*1000</f>
        <v>-0.33993736321814277</v>
      </c>
      <c r="R1327" s="10">
        <f>SLOPE(O1327:O1330,$F1327:$F1330)*($H1327/$I1327)</f>
        <v>1.9590239228752271</v>
      </c>
      <c r="S1327" s="11">
        <f>RSQ(J1327:J1330,$F1327:$F1330)</f>
        <v>0.99583204249651314</v>
      </c>
      <c r="T1327" s="11">
        <f>RSQ(K1327:K1330,$F1327:$F1330)</f>
        <v>0.91103327495622943</v>
      </c>
      <c r="U1327" s="11">
        <f>RSQ(L1327:L1330,$F1327:$F1330)</f>
        <v>0.99310360721229696</v>
      </c>
      <c r="V1327" t="s">
        <v>24</v>
      </c>
      <c r="W1327" s="2" t="s">
        <v>31</v>
      </c>
      <c r="X1327" s="4" t="s">
        <v>33</v>
      </c>
      <c r="Y1327" s="2">
        <v>306</v>
      </c>
      <c r="Z1327" s="31">
        <f t="shared" si="90"/>
        <v>0.9639460024465818</v>
      </c>
    </row>
    <row r="1328" spans="1:26" x14ac:dyDescent="0.2">
      <c r="A1328" s="1">
        <v>44747</v>
      </c>
      <c r="B1328" s="25">
        <v>0.45833333333333298</v>
      </c>
      <c r="C1328" s="4">
        <v>20</v>
      </c>
      <c r="D1328" s="4">
        <v>20</v>
      </c>
      <c r="E1328" s="2">
        <v>2</v>
      </c>
      <c r="F1328" s="21">
        <v>1200</v>
      </c>
      <c r="G1328" s="22">
        <v>27.5</v>
      </c>
      <c r="I1328" s="14"/>
      <c r="J1328" s="30">
        <v>0.37382659201853102</v>
      </c>
      <c r="K1328" s="30">
        <v>2.02660201325804</v>
      </c>
      <c r="L1328" s="30">
        <v>881.54283553086304</v>
      </c>
      <c r="M1328">
        <f t="shared" si="87"/>
        <v>1.4605962367283442E-2</v>
      </c>
      <c r="N1328">
        <f t="shared" si="88"/>
        <v>7.918236254750026E-2</v>
      </c>
      <c r="O1328">
        <f t="shared" si="89"/>
        <v>34.443193062824847</v>
      </c>
      <c r="V1328" t="s">
        <v>24</v>
      </c>
      <c r="W1328" s="2" t="s">
        <v>31</v>
      </c>
      <c r="X1328" s="4" t="s">
        <v>33</v>
      </c>
      <c r="Y1328" s="2">
        <v>306</v>
      </c>
      <c r="Z1328" s="31">
        <f t="shared" si="90"/>
        <v>0.9639460024465818</v>
      </c>
    </row>
    <row r="1329" spans="1:26" x14ac:dyDescent="0.2">
      <c r="A1329" s="1">
        <v>44747</v>
      </c>
      <c r="B1329" s="25">
        <v>0.45833333333333298</v>
      </c>
      <c r="C1329" s="4">
        <v>20</v>
      </c>
      <c r="D1329" s="4">
        <v>20</v>
      </c>
      <c r="E1329" s="2">
        <v>3</v>
      </c>
      <c r="F1329" s="21">
        <v>2400</v>
      </c>
      <c r="G1329" s="22">
        <v>27.5</v>
      </c>
      <c r="I1329" s="14"/>
      <c r="J1329" s="30">
        <v>0.384767674684663</v>
      </c>
      <c r="K1329" s="30">
        <v>1.9529462312791599</v>
      </c>
      <c r="L1329" s="30">
        <v>1166.5957197073401</v>
      </c>
      <c r="M1329">
        <f t="shared" si="87"/>
        <v>1.5033446781423083E-2</v>
      </c>
      <c r="N1329">
        <f t="shared" si="88"/>
        <v>7.6304521316604007E-2</v>
      </c>
      <c r="O1329">
        <f t="shared" si="89"/>
        <v>45.580634293225174</v>
      </c>
      <c r="V1329" t="s">
        <v>24</v>
      </c>
      <c r="W1329" s="2" t="s">
        <v>31</v>
      </c>
      <c r="X1329" s="4" t="s">
        <v>33</v>
      </c>
      <c r="Y1329" s="2">
        <v>306</v>
      </c>
      <c r="Z1329" s="31">
        <f t="shared" si="90"/>
        <v>0.9639460024465818</v>
      </c>
    </row>
    <row r="1330" spans="1:26" x14ac:dyDescent="0.2">
      <c r="A1330" s="1">
        <v>44747</v>
      </c>
      <c r="B1330" s="25">
        <v>0.45833333333333298</v>
      </c>
      <c r="C1330" s="4">
        <v>20</v>
      </c>
      <c r="D1330" s="4">
        <v>20</v>
      </c>
      <c r="E1330" s="2">
        <v>4</v>
      </c>
      <c r="F1330" s="21">
        <v>3600</v>
      </c>
      <c r="G1330" s="22">
        <v>27.5</v>
      </c>
      <c r="I1330" s="14"/>
      <c r="J1330" s="30">
        <v>0.39500244617910102</v>
      </c>
      <c r="K1330" s="30">
        <v>1.94987724036337</v>
      </c>
      <c r="L1330" s="30">
        <v>1378.3019679956201</v>
      </c>
      <c r="M1330">
        <f t="shared" si="87"/>
        <v>1.5433334564895955E-2</v>
      </c>
      <c r="N1330">
        <f t="shared" si="88"/>
        <v>7.6184611265316546E-2</v>
      </c>
      <c r="O1330">
        <f t="shared" si="89"/>
        <v>53.852313091463529</v>
      </c>
      <c r="V1330" t="s">
        <v>24</v>
      </c>
      <c r="W1330" s="2" t="s">
        <v>31</v>
      </c>
      <c r="X1330" s="4" t="s">
        <v>33</v>
      </c>
      <c r="Y1330" s="2">
        <v>306</v>
      </c>
      <c r="Z1330" s="31">
        <f t="shared" si="90"/>
        <v>0.9639460024465818</v>
      </c>
    </row>
    <row r="1331" spans="1:26" x14ac:dyDescent="0.2">
      <c r="A1331" s="1">
        <v>44747</v>
      </c>
      <c r="B1331" s="25">
        <v>0.45833333333333298</v>
      </c>
      <c r="C1331" s="4">
        <v>21</v>
      </c>
      <c r="D1331" s="4">
        <v>21</v>
      </c>
      <c r="E1331" s="2">
        <v>1</v>
      </c>
      <c r="F1331" s="21">
        <v>0</v>
      </c>
      <c r="G1331" s="22">
        <v>25.2</v>
      </c>
      <c r="H1331" s="3">
        <v>15.72</v>
      </c>
      <c r="I1331" s="14">
        <v>7.0699999999999999E-2</v>
      </c>
      <c r="J1331" s="30">
        <v>0.35871965562345998</v>
      </c>
      <c r="K1331" s="30">
        <v>2.1063957770684998</v>
      </c>
      <c r="L1331" s="30">
        <v>454.530824106316</v>
      </c>
      <c r="M1331">
        <f t="shared" ref="M1331:M1394" si="91">$Z1331*J1331/(0.08206*(273.15+$G1331))</f>
        <v>1.4123759891248842E-2</v>
      </c>
      <c r="N1331">
        <f t="shared" ref="N1331:N1394" si="92">$Z1331*K1331/(0.08206*(273.15+$G1331))</f>
        <v>8.2934480240704087E-2</v>
      </c>
      <c r="O1331">
        <f t="shared" si="89"/>
        <v>17.896103885613861</v>
      </c>
      <c r="P1331" s="10">
        <f>SLOPE(M1331:M1334,$F1331:$F1334)*($H1331/$I1331)*1000</f>
        <v>5.2876218355729088E-2</v>
      </c>
      <c r="Q1331" s="10">
        <f>SLOPE(N1331:N1334,$F1331:$F1334)*($H1331/$I1331)*1000</f>
        <v>-0.35375266764027236</v>
      </c>
      <c r="R1331" s="10">
        <f>SLOPE(O1331:O1334,$F1331:$F1334)*($H1331/$I1331)</f>
        <v>4.6272007265459676</v>
      </c>
      <c r="S1331" s="11">
        <f>RSQ(J1331:J1334,$F1331:$F1334)</f>
        <v>0.99698273596541021</v>
      </c>
      <c r="T1331" s="11">
        <f>RSQ(K1331:K1334,$F1331:$F1334)</f>
        <v>0.95501147666410557</v>
      </c>
      <c r="U1331" s="11">
        <f>RSQ(L1331:L1334,$F1331:$F1334)</f>
        <v>0.99870717085434879</v>
      </c>
      <c r="V1331" t="s">
        <v>24</v>
      </c>
      <c r="W1331" s="2" t="s">
        <v>32</v>
      </c>
      <c r="X1331" s="4" t="s">
        <v>35</v>
      </c>
      <c r="Y1331" s="2">
        <v>306</v>
      </c>
      <c r="Z1331" s="31">
        <f t="shared" si="90"/>
        <v>0.9639460024465818</v>
      </c>
    </row>
    <row r="1332" spans="1:26" x14ac:dyDescent="0.2">
      <c r="A1332" s="1">
        <v>44747</v>
      </c>
      <c r="B1332" s="25">
        <v>0.45833333333333298</v>
      </c>
      <c r="C1332" s="4">
        <v>21</v>
      </c>
      <c r="D1332" s="4">
        <v>21</v>
      </c>
      <c r="E1332" s="2">
        <v>2</v>
      </c>
      <c r="F1332" s="21">
        <v>1200</v>
      </c>
      <c r="G1332" s="22">
        <v>25.2</v>
      </c>
      <c r="I1332" s="14"/>
      <c r="J1332" s="30">
        <v>0.365804880665417</v>
      </c>
      <c r="K1332" s="30">
        <v>2.02660201325804</v>
      </c>
      <c r="L1332" s="30">
        <v>1088.7627319795999</v>
      </c>
      <c r="M1332">
        <f t="shared" si="91"/>
        <v>1.4402724301755264E-2</v>
      </c>
      <c r="N1332">
        <f t="shared" si="92"/>
        <v>7.9792784648587078E-2</v>
      </c>
      <c r="O1332">
        <f t="shared" si="89"/>
        <v>42.867523883779938</v>
      </c>
      <c r="V1332" t="s">
        <v>24</v>
      </c>
      <c r="W1332" s="2" t="s">
        <v>32</v>
      </c>
      <c r="X1332" s="4" t="s">
        <v>35</v>
      </c>
      <c r="Y1332" s="2">
        <v>306</v>
      </c>
      <c r="Z1332" s="31">
        <f t="shared" si="90"/>
        <v>0.9639460024465818</v>
      </c>
    </row>
    <row r="1333" spans="1:26" x14ac:dyDescent="0.2">
      <c r="A1333" s="1">
        <v>44747</v>
      </c>
      <c r="B1333" s="25">
        <v>0.45833333333333298</v>
      </c>
      <c r="C1333" s="4">
        <v>21</v>
      </c>
      <c r="D1333" s="4">
        <v>21</v>
      </c>
      <c r="E1333" s="2">
        <v>3</v>
      </c>
      <c r="F1333" s="21">
        <v>2400</v>
      </c>
      <c r="G1333" s="22">
        <v>25.2</v>
      </c>
      <c r="I1333" s="14"/>
      <c r="J1333" s="30">
        <v>0.37404455951638099</v>
      </c>
      <c r="K1333" s="30">
        <v>2.0020500859317498</v>
      </c>
      <c r="L1333" s="30">
        <v>1774.0790589094499</v>
      </c>
      <c r="M1333">
        <f t="shared" si="91"/>
        <v>1.4727142670940399E-2</v>
      </c>
      <c r="N1333">
        <f t="shared" si="92"/>
        <v>7.8826109081782045E-2</v>
      </c>
      <c r="O1333">
        <f t="shared" si="89"/>
        <v>69.850275175417778</v>
      </c>
      <c r="V1333" t="s">
        <v>24</v>
      </c>
      <c r="W1333" s="2" t="s">
        <v>32</v>
      </c>
      <c r="X1333" s="4" t="s">
        <v>35</v>
      </c>
      <c r="Y1333" s="2">
        <v>306</v>
      </c>
      <c r="Z1333" s="31">
        <f t="shared" si="90"/>
        <v>0.9639460024465818</v>
      </c>
    </row>
    <row r="1334" spans="1:26" x14ac:dyDescent="0.2">
      <c r="A1334" s="1">
        <v>44747</v>
      </c>
      <c r="B1334" s="25">
        <v>0.45833333333333298</v>
      </c>
      <c r="C1334" s="4">
        <v>21</v>
      </c>
      <c r="D1334" s="4">
        <v>21</v>
      </c>
      <c r="E1334" s="2">
        <v>4</v>
      </c>
      <c r="F1334" s="21">
        <v>3600</v>
      </c>
      <c r="G1334" s="22">
        <v>25.2</v>
      </c>
      <c r="I1334" s="14"/>
      <c r="J1334" s="30">
        <v>0.38013282725846398</v>
      </c>
      <c r="K1334" s="30">
        <v>1.9529462312791599</v>
      </c>
      <c r="L1334" s="30">
        <v>2340.31143628467</v>
      </c>
      <c r="M1334">
        <f t="shared" si="91"/>
        <v>1.4966854184917422E-2</v>
      </c>
      <c r="N1334">
        <f t="shared" si="92"/>
        <v>7.6892757948171603E-2</v>
      </c>
      <c r="O1334">
        <f t="shared" si="89"/>
        <v>92.144370342294366</v>
      </c>
      <c r="V1334" t="s">
        <v>24</v>
      </c>
      <c r="W1334" s="2" t="s">
        <v>32</v>
      </c>
      <c r="X1334" s="4" t="s">
        <v>35</v>
      </c>
      <c r="Y1334" s="2">
        <v>306</v>
      </c>
      <c r="Z1334" s="31">
        <f t="shared" si="90"/>
        <v>0.9639460024465818</v>
      </c>
    </row>
    <row r="1335" spans="1:26" x14ac:dyDescent="0.2">
      <c r="A1335" s="1">
        <v>44747</v>
      </c>
      <c r="B1335" s="25">
        <v>0.45833333333333298</v>
      </c>
      <c r="C1335" s="4">
        <v>22</v>
      </c>
      <c r="D1335" s="4">
        <v>22</v>
      </c>
      <c r="E1335" s="2">
        <v>1</v>
      </c>
      <c r="F1335" s="21">
        <v>0</v>
      </c>
      <c r="G1335" s="22">
        <v>27.5</v>
      </c>
      <c r="H1335" s="3">
        <v>16.75</v>
      </c>
      <c r="I1335" s="14">
        <v>7.0699999999999999E-2</v>
      </c>
      <c r="J1335" s="30">
        <v>0.36068179714170301</v>
      </c>
      <c r="K1335" s="30">
        <v>2.0695678860790601</v>
      </c>
      <c r="L1335" s="30">
        <v>440.497932887307</v>
      </c>
      <c r="M1335">
        <f t="shared" si="91"/>
        <v>1.4092375631091348E-2</v>
      </c>
      <c r="N1335">
        <f t="shared" si="92"/>
        <v>8.0861103265523329E-2</v>
      </c>
      <c r="O1335">
        <f t="shared" ref="O1335:O1398" si="93">$Z1335*L1335/(0.08206*(273.15+$G1335))</f>
        <v>17.210911069427659</v>
      </c>
      <c r="P1335" s="10">
        <f>SLOPE(M1335:M1338,$F1335:$F1338)*($H1335/$I1335)*1000</f>
        <v>4.0092752111310054E-2</v>
      </c>
      <c r="Q1335" s="10">
        <f>SLOPE(N1335:N1338,$F1335:$F1338)*($H1335/$I1335)*1000</f>
        <v>-0.45690619790097559</v>
      </c>
      <c r="R1335" s="10">
        <f>SLOPE(O1335:O1338,$F1335:$F1338)*($H1335/$I1335)</f>
        <v>2.9224540158167041</v>
      </c>
      <c r="S1335" s="11">
        <f>RSQ(J1335:J1338,$F1335:$F1338)</f>
        <v>0.90146052965279522</v>
      </c>
      <c r="T1335" s="11">
        <f>RSQ(K1335:K1338,$F1335:$F1338)</f>
        <v>0.97065798045601759</v>
      </c>
      <c r="U1335" s="11">
        <f>RSQ(L1335:L1338,$F1335:$F1338)</f>
        <v>0.96740499631339105</v>
      </c>
      <c r="V1335" t="s">
        <v>24</v>
      </c>
      <c r="W1335" s="2" t="s">
        <v>32</v>
      </c>
      <c r="X1335" s="4" t="s">
        <v>33</v>
      </c>
      <c r="Y1335" s="2">
        <v>306</v>
      </c>
      <c r="Z1335" s="31">
        <f t="shared" si="90"/>
        <v>0.9639460024465818</v>
      </c>
    </row>
    <row r="1336" spans="1:26" x14ac:dyDescent="0.2">
      <c r="A1336" s="1">
        <v>44747</v>
      </c>
      <c r="B1336" s="25">
        <v>0.45833333333333298</v>
      </c>
      <c r="C1336" s="4">
        <v>22</v>
      </c>
      <c r="D1336" s="4">
        <v>22</v>
      </c>
      <c r="E1336" s="2">
        <v>2</v>
      </c>
      <c r="F1336" s="21">
        <v>1200</v>
      </c>
      <c r="G1336" s="22">
        <v>27.5</v>
      </c>
      <c r="I1336" s="14"/>
      <c r="J1336" s="30">
        <v>0.37065871572883202</v>
      </c>
      <c r="K1336" s="30">
        <v>1.9867051313528099</v>
      </c>
      <c r="L1336" s="30">
        <v>993.49296399181003</v>
      </c>
      <c r="M1336">
        <f t="shared" si="91"/>
        <v>1.4482188716988227E-2</v>
      </c>
      <c r="N1336">
        <f t="shared" si="92"/>
        <v>7.7623531880764665E-2</v>
      </c>
      <c r="O1336">
        <f t="shared" si="93"/>
        <v>38.817251511914748</v>
      </c>
      <c r="V1336" t="s">
        <v>24</v>
      </c>
      <c r="W1336" s="2" t="s">
        <v>32</v>
      </c>
      <c r="X1336" s="4" t="s">
        <v>33</v>
      </c>
      <c r="Y1336" s="2">
        <v>306</v>
      </c>
      <c r="Z1336" s="31">
        <f t="shared" si="90"/>
        <v>0.9639460024465818</v>
      </c>
    </row>
    <row r="1337" spans="1:26" x14ac:dyDescent="0.2">
      <c r="A1337" s="1">
        <v>44747</v>
      </c>
      <c r="B1337" s="25">
        <v>0.45833333333333298</v>
      </c>
      <c r="C1337" s="4">
        <v>22</v>
      </c>
      <c r="D1337" s="4">
        <v>22</v>
      </c>
      <c r="E1337" s="2">
        <v>3</v>
      </c>
      <c r="F1337" s="21">
        <v>2400</v>
      </c>
      <c r="G1337" s="22">
        <v>27.5</v>
      </c>
      <c r="I1337" s="14"/>
      <c r="J1337" s="30">
        <v>0.37410994962453797</v>
      </c>
      <c r="K1337" s="30">
        <v>1.9283943039528599</v>
      </c>
      <c r="L1337" s="30">
        <v>1341.8894844607901</v>
      </c>
      <c r="M1337">
        <f t="shared" si="91"/>
        <v>1.4617033571467909E-2</v>
      </c>
      <c r="N1337">
        <f t="shared" si="92"/>
        <v>7.5345240906305011E-2</v>
      </c>
      <c r="O1337">
        <f t="shared" si="93"/>
        <v>52.429623064685842</v>
      </c>
      <c r="V1337" t="s">
        <v>24</v>
      </c>
      <c r="W1337" s="2" t="s">
        <v>32</v>
      </c>
      <c r="X1337" s="4" t="s">
        <v>33</v>
      </c>
      <c r="Y1337" s="2">
        <v>306</v>
      </c>
      <c r="Z1337" s="31">
        <f t="shared" si="90"/>
        <v>0.9639460024465818</v>
      </c>
    </row>
    <row r="1338" spans="1:26" x14ac:dyDescent="0.2">
      <c r="A1338" s="1">
        <v>44747</v>
      </c>
      <c r="B1338" s="25">
        <v>0.45833333333333298</v>
      </c>
      <c r="C1338" s="4">
        <v>22</v>
      </c>
      <c r="D1338" s="4">
        <v>22</v>
      </c>
      <c r="E1338" s="2">
        <v>4</v>
      </c>
      <c r="F1338" s="21">
        <v>3600</v>
      </c>
      <c r="G1338" s="22">
        <v>27.5</v>
      </c>
      <c r="I1338" s="14"/>
      <c r="J1338" s="30">
        <v>0.37685627548034201</v>
      </c>
      <c r="K1338" s="30">
        <v>1.89156641296342</v>
      </c>
      <c r="L1338" s="30">
        <v>1587.2172881046499</v>
      </c>
      <c r="M1338">
        <f t="shared" si="91"/>
        <v>1.472433661773216E-2</v>
      </c>
      <c r="N1338">
        <f t="shared" si="92"/>
        <v>7.3906320290856892E-2</v>
      </c>
      <c r="O1338">
        <f t="shared" si="93"/>
        <v>62.014946164153557</v>
      </c>
      <c r="V1338" t="s">
        <v>24</v>
      </c>
      <c r="W1338" s="2" t="s">
        <v>32</v>
      </c>
      <c r="X1338" s="4" t="s">
        <v>33</v>
      </c>
      <c r="Y1338" s="2">
        <v>306</v>
      </c>
      <c r="Z1338" s="31">
        <f t="shared" si="90"/>
        <v>0.9639460024465818</v>
      </c>
    </row>
    <row r="1339" spans="1:26" x14ac:dyDescent="0.2">
      <c r="A1339" s="1">
        <v>44747</v>
      </c>
      <c r="B1339" s="25">
        <v>0.45833333333333298</v>
      </c>
      <c r="C1339" s="4">
        <v>23</v>
      </c>
      <c r="D1339" s="4">
        <v>23</v>
      </c>
      <c r="E1339" s="2">
        <v>1</v>
      </c>
      <c r="F1339" s="21">
        <v>0</v>
      </c>
      <c r="G1339" s="22">
        <v>25.2</v>
      </c>
      <c r="H1339" s="3">
        <v>15.04</v>
      </c>
      <c r="I1339" s="14">
        <v>7.0699999999999999E-2</v>
      </c>
      <c r="J1339" s="30">
        <v>0.363087154320761</v>
      </c>
      <c r="K1339" s="30">
        <v>2.0757058679106302</v>
      </c>
      <c r="L1339" s="30">
        <v>468.655007368572</v>
      </c>
      <c r="M1339">
        <f t="shared" si="91"/>
        <v>1.4295720089021699E-2</v>
      </c>
      <c r="N1339">
        <f t="shared" si="92"/>
        <v>8.1726135782197534E-2</v>
      </c>
      <c r="O1339">
        <f t="shared" si="93"/>
        <v>18.452211057130263</v>
      </c>
      <c r="P1339" s="10">
        <f>SLOPE(M1339:M1342,$F1339:$F1342)*($H1339/$I1339)*1000</f>
        <v>0.15685331532647265</v>
      </c>
      <c r="Q1339" s="10">
        <f>SLOPE(N1339:N1342,$F1339:$F1342)*($H1339/$I1339)*1000</f>
        <v>-0.25276674651117653</v>
      </c>
      <c r="R1339" s="10">
        <f>SLOPE(O1339:O1342,$F1339:$F1342)*($H1339/$I1339)</f>
        <v>4.8416674680740375</v>
      </c>
      <c r="S1339" s="11">
        <f>RSQ(J1339:J1342,$F1339:$F1342)</f>
        <v>0.99268146154964432</v>
      </c>
      <c r="T1339" s="11">
        <f>RSQ(K1339:K1342,$F1339:$F1342)</f>
        <v>0.93954116059378157</v>
      </c>
      <c r="U1339" s="11">
        <f>RSQ(L1339:L1342,$F1339:$F1342)</f>
        <v>0.99993337481798006</v>
      </c>
      <c r="V1339" t="s">
        <v>24</v>
      </c>
      <c r="W1339" s="2" t="s">
        <v>36</v>
      </c>
      <c r="X1339" s="4" t="s">
        <v>35</v>
      </c>
      <c r="Y1339" s="2">
        <v>306</v>
      </c>
      <c r="Z1339" s="31">
        <f t="shared" si="90"/>
        <v>0.9639460024465818</v>
      </c>
    </row>
    <row r="1340" spans="1:26" x14ac:dyDescent="0.2">
      <c r="A1340" s="1">
        <v>44747</v>
      </c>
      <c r="B1340" s="25">
        <v>0.45833333333333298</v>
      </c>
      <c r="C1340" s="4">
        <v>23</v>
      </c>
      <c r="D1340" s="4">
        <v>23</v>
      </c>
      <c r="E1340" s="2">
        <v>2</v>
      </c>
      <c r="F1340" s="21">
        <v>1200</v>
      </c>
      <c r="G1340" s="22">
        <v>25.2</v>
      </c>
      <c r="I1340" s="14"/>
      <c r="J1340" s="30">
        <v>0.38018368155703203</v>
      </c>
      <c r="K1340" s="30">
        <v>2.0419469678369802</v>
      </c>
      <c r="L1340" s="30">
        <v>1153.72354160961</v>
      </c>
      <c r="M1340">
        <f t="shared" si="91"/>
        <v>1.4968856455746892E-2</v>
      </c>
      <c r="N1340">
        <f t="shared" si="92"/>
        <v>8.039695687784057E-2</v>
      </c>
      <c r="O1340">
        <f t="shared" si="93"/>
        <v>45.425206082601122</v>
      </c>
      <c r="V1340" t="s">
        <v>24</v>
      </c>
      <c r="W1340" s="2" t="s">
        <v>36</v>
      </c>
      <c r="X1340" s="4" t="s">
        <v>35</v>
      </c>
      <c r="Y1340" s="2">
        <v>306</v>
      </c>
      <c r="Z1340" s="31">
        <f t="shared" si="90"/>
        <v>0.9639460024465818</v>
      </c>
    </row>
    <row r="1341" spans="1:26" x14ac:dyDescent="0.2">
      <c r="A1341" s="1">
        <v>44747</v>
      </c>
      <c r="B1341" s="25">
        <v>0.45833333333333298</v>
      </c>
      <c r="C1341" s="4">
        <v>23</v>
      </c>
      <c r="D1341" s="4">
        <v>23</v>
      </c>
      <c r="E1341" s="2">
        <v>3</v>
      </c>
      <c r="F1341" s="21">
        <v>2400</v>
      </c>
      <c r="G1341" s="22">
        <v>25.2</v>
      </c>
      <c r="I1341" s="14"/>
      <c r="J1341" s="30">
        <v>0.404640198743493</v>
      </c>
      <c r="K1341" s="30">
        <v>1.98363614043702</v>
      </c>
      <c r="L1341" s="30">
        <v>1842.20900661215</v>
      </c>
      <c r="M1341">
        <f t="shared" si="91"/>
        <v>1.5931775468136761E-2</v>
      </c>
      <c r="N1341">
        <f t="shared" si="92"/>
        <v>7.810110240667778E-2</v>
      </c>
      <c r="O1341">
        <f t="shared" si="93"/>
        <v>72.53273488363719</v>
      </c>
      <c r="V1341" t="s">
        <v>24</v>
      </c>
      <c r="W1341" s="2" t="s">
        <v>36</v>
      </c>
      <c r="X1341" s="4" t="s">
        <v>35</v>
      </c>
      <c r="Y1341" s="2">
        <v>306</v>
      </c>
      <c r="Z1341" s="31">
        <f t="shared" si="90"/>
        <v>0.9639460024465818</v>
      </c>
    </row>
    <row r="1342" spans="1:26" x14ac:dyDescent="0.2">
      <c r="A1342" s="1">
        <v>44747</v>
      </c>
      <c r="B1342" s="25">
        <v>0.45833333333333298</v>
      </c>
      <c r="C1342" s="4">
        <v>23</v>
      </c>
      <c r="D1342" s="4">
        <v>23</v>
      </c>
      <c r="E1342" s="2">
        <v>4</v>
      </c>
      <c r="F1342" s="21">
        <v>3600</v>
      </c>
      <c r="G1342" s="22">
        <v>25.2</v>
      </c>
      <c r="I1342" s="14"/>
      <c r="J1342" s="30">
        <v>0.42984331271653098</v>
      </c>
      <c r="K1342" s="30">
        <v>1.9744291676896599</v>
      </c>
      <c r="L1342" s="30">
        <v>2551.3916819906899</v>
      </c>
      <c r="M1342">
        <f t="shared" si="91"/>
        <v>1.6924090008716641E-2</v>
      </c>
      <c r="N1342">
        <f t="shared" si="92"/>
        <v>7.7738599069125863E-2</v>
      </c>
      <c r="O1342">
        <f t="shared" si="93"/>
        <v>100.45516865346073</v>
      </c>
      <c r="V1342" t="s">
        <v>24</v>
      </c>
      <c r="W1342" s="2" t="s">
        <v>36</v>
      </c>
      <c r="X1342" s="4" t="s">
        <v>35</v>
      </c>
      <c r="Y1342" s="2">
        <v>306</v>
      </c>
      <c r="Z1342" s="31">
        <f t="shared" si="90"/>
        <v>0.9639460024465818</v>
      </c>
    </row>
    <row r="1343" spans="1:26" x14ac:dyDescent="0.2">
      <c r="A1343" s="1">
        <v>44747</v>
      </c>
      <c r="B1343" s="25">
        <v>0.45833333333333298</v>
      </c>
      <c r="C1343" s="4">
        <v>24</v>
      </c>
      <c r="D1343" s="4">
        <v>24</v>
      </c>
      <c r="E1343" s="2">
        <v>1</v>
      </c>
      <c r="F1343" s="21">
        <v>0</v>
      </c>
      <c r="G1343" s="22">
        <v>27.5</v>
      </c>
      <c r="H1343" s="3">
        <v>16.399999999999999</v>
      </c>
      <c r="I1343" s="14">
        <v>7.0699999999999999E-2</v>
      </c>
      <c r="J1343" s="30">
        <v>0.359620794859765</v>
      </c>
      <c r="K1343" s="30">
        <v>2.0634299042474802</v>
      </c>
      <c r="L1343" s="30">
        <v>450.10968086909998</v>
      </c>
      <c r="M1343">
        <f t="shared" si="91"/>
        <v>1.4050920689863359E-2</v>
      </c>
      <c r="N1343">
        <f t="shared" si="92"/>
        <v>8.0621283162948393E-2</v>
      </c>
      <c r="O1343">
        <f t="shared" si="93"/>
        <v>17.586456395263983</v>
      </c>
      <c r="P1343" s="32"/>
      <c r="Q1343" s="32"/>
      <c r="R1343" s="32"/>
      <c r="S1343" s="33">
        <f>RSQ(J1343:J1346,$F1343:$F1346)</f>
        <v>1.1416181226900484E-2</v>
      </c>
      <c r="T1343" s="33">
        <f>RSQ(K1343:K1346,$F1343:$F1346)</f>
        <v>8.556962025310777E-2</v>
      </c>
      <c r="U1343" s="33">
        <f>RSQ(L1343:L1346,$F1343:$F1346)</f>
        <v>0.69930779763671358</v>
      </c>
      <c r="V1343" t="s">
        <v>24</v>
      </c>
      <c r="W1343" s="2" t="s">
        <v>36</v>
      </c>
      <c r="X1343" s="4" t="s">
        <v>33</v>
      </c>
      <c r="Y1343" s="2">
        <v>306</v>
      </c>
      <c r="Z1343" s="31">
        <f t="shared" si="90"/>
        <v>0.9639460024465818</v>
      </c>
    </row>
    <row r="1344" spans="1:26" x14ac:dyDescent="0.2">
      <c r="A1344" s="1">
        <v>44747</v>
      </c>
      <c r="B1344" s="25">
        <v>0.45833333333333298</v>
      </c>
      <c r="C1344" s="4">
        <v>24</v>
      </c>
      <c r="D1344" s="4">
        <v>24</v>
      </c>
      <c r="E1344" s="2">
        <v>2</v>
      </c>
      <c r="F1344" s="21">
        <v>1200</v>
      </c>
      <c r="G1344" s="22">
        <v>27.5</v>
      </c>
      <c r="I1344" s="14"/>
      <c r="J1344" s="30">
        <v>0.36365396240404801</v>
      </c>
      <c r="K1344" s="30">
        <v>2.0603609133316998</v>
      </c>
      <c r="L1344" s="30">
        <v>566.44182740587098</v>
      </c>
      <c r="M1344">
        <f t="shared" si="91"/>
        <v>1.4208502559720884E-2</v>
      </c>
      <c r="N1344">
        <f t="shared" si="92"/>
        <v>8.0501373111661292E-2</v>
      </c>
      <c r="O1344">
        <f t="shared" si="93"/>
        <v>22.131726824653743</v>
      </c>
      <c r="V1344" t="s">
        <v>24</v>
      </c>
      <c r="W1344" s="2" t="s">
        <v>36</v>
      </c>
      <c r="X1344" s="4" t="s">
        <v>33</v>
      </c>
      <c r="Y1344" s="2">
        <v>306</v>
      </c>
      <c r="Z1344" s="31">
        <f t="shared" si="90"/>
        <v>0.9639460024465818</v>
      </c>
    </row>
    <row r="1345" spans="1:26" x14ac:dyDescent="0.2">
      <c r="A1345" s="1">
        <v>44747</v>
      </c>
      <c r="B1345" s="25">
        <v>0.45833333333333298</v>
      </c>
      <c r="C1345" s="4">
        <v>24</v>
      </c>
      <c r="D1345" s="4">
        <v>24</v>
      </c>
      <c r="E1345" s="2">
        <v>3</v>
      </c>
      <c r="F1345" s="21">
        <v>2400</v>
      </c>
      <c r="G1345" s="22">
        <v>27.5</v>
      </c>
      <c r="I1345" s="14"/>
      <c r="J1345" s="30">
        <v>0.35932283895751799</v>
      </c>
      <c r="K1345" s="30">
        <v>2.08491284065799</v>
      </c>
      <c r="L1345" s="30">
        <v>550.46571983776096</v>
      </c>
      <c r="M1345">
        <f t="shared" si="91"/>
        <v>1.4039279108477102E-2</v>
      </c>
      <c r="N1345">
        <f t="shared" si="92"/>
        <v>8.1460653521959914E-2</v>
      </c>
      <c r="O1345">
        <f t="shared" si="93"/>
        <v>21.507516479810434</v>
      </c>
      <c r="V1345" t="s">
        <v>24</v>
      </c>
      <c r="W1345" s="2" t="s">
        <v>36</v>
      </c>
      <c r="X1345" s="4" t="s">
        <v>33</v>
      </c>
      <c r="Y1345" s="2">
        <v>306</v>
      </c>
      <c r="Z1345" s="31">
        <f t="shared" si="90"/>
        <v>0.9639460024465818</v>
      </c>
    </row>
    <row r="1346" spans="1:26" x14ac:dyDescent="0.2">
      <c r="A1346" s="1">
        <v>44747</v>
      </c>
      <c r="B1346" s="25">
        <v>0.45833333333333298</v>
      </c>
      <c r="C1346" s="4">
        <v>24</v>
      </c>
      <c r="D1346" s="4">
        <v>24</v>
      </c>
      <c r="E1346" s="2">
        <v>4</v>
      </c>
      <c r="F1346" s="21">
        <v>3600</v>
      </c>
      <c r="G1346" s="22">
        <v>27.5</v>
      </c>
      <c r="I1346" s="14"/>
      <c r="J1346" s="30">
        <v>0.361619243256875</v>
      </c>
      <c r="K1346" s="30">
        <v>2.0419469678369802</v>
      </c>
      <c r="L1346" s="30">
        <v>586.31740939264705</v>
      </c>
      <c r="M1346">
        <f t="shared" si="91"/>
        <v>1.4129003048647774E-2</v>
      </c>
      <c r="N1346">
        <f t="shared" si="92"/>
        <v>7.9781912803937247E-2</v>
      </c>
      <c r="O1346">
        <f t="shared" si="93"/>
        <v>22.908295449585374</v>
      </c>
      <c r="V1346" t="s">
        <v>24</v>
      </c>
      <c r="W1346" s="2" t="s">
        <v>36</v>
      </c>
      <c r="X1346" s="4" t="s">
        <v>33</v>
      </c>
      <c r="Y1346" s="2">
        <v>306</v>
      </c>
      <c r="Z1346" s="31">
        <f t="shared" si="90"/>
        <v>0.9639460024465818</v>
      </c>
    </row>
    <row r="1347" spans="1:26" x14ac:dyDescent="0.2">
      <c r="A1347" s="1">
        <v>44757</v>
      </c>
      <c r="B1347" s="25">
        <v>0.45833333333333331</v>
      </c>
      <c r="C1347" s="4">
        <v>1</v>
      </c>
      <c r="D1347" s="2">
        <v>1</v>
      </c>
      <c r="E1347" s="2">
        <v>1</v>
      </c>
      <c r="F1347" s="21">
        <v>0</v>
      </c>
      <c r="G1347" s="22">
        <v>22.5</v>
      </c>
      <c r="H1347" s="3">
        <f>'Heights after harvest'!J2</f>
        <v>17.681516035602296</v>
      </c>
      <c r="I1347" s="14">
        <v>7.0699999999999999E-2</v>
      </c>
      <c r="J1347">
        <v>0.32149397000000002</v>
      </c>
      <c r="K1347">
        <v>2.1401719689999998</v>
      </c>
      <c r="L1347">
        <v>489.30453269999998</v>
      </c>
      <c r="M1347">
        <f t="shared" si="91"/>
        <v>1.2773683237234042E-2</v>
      </c>
      <c r="N1347">
        <f t="shared" si="92"/>
        <v>8.5033877323464166E-2</v>
      </c>
      <c r="O1347">
        <f t="shared" si="93"/>
        <v>19.441176788642803</v>
      </c>
      <c r="P1347" s="10">
        <f>SLOPE(M1347:M1350,$F1347:$F1350)*($H1347/$I1347)*1000</f>
        <v>0.20115804823513531</v>
      </c>
      <c r="Q1347" s="10">
        <f>SLOPE(N1347:N1350,$F1347:$F1350)*($H1347/$I1347)*1000</f>
        <v>-0.44712748155492466</v>
      </c>
      <c r="R1347" s="10">
        <f>SLOPE(O1347:O1350,$F1347:$F1350)*($H1347/$I1347)</f>
        <v>6.502994549427183</v>
      </c>
      <c r="S1347" s="11">
        <f>RSQ(J1347:J1350,$F1347:$F1350)</f>
        <v>0.98374148712237119</v>
      </c>
      <c r="T1347" s="11">
        <f>RSQ(K1347:K1350,$F1347:$F1350)</f>
        <v>0.99342723063429739</v>
      </c>
      <c r="U1347" s="11">
        <f>RSQ(L1347:L1350,$F1347:$F1350)</f>
        <v>0.9955342532162561</v>
      </c>
      <c r="V1347" t="s">
        <v>24</v>
      </c>
      <c r="W1347" s="4" t="s">
        <v>36</v>
      </c>
      <c r="X1347" s="4" t="s">
        <v>35</v>
      </c>
      <c r="Y1347" s="2">
        <v>306</v>
      </c>
      <c r="Z1347">
        <f t="shared" ref="Z1347:Z1410" si="94">(101.325*EXP(-0.00012*Y1347))*1000/101325</f>
        <v>0.9639460024465818</v>
      </c>
    </row>
    <row r="1348" spans="1:26" x14ac:dyDescent="0.2">
      <c r="A1348" s="1">
        <v>44757</v>
      </c>
      <c r="B1348" s="25">
        <v>0.45833333333333331</v>
      </c>
      <c r="C1348" s="4">
        <v>1</v>
      </c>
      <c r="D1348" s="2">
        <v>1</v>
      </c>
      <c r="E1348" s="2">
        <v>2</v>
      </c>
      <c r="F1348" s="21">
        <v>1200</v>
      </c>
      <c r="G1348" s="22">
        <v>22.5</v>
      </c>
      <c r="I1348" s="14"/>
      <c r="J1348">
        <v>0.33822434899999998</v>
      </c>
      <c r="K1348">
        <v>2.099087334</v>
      </c>
      <c r="L1348">
        <v>1225.2370089999999</v>
      </c>
      <c r="M1348">
        <f t="shared" si="91"/>
        <v>1.3438419069712866E-2</v>
      </c>
      <c r="N1348">
        <f t="shared" si="92"/>
        <v>8.3401491766100927E-2</v>
      </c>
      <c r="O1348">
        <f t="shared" si="93"/>
        <v>48.681440101355783</v>
      </c>
      <c r="R1348"/>
      <c r="U1348" s="11"/>
      <c r="V1348" t="s">
        <v>24</v>
      </c>
      <c r="W1348" s="4" t="s">
        <v>36</v>
      </c>
      <c r="X1348" s="4" t="s">
        <v>35</v>
      </c>
      <c r="Y1348" s="2">
        <v>306</v>
      </c>
      <c r="Z1348">
        <f t="shared" si="94"/>
        <v>0.9639460024465818</v>
      </c>
    </row>
    <row r="1349" spans="1:26" x14ac:dyDescent="0.2">
      <c r="A1349" s="1">
        <v>44757</v>
      </c>
      <c r="B1349" s="25">
        <v>0.45833333333333331</v>
      </c>
      <c r="C1349" s="4">
        <v>1</v>
      </c>
      <c r="D1349" s="2">
        <v>1</v>
      </c>
      <c r="E1349" s="2">
        <v>3</v>
      </c>
      <c r="F1349" s="21">
        <v>2400</v>
      </c>
      <c r="G1349" s="22">
        <v>22.5</v>
      </c>
      <c r="J1349">
        <v>0.37168106000000001</v>
      </c>
      <c r="K1349">
        <v>2.0345257659999998</v>
      </c>
      <c r="L1349">
        <v>2155.1975940000002</v>
      </c>
      <c r="M1349">
        <f t="shared" si="91"/>
        <v>1.4767729938198778E-2</v>
      </c>
      <c r="N1349">
        <f t="shared" si="92"/>
        <v>8.0836314512757246E-2</v>
      </c>
      <c r="O1349">
        <f t="shared" si="93"/>
        <v>85.630879420242124</v>
      </c>
      <c r="R1349"/>
      <c r="U1349" s="11"/>
      <c r="V1349" t="s">
        <v>24</v>
      </c>
      <c r="W1349" s="4" t="s">
        <v>36</v>
      </c>
      <c r="X1349" s="4" t="s">
        <v>35</v>
      </c>
      <c r="Y1349" s="2">
        <v>306</v>
      </c>
      <c r="Z1349">
        <f t="shared" si="94"/>
        <v>0.9639460024465818</v>
      </c>
    </row>
    <row r="1350" spans="1:26" x14ac:dyDescent="0.2">
      <c r="A1350" s="1">
        <v>44757</v>
      </c>
      <c r="B1350" s="25">
        <v>0.45833333333333331</v>
      </c>
      <c r="C1350" s="4">
        <v>1</v>
      </c>
      <c r="D1350" s="2">
        <v>1</v>
      </c>
      <c r="E1350" s="2">
        <v>4</v>
      </c>
      <c r="F1350" s="21">
        <v>3600</v>
      </c>
      <c r="G1350" s="22">
        <v>22.5</v>
      </c>
      <c r="I1350" s="14"/>
      <c r="J1350">
        <v>0.39131730199999998</v>
      </c>
      <c r="K1350">
        <v>1.981702665</v>
      </c>
      <c r="L1350">
        <v>2797.0786229999999</v>
      </c>
      <c r="M1350">
        <f t="shared" si="91"/>
        <v>1.5547922286060454E-2</v>
      </c>
      <c r="N1350">
        <f t="shared" si="92"/>
        <v>7.8737533127269929E-2</v>
      </c>
      <c r="O1350">
        <f t="shared" si="93"/>
        <v>111.13426581481691</v>
      </c>
      <c r="R1350"/>
      <c r="U1350" s="11"/>
      <c r="V1350" t="s">
        <v>24</v>
      </c>
      <c r="W1350" s="4" t="s">
        <v>36</v>
      </c>
      <c r="X1350" s="4" t="s">
        <v>35</v>
      </c>
      <c r="Y1350" s="2">
        <v>306</v>
      </c>
      <c r="Z1350">
        <f t="shared" si="94"/>
        <v>0.9639460024465818</v>
      </c>
    </row>
    <row r="1351" spans="1:26" x14ac:dyDescent="0.2">
      <c r="A1351" s="1">
        <v>44757</v>
      </c>
      <c r="B1351" s="25">
        <v>0.45833333333333331</v>
      </c>
      <c r="C1351" s="4">
        <v>2</v>
      </c>
      <c r="D1351" s="2">
        <v>2</v>
      </c>
      <c r="E1351" s="2">
        <v>1</v>
      </c>
      <c r="F1351" s="21">
        <v>0</v>
      </c>
      <c r="G1351" s="22">
        <v>22.5</v>
      </c>
      <c r="H1351" s="3">
        <f>'Heights after harvest'!J3</f>
        <v>18.435806258494935</v>
      </c>
      <c r="I1351" s="14">
        <v>7.0699999999999999E-2</v>
      </c>
      <c r="J1351">
        <v>0.32149397000000002</v>
      </c>
      <c r="K1351">
        <v>2.1871258359999999</v>
      </c>
      <c r="L1351">
        <v>492.28658849999999</v>
      </c>
      <c r="M1351">
        <f t="shared" si="91"/>
        <v>1.2773683237234042E-2</v>
      </c>
      <c r="N1351">
        <f t="shared" si="92"/>
        <v>8.6899460755157212E-2</v>
      </c>
      <c r="O1351">
        <f t="shared" si="93"/>
        <v>19.559660616457542</v>
      </c>
      <c r="P1351" s="10">
        <f>SLOPE(M1351:M1354,$F1351:$F1354)*($H1351/$I1351)*1000</f>
        <v>6.1598368739392985E-2</v>
      </c>
      <c r="Q1351" s="10">
        <f>SLOPE(N1351:N1354,$F1351:$F1354)*($H1351/$I1351)*1000</f>
        <v>-0.35218509925053276</v>
      </c>
      <c r="R1351" s="10">
        <f>SLOPE(O1351:O1354,$F1351:$F1354)*($H1351/$I1351)</f>
        <v>3.57718212360904</v>
      </c>
      <c r="S1351" s="11">
        <f>RSQ(J1351:J1354,$F1351:$F1354)</f>
        <v>0.99894292223270287</v>
      </c>
      <c r="T1351" s="11">
        <f>RSQ(K1351:K1354,$F1351:$F1354)</f>
        <v>0.94456123235978307</v>
      </c>
      <c r="U1351" s="11">
        <f>RSQ(L1351:L1354,$F1351:$F1354)</f>
        <v>0.99304334041767439</v>
      </c>
      <c r="V1351" t="s">
        <v>24</v>
      </c>
      <c r="W1351" s="4" t="s">
        <v>36</v>
      </c>
      <c r="X1351" s="4" t="s">
        <v>33</v>
      </c>
      <c r="Y1351" s="2">
        <v>306</v>
      </c>
      <c r="Z1351">
        <f t="shared" si="94"/>
        <v>0.9639460024465818</v>
      </c>
    </row>
    <row r="1352" spans="1:26" x14ac:dyDescent="0.2">
      <c r="A1352" s="1">
        <v>44757</v>
      </c>
      <c r="B1352" s="25">
        <v>0.45833333333333331</v>
      </c>
      <c r="C1352" s="4">
        <v>2</v>
      </c>
      <c r="D1352" s="2">
        <v>2</v>
      </c>
      <c r="E1352" s="2">
        <v>2</v>
      </c>
      <c r="F1352" s="21">
        <v>1200</v>
      </c>
      <c r="G1352" s="22">
        <v>22.5</v>
      </c>
      <c r="I1352" s="14"/>
      <c r="J1352">
        <v>0.32793256900000001</v>
      </c>
      <c r="K1352">
        <v>2.1225642680000001</v>
      </c>
      <c r="L1352">
        <v>987.45047190000003</v>
      </c>
      <c r="M1352">
        <f t="shared" si="91"/>
        <v>1.3029503351426453E-2</v>
      </c>
      <c r="N1352">
        <f t="shared" si="92"/>
        <v>8.4334283501813573E-2</v>
      </c>
      <c r="O1352">
        <f t="shared" si="93"/>
        <v>39.233642673011488</v>
      </c>
      <c r="V1352" t="s">
        <v>24</v>
      </c>
      <c r="W1352" s="4" t="s">
        <v>36</v>
      </c>
      <c r="X1352" s="4" t="s">
        <v>33</v>
      </c>
      <c r="Y1352" s="2">
        <v>306</v>
      </c>
      <c r="Z1352">
        <f t="shared" si="94"/>
        <v>0.9639460024465818</v>
      </c>
    </row>
    <row r="1353" spans="1:26" x14ac:dyDescent="0.2">
      <c r="A1353" s="1">
        <v>44757</v>
      </c>
      <c r="B1353" s="25">
        <v>0.45833333333333331</v>
      </c>
      <c r="C1353" s="4">
        <v>2</v>
      </c>
      <c r="D1353" s="2">
        <v>2</v>
      </c>
      <c r="E1353" s="2">
        <v>3</v>
      </c>
      <c r="F1353" s="21">
        <v>2400</v>
      </c>
      <c r="G1353" s="22">
        <v>22.5</v>
      </c>
      <c r="I1353" s="14"/>
      <c r="J1353">
        <v>0.33554725000000002</v>
      </c>
      <c r="K1353">
        <v>2.08441425</v>
      </c>
      <c r="L1353">
        <v>1396.679286</v>
      </c>
      <c r="M1353">
        <f t="shared" si="91"/>
        <v>1.3332051865933848E-2</v>
      </c>
      <c r="N1353">
        <f t="shared" si="92"/>
        <v>8.2818496921347448E-2</v>
      </c>
      <c r="O1353">
        <f t="shared" si="93"/>
        <v>55.493229883503595</v>
      </c>
      <c r="V1353" t="s">
        <v>24</v>
      </c>
      <c r="W1353" s="4" t="s">
        <v>36</v>
      </c>
      <c r="X1353" s="4" t="s">
        <v>33</v>
      </c>
      <c r="Y1353" s="2">
        <v>306</v>
      </c>
      <c r="Z1353">
        <f t="shared" si="94"/>
        <v>0.9639460024465818</v>
      </c>
    </row>
    <row r="1354" spans="1:26" x14ac:dyDescent="0.2">
      <c r="A1354" s="1">
        <v>44757</v>
      </c>
      <c r="B1354" s="25">
        <v>0.45833333333333331</v>
      </c>
      <c r="C1354" s="4">
        <v>2</v>
      </c>
      <c r="D1354" s="2">
        <v>2</v>
      </c>
      <c r="E1354" s="2">
        <v>4</v>
      </c>
      <c r="F1354" s="21">
        <v>3600</v>
      </c>
      <c r="G1354" s="22">
        <v>22.5</v>
      </c>
      <c r="I1354" s="14"/>
      <c r="J1354">
        <v>0.34273745799999999</v>
      </c>
      <c r="K1354">
        <v>2.0638719330000002</v>
      </c>
      <c r="L1354">
        <v>1736.9448190000001</v>
      </c>
      <c r="M1354">
        <f t="shared" si="91"/>
        <v>1.3617735107214627E-2</v>
      </c>
      <c r="N1354">
        <f t="shared" si="92"/>
        <v>8.2002304162531944E-2</v>
      </c>
      <c r="O1354">
        <f t="shared" si="93"/>
        <v>69.012749814439189</v>
      </c>
      <c r="V1354" t="s">
        <v>24</v>
      </c>
      <c r="W1354" s="4" t="s">
        <v>36</v>
      </c>
      <c r="X1354" s="4" t="s">
        <v>33</v>
      </c>
      <c r="Y1354" s="2">
        <v>306</v>
      </c>
      <c r="Z1354">
        <f t="shared" si="94"/>
        <v>0.9639460024465818</v>
      </c>
    </row>
    <row r="1355" spans="1:26" x14ac:dyDescent="0.2">
      <c r="A1355" s="1">
        <v>44757</v>
      </c>
      <c r="B1355" s="25">
        <v>0.45833333333333331</v>
      </c>
      <c r="C1355" s="4">
        <v>3</v>
      </c>
      <c r="D1355" s="2">
        <v>3</v>
      </c>
      <c r="E1355" s="2">
        <v>1</v>
      </c>
      <c r="F1355" s="21">
        <v>0</v>
      </c>
      <c r="G1355" s="22">
        <v>22.5</v>
      </c>
      <c r="H1355" s="3">
        <f>'Heights after harvest'!J4</f>
        <v>17.459733468972452</v>
      </c>
      <c r="I1355" s="14">
        <v>7.0699999999999999E-2</v>
      </c>
      <c r="J1355">
        <v>0.321076476</v>
      </c>
      <c r="K1355">
        <v>2.1460412020000001</v>
      </c>
      <c r="L1355">
        <v>545.40607820000002</v>
      </c>
      <c r="M1355">
        <f t="shared" si="91"/>
        <v>1.2757095255476731E-2</v>
      </c>
      <c r="N1355">
        <f t="shared" si="92"/>
        <v>8.5267075237526219E-2</v>
      </c>
      <c r="O1355">
        <f t="shared" si="93"/>
        <v>21.670218195970826</v>
      </c>
      <c r="P1355" s="10">
        <f>SLOPE(M1355:M1358,$F1355:$F1358)*($H1355/$I1355)*1000</f>
        <v>5.044393233346179E-2</v>
      </c>
      <c r="Q1355" s="10">
        <f>SLOPE(N1355:N1358,$F1355:$F1358)*($H1355/$I1355)*1000</f>
        <v>-0.48231160249380128</v>
      </c>
      <c r="R1355" s="10">
        <f>SLOPE(O1355:O1358,$F1355:$F1358)*($H1355/$I1355)</f>
        <v>4.3751630327132736</v>
      </c>
      <c r="S1355" s="11">
        <f>RSQ(J1355:J1358,$F1355:$F1358)</f>
        <v>0.99266254630106765</v>
      </c>
      <c r="T1355" s="11">
        <f>RSQ(K1355:K1358,$F1355:$F1358)</f>
        <v>0.98599145867128624</v>
      </c>
      <c r="U1355" s="11">
        <f>RSQ(L1355:L1358,$F1355:$F1358)</f>
        <v>0.9907267285211131</v>
      </c>
      <c r="V1355" t="s">
        <v>24</v>
      </c>
      <c r="W1355" s="4" t="s">
        <v>32</v>
      </c>
      <c r="X1355" s="4" t="s">
        <v>35</v>
      </c>
      <c r="Y1355" s="2">
        <v>306</v>
      </c>
      <c r="Z1355">
        <f t="shared" si="94"/>
        <v>0.9639460024465818</v>
      </c>
    </row>
    <row r="1356" spans="1:26" x14ac:dyDescent="0.2">
      <c r="A1356" s="1">
        <v>44757</v>
      </c>
      <c r="B1356" s="25">
        <v>0.45833333333333331</v>
      </c>
      <c r="C1356" s="4">
        <v>3</v>
      </c>
      <c r="D1356" s="2">
        <v>3</v>
      </c>
      <c r="E1356" s="2">
        <v>2</v>
      </c>
      <c r="F1356" s="21">
        <v>1200</v>
      </c>
      <c r="G1356" s="22">
        <v>22.5</v>
      </c>
      <c r="I1356" s="14"/>
      <c r="J1356">
        <v>0.32709050299999998</v>
      </c>
      <c r="K1356">
        <v>2.0814796339999999</v>
      </c>
      <c r="L1356">
        <v>1199.2542269999999</v>
      </c>
      <c r="M1356">
        <f t="shared" si="91"/>
        <v>1.2996046162948407E-2</v>
      </c>
      <c r="N1356">
        <f t="shared" si="92"/>
        <v>8.2701897984182565E-2</v>
      </c>
      <c r="O1356">
        <f t="shared" si="93"/>
        <v>47.649085351778034</v>
      </c>
      <c r="V1356" t="s">
        <v>24</v>
      </c>
      <c r="W1356" s="4" t="s">
        <v>32</v>
      </c>
      <c r="X1356" s="4" t="s">
        <v>35</v>
      </c>
      <c r="Y1356" s="2">
        <v>306</v>
      </c>
      <c r="Z1356">
        <f t="shared" si="94"/>
        <v>0.9639460024465818</v>
      </c>
    </row>
    <row r="1357" spans="1:26" x14ac:dyDescent="0.2">
      <c r="A1357" s="1">
        <v>44757</v>
      </c>
      <c r="B1357" s="25">
        <v>0.45833333333333331</v>
      </c>
      <c r="C1357" s="4">
        <v>3</v>
      </c>
      <c r="D1357" s="2">
        <v>3</v>
      </c>
      <c r="E1357" s="2">
        <v>3</v>
      </c>
      <c r="F1357" s="21">
        <v>2400</v>
      </c>
      <c r="G1357" s="22">
        <v>22.5</v>
      </c>
      <c r="I1357" s="14"/>
      <c r="J1357">
        <v>0.332182798</v>
      </c>
      <c r="K1357">
        <v>2.0110488320000002</v>
      </c>
      <c r="L1357">
        <v>1729.723058</v>
      </c>
      <c r="M1357">
        <f t="shared" si="91"/>
        <v>1.3198374571411408E-2</v>
      </c>
      <c r="N1357">
        <f t="shared" si="92"/>
        <v>7.9903522777044614E-2</v>
      </c>
      <c r="O1357">
        <f t="shared" si="93"/>
        <v>68.725812901037642</v>
      </c>
      <c r="V1357" t="s">
        <v>24</v>
      </c>
      <c r="W1357" s="4" t="s">
        <v>32</v>
      </c>
      <c r="X1357" s="4" t="s">
        <v>35</v>
      </c>
      <c r="Y1357" s="2">
        <v>306</v>
      </c>
      <c r="Z1357">
        <f t="shared" si="94"/>
        <v>0.9639460024465818</v>
      </c>
    </row>
    <row r="1358" spans="1:26" x14ac:dyDescent="0.2">
      <c r="A1358" s="1">
        <v>44757</v>
      </c>
      <c r="B1358" s="25">
        <v>0.45833333333333331</v>
      </c>
      <c r="C1358" s="4">
        <v>3</v>
      </c>
      <c r="D1358" s="2">
        <v>3</v>
      </c>
      <c r="E1358" s="2">
        <v>4</v>
      </c>
      <c r="F1358" s="21">
        <v>3600</v>
      </c>
      <c r="G1358" s="22">
        <v>22.5</v>
      </c>
      <c r="I1358" s="14"/>
      <c r="J1358">
        <v>0.33994303599999998</v>
      </c>
      <c r="K1358">
        <v>1.9728988139999999</v>
      </c>
      <c r="L1358">
        <v>2152.1636760000001</v>
      </c>
      <c r="M1358">
        <f t="shared" si="91"/>
        <v>1.3506706395045755E-2</v>
      </c>
      <c r="N1358">
        <f t="shared" si="92"/>
        <v>7.8387736196578489E-2</v>
      </c>
      <c r="O1358">
        <f t="shared" si="93"/>
        <v>85.510334989813956</v>
      </c>
      <c r="V1358" t="s">
        <v>24</v>
      </c>
      <c r="W1358" s="4" t="s">
        <v>32</v>
      </c>
      <c r="X1358" s="4" t="s">
        <v>35</v>
      </c>
      <c r="Y1358" s="2">
        <v>306</v>
      </c>
      <c r="Z1358">
        <f t="shared" si="94"/>
        <v>0.9639460024465818</v>
      </c>
    </row>
    <row r="1359" spans="1:26" x14ac:dyDescent="0.2">
      <c r="A1359" s="1">
        <v>44757</v>
      </c>
      <c r="B1359" s="25">
        <v>0.45833333333333331</v>
      </c>
      <c r="C1359" s="4">
        <v>4</v>
      </c>
      <c r="D1359" s="2">
        <v>4</v>
      </c>
      <c r="E1359" s="2">
        <v>1</v>
      </c>
      <c r="F1359" s="21">
        <v>0</v>
      </c>
      <c r="G1359" s="22">
        <v>22.5</v>
      </c>
      <c r="H1359" s="3">
        <f>'Heights after harvest'!J5</f>
        <v>17.870558065948259</v>
      </c>
      <c r="I1359" s="14">
        <v>7.0699999999999999E-2</v>
      </c>
      <c r="J1359">
        <v>0.32193075700000001</v>
      </c>
      <c r="K1359">
        <v>2.1841912200000002</v>
      </c>
      <c r="L1359">
        <v>481.51229130000002</v>
      </c>
      <c r="M1359">
        <f t="shared" si="91"/>
        <v>1.2791037773557513E-2</v>
      </c>
      <c r="N1359">
        <f t="shared" si="92"/>
        <v>8.6782861817992343E-2</v>
      </c>
      <c r="O1359">
        <f t="shared" si="93"/>
        <v>19.131573397476057</v>
      </c>
      <c r="P1359" s="10">
        <f>SLOPE(M1359:M1362,$F1359:$F1362)*($H1359/$I1359)*1000</f>
        <v>9.2988747793637042E-2</v>
      </c>
      <c r="Q1359" s="10">
        <f>SLOPE(N1359:N1362,$F1359:$F1362)*($H1359/$I1359)*1000</f>
        <v>-0.321738811498122</v>
      </c>
      <c r="R1359" s="10">
        <f>SLOPE(O1359:O1362,$F1359:$F1362)*($H1359/$I1359)</f>
        <v>3.2800322178281101</v>
      </c>
      <c r="S1359" s="11">
        <f>RSQ(J1359:J1362,$F1359:$F1362)</f>
        <v>0.99572096406077881</v>
      </c>
      <c r="T1359" s="11">
        <f>RSQ(K1359:K1362,$F1359:$F1362)</f>
        <v>0.99225209552184468</v>
      </c>
      <c r="U1359" s="11">
        <f>RSQ(L1359:L1362,$F1359:$F1362)</f>
        <v>0.99556822586149174</v>
      </c>
      <c r="V1359" t="s">
        <v>24</v>
      </c>
      <c r="W1359" s="4" t="s">
        <v>32</v>
      </c>
      <c r="X1359" s="4" t="s">
        <v>33</v>
      </c>
      <c r="Y1359" s="2">
        <v>306</v>
      </c>
      <c r="Z1359">
        <f t="shared" si="94"/>
        <v>0.9639460024465818</v>
      </c>
    </row>
    <row r="1360" spans="1:26" x14ac:dyDescent="0.2">
      <c r="A1360" s="1">
        <v>44757</v>
      </c>
      <c r="B1360" s="25">
        <v>0.45833333333333331</v>
      </c>
      <c r="C1360" s="4">
        <v>4</v>
      </c>
      <c r="D1360" s="2">
        <v>4</v>
      </c>
      <c r="E1360" s="2">
        <v>2</v>
      </c>
      <c r="F1360" s="21">
        <v>1200</v>
      </c>
      <c r="G1360" s="22">
        <v>22.5</v>
      </c>
      <c r="I1360" s="14"/>
      <c r="J1360">
        <v>0.33128884400000003</v>
      </c>
      <c r="K1360">
        <v>2.1401719689999998</v>
      </c>
      <c r="L1360">
        <v>905.9755212</v>
      </c>
      <c r="M1360">
        <f t="shared" si="91"/>
        <v>1.316285575522752E-2</v>
      </c>
      <c r="N1360">
        <f t="shared" si="92"/>
        <v>8.5033877323464166E-2</v>
      </c>
      <c r="O1360">
        <f t="shared" si="93"/>
        <v>35.996458435897921</v>
      </c>
      <c r="V1360" t="s">
        <v>24</v>
      </c>
      <c r="W1360" s="4" t="s">
        <v>32</v>
      </c>
      <c r="X1360" s="4" t="s">
        <v>33</v>
      </c>
      <c r="Y1360" s="2">
        <v>306</v>
      </c>
      <c r="Z1360">
        <f t="shared" si="94"/>
        <v>0.9639460024465818</v>
      </c>
    </row>
    <row r="1361" spans="1:26" x14ac:dyDescent="0.2">
      <c r="A1361" s="1">
        <v>44757</v>
      </c>
      <c r="B1361" s="25">
        <v>0.45833333333333331</v>
      </c>
      <c r="C1361" s="4">
        <v>4</v>
      </c>
      <c r="D1361" s="2">
        <v>4</v>
      </c>
      <c r="E1361" s="2">
        <v>3</v>
      </c>
      <c r="F1361" s="21">
        <v>2400</v>
      </c>
      <c r="G1361" s="22">
        <v>22.5</v>
      </c>
      <c r="I1361" s="14"/>
      <c r="J1361">
        <v>0.34454080100000001</v>
      </c>
      <c r="K1361">
        <v>2.099087334</v>
      </c>
      <c r="L1361">
        <v>1329.4015139999999</v>
      </c>
      <c r="M1361">
        <f t="shared" si="91"/>
        <v>1.3689386007074689E-2</v>
      </c>
      <c r="N1361">
        <f t="shared" si="92"/>
        <v>8.3401491766100927E-2</v>
      </c>
      <c r="O1361">
        <f t="shared" si="93"/>
        <v>52.820131696203674</v>
      </c>
      <c r="V1361" t="s">
        <v>24</v>
      </c>
      <c r="W1361" s="4" t="s">
        <v>32</v>
      </c>
      <c r="X1361" s="4" t="s">
        <v>33</v>
      </c>
      <c r="Y1361" s="2">
        <v>306</v>
      </c>
      <c r="Z1361">
        <f t="shared" si="94"/>
        <v>0.9639460024465818</v>
      </c>
    </row>
    <row r="1362" spans="1:26" x14ac:dyDescent="0.2">
      <c r="A1362" s="1">
        <v>44757</v>
      </c>
      <c r="B1362" s="25">
        <v>0.45833333333333331</v>
      </c>
      <c r="C1362" s="4">
        <v>4</v>
      </c>
      <c r="D1362" s="2">
        <v>4</v>
      </c>
      <c r="E1362" s="2">
        <v>4</v>
      </c>
      <c r="F1362" s="21">
        <v>3600</v>
      </c>
      <c r="G1362" s="22">
        <v>22.5</v>
      </c>
      <c r="I1362" s="14"/>
      <c r="J1362">
        <v>0.354549805</v>
      </c>
      <c r="K1362">
        <v>2.0697411670000001</v>
      </c>
      <c r="L1362">
        <v>1646.770045</v>
      </c>
      <c r="M1362">
        <f t="shared" si="91"/>
        <v>1.4087066394723045E-2</v>
      </c>
      <c r="N1362">
        <f t="shared" si="92"/>
        <v>8.2235502116326242E-2</v>
      </c>
      <c r="O1362">
        <f t="shared" si="93"/>
        <v>65.429901902656681</v>
      </c>
      <c r="V1362" t="s">
        <v>24</v>
      </c>
      <c r="W1362" s="4" t="s">
        <v>32</v>
      </c>
      <c r="X1362" s="4" t="s">
        <v>33</v>
      </c>
      <c r="Y1362" s="2">
        <v>306</v>
      </c>
      <c r="Z1362">
        <f t="shared" si="94"/>
        <v>0.9639460024465818</v>
      </c>
    </row>
    <row r="1363" spans="1:26" x14ac:dyDescent="0.2">
      <c r="A1363" s="1">
        <v>44757</v>
      </c>
      <c r="B1363" s="25">
        <v>0.45833333333333298</v>
      </c>
      <c r="C1363" s="4">
        <v>5</v>
      </c>
      <c r="D1363" s="4">
        <v>5</v>
      </c>
      <c r="E1363" s="2">
        <v>1</v>
      </c>
      <c r="F1363" s="21">
        <v>0</v>
      </c>
      <c r="G1363" s="22">
        <v>22.5</v>
      </c>
      <c r="H1363" s="3">
        <f>'Heights after harvest'!J6</f>
        <v>17.764914670725709</v>
      </c>
      <c r="I1363" s="14">
        <v>7.0699999999999999E-2</v>
      </c>
      <c r="J1363">
        <v>0.32978413600000001</v>
      </c>
      <c r="K1363">
        <v>2.1108258009999998</v>
      </c>
      <c r="L1363">
        <v>491.40493720000001</v>
      </c>
      <c r="M1363">
        <f t="shared" si="91"/>
        <v>1.3103070299977669E-2</v>
      </c>
      <c r="N1363">
        <f t="shared" si="92"/>
        <v>8.3867887633957222E-2</v>
      </c>
      <c r="O1363">
        <f t="shared" si="93"/>
        <v>19.524630614395932</v>
      </c>
      <c r="P1363" s="10">
        <f>SLOPE(M1363:M1366,$F1363:$F1366)*($H1363/$I1363)*1000</f>
        <v>0.53219442531697114</v>
      </c>
      <c r="Q1363" s="10">
        <f>SLOPE(N1363:N1366,$F1363:$F1366)*($H1363/$I1363)*1000</f>
        <v>-0.20020320243945824</v>
      </c>
      <c r="R1363" s="10">
        <f>SLOPE(O1363:O1366,$F1363:$F1366)*($H1363/$I1363)</f>
        <v>3.6757838322491065</v>
      </c>
      <c r="S1363" s="11">
        <f>RSQ(J1363:J1366,$F1363:$F1366)</f>
        <v>0.99407940407229356</v>
      </c>
      <c r="T1363" s="11">
        <f>RSQ(K1363:K1366,$F1363:$F1366)</f>
        <v>0.95240793035195437</v>
      </c>
      <c r="U1363" s="11">
        <f>RSQ(L1363:L1366,$F1363:$F1366)</f>
        <v>0.9957595283863987</v>
      </c>
      <c r="V1363" t="s">
        <v>24</v>
      </c>
      <c r="W1363" s="2" t="s">
        <v>31</v>
      </c>
      <c r="X1363" s="4" t="s">
        <v>35</v>
      </c>
      <c r="Y1363" s="2">
        <v>306</v>
      </c>
      <c r="Z1363">
        <f t="shared" si="94"/>
        <v>0.9639460024465818</v>
      </c>
    </row>
    <row r="1364" spans="1:26" x14ac:dyDescent="0.2">
      <c r="A1364" s="1">
        <v>44757</v>
      </c>
      <c r="B1364" s="25">
        <v>0.45833333333333298</v>
      </c>
      <c r="C1364" s="4">
        <v>5</v>
      </c>
      <c r="D1364" s="4">
        <v>5</v>
      </c>
      <c r="E1364" s="2">
        <v>2</v>
      </c>
      <c r="F1364" s="21">
        <v>1200</v>
      </c>
      <c r="G1364" s="22">
        <v>22.5</v>
      </c>
      <c r="I1364" s="14"/>
      <c r="J1364">
        <v>0.40479352899999999</v>
      </c>
      <c r="K1364">
        <v>2.1020219510000002</v>
      </c>
      <c r="L1364">
        <v>1005.433565</v>
      </c>
      <c r="M1364">
        <f t="shared" si="91"/>
        <v>1.608336329271778E-2</v>
      </c>
      <c r="N1364">
        <f t="shared" si="92"/>
        <v>8.3518090742998069E-2</v>
      </c>
      <c r="O1364">
        <f t="shared" si="93"/>
        <v>39.948151672620682</v>
      </c>
      <c r="V1364" t="s">
        <v>24</v>
      </c>
      <c r="W1364" s="2" t="s">
        <v>31</v>
      </c>
      <c r="X1364" s="4" t="s">
        <v>35</v>
      </c>
      <c r="Y1364" s="2">
        <v>306</v>
      </c>
      <c r="Z1364">
        <f t="shared" si="94"/>
        <v>0.9639460024465818</v>
      </c>
    </row>
    <row r="1365" spans="1:26" x14ac:dyDescent="0.2">
      <c r="A1365" s="1">
        <v>44757</v>
      </c>
      <c r="B1365" s="25">
        <v>0.45833333333333298</v>
      </c>
      <c r="C1365" s="4">
        <v>5</v>
      </c>
      <c r="D1365" s="4">
        <v>5</v>
      </c>
      <c r="E1365" s="2">
        <v>3</v>
      </c>
      <c r="F1365" s="21">
        <v>2400</v>
      </c>
      <c r="G1365" s="22">
        <v>22.5</v>
      </c>
      <c r="I1365" s="14"/>
      <c r="J1365">
        <v>0.46875828600000002</v>
      </c>
      <c r="K1365">
        <v>2.0638719330000002</v>
      </c>
      <c r="L1365">
        <v>1434.603257</v>
      </c>
      <c r="M1365">
        <f t="shared" si="91"/>
        <v>1.8624827893950115E-2</v>
      </c>
      <c r="N1365">
        <f t="shared" si="92"/>
        <v>8.2002304162531944E-2</v>
      </c>
      <c r="O1365">
        <f t="shared" si="93"/>
        <v>57.000035104926724</v>
      </c>
      <c r="V1365" t="s">
        <v>24</v>
      </c>
      <c r="W1365" s="2" t="s">
        <v>31</v>
      </c>
      <c r="X1365" s="4" t="s">
        <v>35</v>
      </c>
      <c r="Y1365" s="2">
        <v>306</v>
      </c>
      <c r="Z1365">
        <f t="shared" si="94"/>
        <v>0.9639460024465818</v>
      </c>
    </row>
    <row r="1366" spans="1:26" x14ac:dyDescent="0.2">
      <c r="A1366" s="1">
        <v>44757</v>
      </c>
      <c r="B1366" s="25">
        <v>0.45833333333333298</v>
      </c>
      <c r="C1366" s="4">
        <v>5</v>
      </c>
      <c r="D1366" s="4">
        <v>5</v>
      </c>
      <c r="E1366" s="2">
        <v>4</v>
      </c>
      <c r="F1366" s="21">
        <v>3600</v>
      </c>
      <c r="G1366" s="22">
        <v>22.5</v>
      </c>
      <c r="I1366" s="14"/>
      <c r="J1366">
        <v>0.52169008699999997</v>
      </c>
      <c r="K1366">
        <v>2.0433296159999998</v>
      </c>
      <c r="L1366">
        <v>1821.077689</v>
      </c>
      <c r="M1366">
        <f t="shared" si="91"/>
        <v>2.0727928176516246E-2</v>
      </c>
      <c r="N1366">
        <f t="shared" si="92"/>
        <v>8.1186111403716427E-2</v>
      </c>
      <c r="O1366">
        <f t="shared" si="93"/>
        <v>72.355539202431089</v>
      </c>
      <c r="V1366" t="s">
        <v>24</v>
      </c>
      <c r="W1366" s="2" t="s">
        <v>31</v>
      </c>
      <c r="X1366" s="4" t="s">
        <v>35</v>
      </c>
      <c r="Y1366" s="2">
        <v>306</v>
      </c>
      <c r="Z1366">
        <f t="shared" si="94"/>
        <v>0.9639460024465818</v>
      </c>
    </row>
    <row r="1367" spans="1:26" x14ac:dyDescent="0.2">
      <c r="A1367" s="1">
        <v>44757</v>
      </c>
      <c r="B1367" s="25">
        <v>0.45833333333333298</v>
      </c>
      <c r="C1367" s="4">
        <v>6</v>
      </c>
      <c r="D1367" s="4">
        <v>6</v>
      </c>
      <c r="E1367" s="2">
        <v>1</v>
      </c>
      <c r="F1367" s="21">
        <v>0</v>
      </c>
      <c r="G1367" s="22">
        <v>22.5</v>
      </c>
      <c r="H1367" s="3">
        <f>'Heights after harvest'!J7</f>
        <v>17.664684492457916</v>
      </c>
      <c r="I1367" s="14">
        <v>7.0699999999999999E-2</v>
      </c>
      <c r="J1367">
        <v>0.318944387</v>
      </c>
      <c r="K1367">
        <v>2.1548450520000002</v>
      </c>
      <c r="L1367">
        <v>474.48501190000002</v>
      </c>
      <c r="M1367">
        <f t="shared" si="91"/>
        <v>1.2672382532810139E-2</v>
      </c>
      <c r="N1367">
        <f t="shared" si="92"/>
        <v>8.56168721284854E-2</v>
      </c>
      <c r="O1367">
        <f t="shared" si="93"/>
        <v>18.852363678316657</v>
      </c>
      <c r="P1367" s="10">
        <f>SLOPE(M1367:M1370,$F1367:$F1370)*($H1367/$I1367)*1000</f>
        <v>0.11539268728380109</v>
      </c>
      <c r="Q1367" s="10">
        <f>SLOPE(N1367:N1370,$F1367:$F1370)*($H1367/$I1367)*1000</f>
        <v>-0.315604567318226</v>
      </c>
      <c r="R1367" s="10">
        <f>SLOPE(O1367:O1370,$F1367:$F1370)*($H1367/$I1367)</f>
        <v>3.9288574410097254</v>
      </c>
      <c r="S1367" s="11">
        <f>RSQ(J1367:J1370,$F1367:$F1370)</f>
        <v>0.97924183895063976</v>
      </c>
      <c r="T1367" s="11">
        <f>RSQ(K1367:K1370,$F1367:$F1370)</f>
        <v>0.92959295633653305</v>
      </c>
      <c r="U1367" s="11">
        <f>RSQ(L1367:L1370,$F1367:$F1370)</f>
        <v>0.99987699087242277</v>
      </c>
      <c r="V1367" t="s">
        <v>24</v>
      </c>
      <c r="W1367" s="2" t="s">
        <v>31</v>
      </c>
      <c r="X1367" s="4" t="s">
        <v>33</v>
      </c>
      <c r="Y1367" s="2">
        <v>306</v>
      </c>
      <c r="Z1367">
        <f t="shared" si="94"/>
        <v>0.9639460024465818</v>
      </c>
    </row>
    <row r="1368" spans="1:26" x14ac:dyDescent="0.2">
      <c r="A1368" s="1">
        <v>44757</v>
      </c>
      <c r="B1368" s="25">
        <v>0.45833333333333298</v>
      </c>
      <c r="C1368" s="4">
        <v>6</v>
      </c>
      <c r="D1368" s="4">
        <v>6</v>
      </c>
      <c r="E1368" s="2">
        <v>2</v>
      </c>
      <c r="F1368" s="21">
        <v>1200</v>
      </c>
      <c r="G1368" s="22">
        <v>22.5</v>
      </c>
      <c r="I1368" s="14"/>
      <c r="J1368">
        <v>0.33849468100000002</v>
      </c>
      <c r="K1368">
        <v>2.1401719689999998</v>
      </c>
      <c r="L1368">
        <v>965.20174259999999</v>
      </c>
      <c r="M1368">
        <f t="shared" si="91"/>
        <v>1.3449159972059768E-2</v>
      </c>
      <c r="N1368">
        <f t="shared" si="92"/>
        <v>8.5033877323464166E-2</v>
      </c>
      <c r="O1368">
        <f t="shared" si="93"/>
        <v>38.349650290481982</v>
      </c>
      <c r="V1368" t="s">
        <v>24</v>
      </c>
      <c r="W1368" s="2" t="s">
        <v>31</v>
      </c>
      <c r="X1368" s="4" t="s">
        <v>33</v>
      </c>
      <c r="Y1368" s="2">
        <v>306</v>
      </c>
      <c r="Z1368">
        <f t="shared" si="94"/>
        <v>0.9639460024465818</v>
      </c>
    </row>
    <row r="1369" spans="1:26" x14ac:dyDescent="0.2">
      <c r="A1369" s="1">
        <v>44757</v>
      </c>
      <c r="B1369" s="25">
        <v>0.45833333333333298</v>
      </c>
      <c r="C1369" s="4">
        <v>6</v>
      </c>
      <c r="D1369" s="4">
        <v>6</v>
      </c>
      <c r="E1369" s="2">
        <v>3</v>
      </c>
      <c r="F1369" s="21">
        <v>2400</v>
      </c>
      <c r="G1369" s="22">
        <v>22.5</v>
      </c>
      <c r="I1369" s="14"/>
      <c r="J1369">
        <v>0.350494535</v>
      </c>
      <c r="K1369">
        <v>2.1020219510000002</v>
      </c>
      <c r="L1369">
        <v>1429.3522459999999</v>
      </c>
      <c r="M1369">
        <f t="shared" si="91"/>
        <v>1.3925941337162996E-2</v>
      </c>
      <c r="N1369">
        <f t="shared" si="92"/>
        <v>8.3518090742998069E-2</v>
      </c>
      <c r="O1369">
        <f t="shared" si="93"/>
        <v>56.791400550476972</v>
      </c>
      <c r="V1369" t="s">
        <v>24</v>
      </c>
      <c r="W1369" s="2" t="s">
        <v>31</v>
      </c>
      <c r="X1369" s="4" t="s">
        <v>33</v>
      </c>
      <c r="Y1369" s="2">
        <v>306</v>
      </c>
      <c r="Z1369">
        <f t="shared" si="94"/>
        <v>0.9639460024465818</v>
      </c>
    </row>
    <row r="1370" spans="1:26" x14ac:dyDescent="0.2">
      <c r="A1370" s="1">
        <v>44757</v>
      </c>
      <c r="B1370" s="25">
        <v>0.45833333333333298</v>
      </c>
      <c r="C1370" s="4">
        <v>6</v>
      </c>
      <c r="D1370" s="4">
        <v>6</v>
      </c>
      <c r="E1370" s="2">
        <v>4</v>
      </c>
      <c r="F1370" s="21">
        <v>3600</v>
      </c>
      <c r="G1370" s="22">
        <v>22.5</v>
      </c>
      <c r="I1370" s="14"/>
      <c r="J1370">
        <v>0.36143967599999999</v>
      </c>
      <c r="K1370">
        <v>2.0403949990000001</v>
      </c>
      <c r="L1370">
        <v>1902.824914</v>
      </c>
      <c r="M1370">
        <f t="shared" si="91"/>
        <v>1.4360816567080567E-2</v>
      </c>
      <c r="N1370">
        <f t="shared" si="92"/>
        <v>8.1069512426819298E-2</v>
      </c>
      <c r="O1370">
        <f t="shared" si="93"/>
        <v>75.603541513867611</v>
      </c>
      <c r="V1370" t="s">
        <v>24</v>
      </c>
      <c r="W1370" s="2" t="s">
        <v>31</v>
      </c>
      <c r="X1370" s="4" t="s">
        <v>33</v>
      </c>
      <c r="Y1370" s="2">
        <v>306</v>
      </c>
      <c r="Z1370">
        <f t="shared" si="94"/>
        <v>0.9639460024465818</v>
      </c>
    </row>
    <row r="1371" spans="1:26" x14ac:dyDescent="0.2">
      <c r="A1371" s="1">
        <v>44757</v>
      </c>
      <c r="B1371" s="25">
        <v>0.45833333333333298</v>
      </c>
      <c r="C1371" s="4">
        <v>7</v>
      </c>
      <c r="D1371" s="4">
        <v>7</v>
      </c>
      <c r="E1371" s="2">
        <v>1</v>
      </c>
      <c r="F1371" s="21">
        <v>0</v>
      </c>
      <c r="G1371" s="22">
        <v>22.5</v>
      </c>
      <c r="H1371" s="3">
        <f>'Heights after harvest'!J8</f>
        <v>16.811621181117445</v>
      </c>
      <c r="I1371" s="14">
        <v>7.0699999999999999E-2</v>
      </c>
      <c r="J1371">
        <v>0.32096728899999999</v>
      </c>
      <c r="K1371">
        <v>2.1460412020000001</v>
      </c>
      <c r="L1371">
        <v>484.71475989999999</v>
      </c>
      <c r="M1371">
        <f t="shared" si="91"/>
        <v>1.2752757008785434E-2</v>
      </c>
      <c r="N1371">
        <f t="shared" si="92"/>
        <v>8.5267075237526219E-2</v>
      </c>
      <c r="O1371">
        <f t="shared" si="93"/>
        <v>19.25881472481289</v>
      </c>
      <c r="P1371" s="10">
        <f>SLOPE(M1371:M1374,$F1371:$F1374)*($H1371/$I1371)*1000</f>
        <v>3.3576324681355824E-2</v>
      </c>
      <c r="Q1371" s="10">
        <f>SLOPE(N1371:N1374,$F1371:$F1374)*($H1371/$I1371)*1000</f>
        <v>-0.29574241021552305</v>
      </c>
      <c r="R1371" s="10">
        <f>SLOPE(O1371:O1374,$F1371:$F1374)*($H1371/$I1371)</f>
        <v>4.0030729361106294</v>
      </c>
      <c r="S1371" s="11">
        <f>RSQ(J1371:J1374,$F1371:$F1374)</f>
        <v>0.87539941689254308</v>
      </c>
      <c r="T1371" s="11">
        <f>RSQ(K1371:K1374,$F1371:$F1374)</f>
        <v>0.89726177889116854</v>
      </c>
      <c r="U1371" s="11">
        <f>RSQ(L1371:L1374,$F1371:$F1374)</f>
        <v>0.99458065439814813</v>
      </c>
      <c r="V1371" t="s">
        <v>24</v>
      </c>
      <c r="W1371" s="2" t="s">
        <v>31</v>
      </c>
      <c r="X1371" s="4" t="s">
        <v>35</v>
      </c>
      <c r="Y1371" s="2">
        <v>306</v>
      </c>
      <c r="Z1371">
        <f t="shared" si="94"/>
        <v>0.9639460024465818</v>
      </c>
    </row>
    <row r="1372" spans="1:26" x14ac:dyDescent="0.2">
      <c r="A1372" s="1">
        <v>44757</v>
      </c>
      <c r="B1372" s="25">
        <v>0.45833333333333298</v>
      </c>
      <c r="C1372" s="4">
        <v>7</v>
      </c>
      <c r="D1372" s="4">
        <v>7</v>
      </c>
      <c r="E1372" s="2">
        <v>2</v>
      </c>
      <c r="F1372" s="21">
        <v>1200</v>
      </c>
      <c r="G1372" s="22">
        <v>22.5</v>
      </c>
      <c r="I1372" s="14"/>
      <c r="J1372">
        <v>0.32352394800000001</v>
      </c>
      <c r="K1372">
        <v>2.0726757839999999</v>
      </c>
      <c r="L1372">
        <v>1103.2838919999999</v>
      </c>
      <c r="M1372">
        <f t="shared" si="91"/>
        <v>1.2854338858708231E-2</v>
      </c>
      <c r="N1372">
        <f t="shared" si="92"/>
        <v>8.235210109322337E-2</v>
      </c>
      <c r="O1372">
        <f t="shared" si="93"/>
        <v>43.835966681274712</v>
      </c>
      <c r="V1372" t="s">
        <v>24</v>
      </c>
      <c r="W1372" s="2" t="s">
        <v>31</v>
      </c>
      <c r="X1372" s="4" t="s">
        <v>35</v>
      </c>
      <c r="Y1372" s="2">
        <v>306</v>
      </c>
      <c r="Z1372">
        <f t="shared" si="94"/>
        <v>0.9639460024465818</v>
      </c>
    </row>
    <row r="1373" spans="1:26" x14ac:dyDescent="0.2">
      <c r="A1373" s="1">
        <v>44757</v>
      </c>
      <c r="B1373" s="25">
        <v>0.45833333333333298</v>
      </c>
      <c r="C1373" s="4">
        <v>7</v>
      </c>
      <c r="D1373" s="4">
        <v>7</v>
      </c>
      <c r="E1373" s="2">
        <v>3</v>
      </c>
      <c r="F1373" s="21">
        <v>2400</v>
      </c>
      <c r="G1373" s="22">
        <v>22.5</v>
      </c>
      <c r="I1373" s="14"/>
      <c r="J1373">
        <v>0.33229213699999999</v>
      </c>
      <c r="K1373">
        <v>2.0491988499999998</v>
      </c>
      <c r="L1373">
        <v>1520.8365309999999</v>
      </c>
      <c r="M1373">
        <f t="shared" si="91"/>
        <v>1.3202718857406806E-2</v>
      </c>
      <c r="N1373">
        <f t="shared" si="92"/>
        <v>8.1419309357510725E-2</v>
      </c>
      <c r="O1373">
        <f t="shared" si="93"/>
        <v>60.426278298805634</v>
      </c>
      <c r="V1373" t="s">
        <v>24</v>
      </c>
      <c r="W1373" s="2" t="s">
        <v>31</v>
      </c>
      <c r="X1373" s="4" t="s">
        <v>35</v>
      </c>
      <c r="Y1373" s="2">
        <v>306</v>
      </c>
      <c r="Z1373">
        <f t="shared" si="94"/>
        <v>0.9639460024465818</v>
      </c>
    </row>
    <row r="1374" spans="1:26" x14ac:dyDescent="0.2">
      <c r="A1374" s="1">
        <v>44757</v>
      </c>
      <c r="B1374" s="25">
        <v>0.45833333333333298</v>
      </c>
      <c r="C1374" s="4">
        <v>7</v>
      </c>
      <c r="D1374" s="4">
        <v>7</v>
      </c>
      <c r="E1374" s="2">
        <v>4</v>
      </c>
      <c r="F1374" s="21">
        <v>3600</v>
      </c>
      <c r="G1374" s="22">
        <v>22.5</v>
      </c>
      <c r="I1374" s="14"/>
      <c r="J1374">
        <v>0.33225997800000001</v>
      </c>
      <c r="K1374">
        <v>2.0286565319999998</v>
      </c>
      <c r="L1374">
        <v>2040.336583</v>
      </c>
      <c r="M1374">
        <f t="shared" si="91"/>
        <v>1.3201441107534153E-2</v>
      </c>
      <c r="N1374">
        <f t="shared" si="92"/>
        <v>8.0603116558962962E-2</v>
      </c>
      <c r="O1374">
        <f t="shared" si="93"/>
        <v>81.067191426895135</v>
      </c>
      <c r="V1374" t="s">
        <v>24</v>
      </c>
      <c r="W1374" s="2" t="s">
        <v>31</v>
      </c>
      <c r="X1374" s="4" t="s">
        <v>35</v>
      </c>
      <c r="Y1374" s="2">
        <v>306</v>
      </c>
      <c r="Z1374">
        <f t="shared" si="94"/>
        <v>0.9639460024465818</v>
      </c>
    </row>
    <row r="1375" spans="1:26" x14ac:dyDescent="0.2">
      <c r="A1375" s="1">
        <v>44757</v>
      </c>
      <c r="B1375" s="25">
        <v>0.45833333333333298</v>
      </c>
      <c r="C1375" s="4">
        <v>8</v>
      </c>
      <c r="D1375" s="4">
        <v>8</v>
      </c>
      <c r="E1375" s="2">
        <v>1</v>
      </c>
      <c r="F1375" s="21">
        <v>0</v>
      </c>
      <c r="G1375" s="22">
        <v>22.5</v>
      </c>
      <c r="H1375" s="3">
        <f>'Heights after harvest'!J9</f>
        <v>17.884009012338421</v>
      </c>
      <c r="I1375" s="14">
        <v>7.0699999999999999E-2</v>
      </c>
      <c r="J1375">
        <v>0.323042102</v>
      </c>
      <c r="K1375">
        <v>2.157779669</v>
      </c>
      <c r="L1375">
        <v>480.7473291</v>
      </c>
      <c r="M1375">
        <f t="shared" si="91"/>
        <v>1.2835194026308642E-2</v>
      </c>
      <c r="N1375">
        <f t="shared" si="92"/>
        <v>8.5733471105382528E-2</v>
      </c>
      <c r="O1375">
        <f t="shared" si="93"/>
        <v>19.10117971752225</v>
      </c>
      <c r="P1375" s="10">
        <f>SLOPE(M1375:M1378,$F1375:$F1378)*($H1375/$I1375)*1000</f>
        <v>6.5242885172252033E-2</v>
      </c>
      <c r="Q1375" s="10">
        <f>SLOPE(N1375:N1378,$F1375:$F1378)*($H1375/$I1375)*1000</f>
        <v>-0.28511292846200481</v>
      </c>
      <c r="R1375" s="10">
        <f>SLOPE(O1375:O1378,$F1375:$F1378)*($H1375/$I1375)</f>
        <v>4.0047425049677283</v>
      </c>
      <c r="S1375" s="11">
        <f>RSQ(J1375:J1378,$F1375:$F1378)</f>
        <v>0.9742567759417009</v>
      </c>
      <c r="T1375" s="11">
        <f>RSQ(K1375:K1378,$F1375:$F1378)</f>
        <v>0.91289009447023439</v>
      </c>
      <c r="U1375" s="11">
        <f>RSQ(L1375:L1378,$F1375:$F1378)</f>
        <v>0.99312283691578074</v>
      </c>
      <c r="V1375" t="s">
        <v>24</v>
      </c>
      <c r="W1375" s="2" t="s">
        <v>31</v>
      </c>
      <c r="X1375" s="4" t="s">
        <v>33</v>
      </c>
      <c r="Y1375" s="2">
        <v>306</v>
      </c>
      <c r="Z1375">
        <f t="shared" si="94"/>
        <v>0.9639460024465818</v>
      </c>
    </row>
    <row r="1376" spans="1:26" x14ac:dyDescent="0.2">
      <c r="A1376" s="1">
        <v>44757</v>
      </c>
      <c r="B1376" s="25">
        <v>0.45833333333333298</v>
      </c>
      <c r="C1376" s="4">
        <v>8</v>
      </c>
      <c r="D1376" s="4">
        <v>8</v>
      </c>
      <c r="E1376" s="2">
        <v>2</v>
      </c>
      <c r="F1376" s="21">
        <v>1200</v>
      </c>
      <c r="G1376" s="22">
        <v>22.5</v>
      </c>
      <c r="I1376" s="14"/>
      <c r="J1376">
        <v>0.32895473600000003</v>
      </c>
      <c r="K1376">
        <v>2.099087334</v>
      </c>
      <c r="L1376">
        <v>1034.696608</v>
      </c>
      <c r="M1376">
        <f t="shared" si="91"/>
        <v>1.3070116360353353E-2</v>
      </c>
      <c r="N1376">
        <f t="shared" si="92"/>
        <v>8.3401491766100927E-2</v>
      </c>
      <c r="O1376">
        <f t="shared" si="93"/>
        <v>41.11083861769638</v>
      </c>
      <c r="V1376" t="s">
        <v>24</v>
      </c>
      <c r="W1376" s="2" t="s">
        <v>31</v>
      </c>
      <c r="X1376" s="4" t="s">
        <v>33</v>
      </c>
      <c r="Y1376" s="2">
        <v>306</v>
      </c>
      <c r="Z1376">
        <f t="shared" si="94"/>
        <v>0.9639460024465818</v>
      </c>
    </row>
    <row r="1377" spans="1:26" x14ac:dyDescent="0.2">
      <c r="A1377" s="1">
        <v>44757</v>
      </c>
      <c r="B1377" s="25">
        <v>0.45833333333333298</v>
      </c>
      <c r="C1377" s="4">
        <v>8</v>
      </c>
      <c r="D1377" s="4">
        <v>8</v>
      </c>
      <c r="E1377" s="2">
        <v>3</v>
      </c>
      <c r="F1377" s="21">
        <v>2400</v>
      </c>
      <c r="G1377" s="22">
        <v>22.5</v>
      </c>
      <c r="I1377" s="14"/>
      <c r="J1377">
        <v>0.33553438200000002</v>
      </c>
      <c r="K1377">
        <v>2.0668065499999999</v>
      </c>
      <c r="L1377">
        <v>1531.053314</v>
      </c>
      <c r="M1377">
        <f t="shared" si="91"/>
        <v>1.3331540591162825E-2</v>
      </c>
      <c r="N1377">
        <f t="shared" si="92"/>
        <v>8.2118903139429086E-2</v>
      </c>
      <c r="O1377">
        <f t="shared" si="93"/>
        <v>60.832214216501256</v>
      </c>
      <c r="V1377" t="s">
        <v>24</v>
      </c>
      <c r="W1377" s="2" t="s">
        <v>31</v>
      </c>
      <c r="X1377" s="4" t="s">
        <v>33</v>
      </c>
      <c r="Y1377" s="2">
        <v>306</v>
      </c>
      <c r="Z1377">
        <f t="shared" si="94"/>
        <v>0.9639460024465818</v>
      </c>
    </row>
    <row r="1378" spans="1:26" x14ac:dyDescent="0.2">
      <c r="A1378" s="1">
        <v>44757</v>
      </c>
      <c r="B1378" s="25">
        <v>0.45833333333333298</v>
      </c>
      <c r="C1378" s="4">
        <v>8</v>
      </c>
      <c r="D1378" s="4">
        <v>8</v>
      </c>
      <c r="E1378" s="2">
        <v>4</v>
      </c>
      <c r="F1378" s="21">
        <v>3600</v>
      </c>
      <c r="G1378" s="22">
        <v>22.5</v>
      </c>
      <c r="I1378" s="14"/>
      <c r="J1378">
        <v>0.34681484600000001</v>
      </c>
      <c r="K1378">
        <v>2.0550680830000001</v>
      </c>
      <c r="L1378">
        <v>1909.139093</v>
      </c>
      <c r="M1378">
        <f t="shared" si="91"/>
        <v>1.3779738962986166E-2</v>
      </c>
      <c r="N1378">
        <f t="shared" si="92"/>
        <v>8.1652507271572763E-2</v>
      </c>
      <c r="O1378">
        <f t="shared" si="93"/>
        <v>75.854418139793736</v>
      </c>
      <c r="V1378" t="s">
        <v>24</v>
      </c>
      <c r="W1378" s="2" t="s">
        <v>31</v>
      </c>
      <c r="X1378" s="4" t="s">
        <v>33</v>
      </c>
      <c r="Y1378" s="2">
        <v>306</v>
      </c>
      <c r="Z1378">
        <f t="shared" si="94"/>
        <v>0.9639460024465818</v>
      </c>
    </row>
    <row r="1379" spans="1:26" x14ac:dyDescent="0.2">
      <c r="A1379" s="1">
        <v>44757</v>
      </c>
      <c r="B1379" s="25">
        <v>0.45833333333333298</v>
      </c>
      <c r="C1379" s="4">
        <v>9</v>
      </c>
      <c r="D1379" s="4">
        <v>9</v>
      </c>
      <c r="E1379" s="2">
        <v>1</v>
      </c>
      <c r="F1379" s="21">
        <v>0</v>
      </c>
      <c r="G1379" s="22">
        <v>22.5</v>
      </c>
      <c r="H1379" s="3">
        <f>'Heights after harvest'!J10</f>
        <v>17.77725894650327</v>
      </c>
      <c r="I1379" s="14">
        <v>7.0699999999999999E-2</v>
      </c>
      <c r="J1379">
        <v>0.32578579499999999</v>
      </c>
      <c r="K1379">
        <v>2.1343027349999999</v>
      </c>
      <c r="L1379">
        <v>464.78684779999998</v>
      </c>
      <c r="M1379">
        <f t="shared" si="91"/>
        <v>1.2944207160465453E-2</v>
      </c>
      <c r="N1379">
        <f t="shared" si="92"/>
        <v>8.4800679369669882E-2</v>
      </c>
      <c r="O1379">
        <f t="shared" si="93"/>
        <v>18.467033663585383</v>
      </c>
      <c r="P1379" s="10">
        <f>SLOPE(M1379:M1382,$F1379:$F1382)*($H1379/$I1379)*1000</f>
        <v>0.16375596332688588</v>
      </c>
      <c r="Q1379" s="10">
        <f>SLOPE(N1379:N1382,$F1379:$F1382)*($H1379/$I1379)*1000</f>
        <v>-0.10017115906389504</v>
      </c>
      <c r="R1379" s="10">
        <f>SLOPE(O1379:O1382,$F1379:$F1382)*($H1379/$I1379)</f>
        <v>2.7786204637462295</v>
      </c>
      <c r="S1379" s="11">
        <f>RSQ(J1379:J1382,$F1379:$F1382)</f>
        <v>0.9982220159336429</v>
      </c>
      <c r="T1379" s="11">
        <f>RSQ(K1379:K1382,$F1379:$F1382)</f>
        <v>0.94704224518443958</v>
      </c>
      <c r="U1379" s="11">
        <f>RSQ(L1379:L1382,$F1379:$F1382)</f>
        <v>0.99831666745146552</v>
      </c>
      <c r="V1379" t="s">
        <v>24</v>
      </c>
      <c r="W1379" s="2" t="s">
        <v>36</v>
      </c>
      <c r="X1379" s="4" t="s">
        <v>35</v>
      </c>
      <c r="Y1379" s="2">
        <v>306</v>
      </c>
      <c r="Z1379" s="31">
        <f t="shared" si="94"/>
        <v>0.9639460024465818</v>
      </c>
    </row>
    <row r="1380" spans="1:26" x14ac:dyDescent="0.2">
      <c r="A1380" s="1">
        <v>44757</v>
      </c>
      <c r="B1380" s="25">
        <v>0.45833333333333298</v>
      </c>
      <c r="C1380" s="4">
        <v>9</v>
      </c>
      <c r="D1380" s="4">
        <v>9</v>
      </c>
      <c r="E1380" s="2">
        <v>2</v>
      </c>
      <c r="F1380" s="21">
        <v>1200</v>
      </c>
      <c r="G1380" s="22">
        <v>22.5</v>
      </c>
      <c r="I1380" s="14"/>
      <c r="J1380">
        <v>0.34339434600000002</v>
      </c>
      <c r="K1380">
        <v>2.1225642680000001</v>
      </c>
      <c r="L1380">
        <v>831.5797116</v>
      </c>
      <c r="M1380">
        <f t="shared" si="91"/>
        <v>1.3643834754540332E-2</v>
      </c>
      <c r="N1380">
        <f t="shared" si="92"/>
        <v>8.4334283501813573E-2</v>
      </c>
      <c r="O1380">
        <f t="shared" si="93"/>
        <v>33.040544500691063</v>
      </c>
      <c r="V1380" t="s">
        <v>24</v>
      </c>
      <c r="W1380" s="2" t="s">
        <v>36</v>
      </c>
      <c r="X1380" s="4" t="s">
        <v>35</v>
      </c>
      <c r="Y1380" s="2">
        <v>306</v>
      </c>
      <c r="Z1380" s="31">
        <f t="shared" si="94"/>
        <v>0.9639460024465818</v>
      </c>
    </row>
    <row r="1381" spans="1:26" x14ac:dyDescent="0.2">
      <c r="A1381" s="1">
        <v>44757</v>
      </c>
      <c r="B1381" s="25">
        <v>0.45833333333333298</v>
      </c>
      <c r="C1381" s="4">
        <v>9</v>
      </c>
      <c r="D1381" s="4">
        <v>9</v>
      </c>
      <c r="E1381" s="2">
        <v>3</v>
      </c>
      <c r="F1381" s="21">
        <v>2400</v>
      </c>
      <c r="G1381" s="22">
        <v>22.5</v>
      </c>
      <c r="I1381" s="14"/>
      <c r="J1381">
        <v>0.36339536</v>
      </c>
      <c r="K1381">
        <v>2.1166950349999998</v>
      </c>
      <c r="L1381">
        <v>1161.5377040000001</v>
      </c>
      <c r="M1381">
        <f t="shared" si="91"/>
        <v>1.4438520319745438E-2</v>
      </c>
      <c r="N1381">
        <f t="shared" si="92"/>
        <v>8.410108558775152E-2</v>
      </c>
      <c r="O1381">
        <f t="shared" si="93"/>
        <v>46.150522509022849</v>
      </c>
      <c r="V1381" t="s">
        <v>24</v>
      </c>
      <c r="W1381" s="2" t="s">
        <v>36</v>
      </c>
      <c r="X1381" s="4" t="s">
        <v>35</v>
      </c>
      <c r="Y1381" s="2">
        <v>306</v>
      </c>
      <c r="Z1381" s="31">
        <f t="shared" si="94"/>
        <v>0.9639460024465818</v>
      </c>
    </row>
    <row r="1382" spans="1:26" x14ac:dyDescent="0.2">
      <c r="A1382" s="1">
        <v>44757</v>
      </c>
      <c r="B1382" s="25">
        <v>0.45833333333333298</v>
      </c>
      <c r="C1382" s="4">
        <v>9</v>
      </c>
      <c r="D1382" s="4">
        <v>9</v>
      </c>
      <c r="E1382" s="2">
        <v>4</v>
      </c>
      <c r="F1382" s="21">
        <v>3600</v>
      </c>
      <c r="G1382" s="22">
        <v>22.5</v>
      </c>
      <c r="I1382" s="14"/>
      <c r="J1382">
        <v>0.38468323999999998</v>
      </c>
      <c r="K1382">
        <v>2.0961527169999998</v>
      </c>
      <c r="L1382">
        <v>1467.3021470000001</v>
      </c>
      <c r="M1382">
        <f t="shared" si="91"/>
        <v>1.5284335984382162E-2</v>
      </c>
      <c r="N1382">
        <f t="shared" si="92"/>
        <v>8.3284892789203757E-2</v>
      </c>
      <c r="O1382">
        <f t="shared" si="93"/>
        <v>58.299236029501337</v>
      </c>
      <c r="V1382" t="s">
        <v>24</v>
      </c>
      <c r="W1382" s="2" t="s">
        <v>36</v>
      </c>
      <c r="X1382" s="4" t="s">
        <v>35</v>
      </c>
      <c r="Y1382" s="2">
        <v>306</v>
      </c>
      <c r="Z1382" s="31">
        <f t="shared" si="94"/>
        <v>0.9639460024465818</v>
      </c>
    </row>
    <row r="1383" spans="1:26" x14ac:dyDescent="0.2">
      <c r="A1383" s="1">
        <v>44757</v>
      </c>
      <c r="B1383" s="25">
        <v>0.45833333333333298</v>
      </c>
      <c r="C1383" s="4">
        <v>10</v>
      </c>
      <c r="D1383" s="4">
        <v>10</v>
      </c>
      <c r="E1383" s="2">
        <v>1</v>
      </c>
      <c r="F1383" s="21">
        <v>0</v>
      </c>
      <c r="G1383" s="22">
        <v>22.5</v>
      </c>
      <c r="H1383" s="3">
        <f>'Heights after harvest'!J11</f>
        <v>17.084091004767565</v>
      </c>
      <c r="I1383" s="14">
        <v>7.0699999999999999E-2</v>
      </c>
      <c r="J1383">
        <v>0.31830872500000001</v>
      </c>
      <c r="K1383">
        <v>2.1753873690000001</v>
      </c>
      <c r="L1383">
        <v>470.18047919999998</v>
      </c>
      <c r="M1383">
        <f t="shared" si="91"/>
        <v>1.2647126242516588E-2</v>
      </c>
      <c r="N1383">
        <f t="shared" si="92"/>
        <v>8.6433064887300889E-2</v>
      </c>
      <c r="O1383">
        <f t="shared" si="93"/>
        <v>18.681334849396116</v>
      </c>
      <c r="P1383" s="10">
        <f>SLOPE(M1383:M1386,$F1383:$F1386)*($H1383/$I1383)*1000</f>
        <v>9.0098178940677551E-2</v>
      </c>
      <c r="Q1383" s="10">
        <f>SLOPE(N1383:N1386,$F1383:$F1386)*($H1383/$I1383)*1000</f>
        <v>-0.28644796938745587</v>
      </c>
      <c r="R1383" s="10">
        <f>SLOPE(O1383:O1386,$F1383:$F1386)*($H1383/$I1383)</f>
        <v>4.3225882950620953</v>
      </c>
      <c r="S1383" s="11">
        <f>RSQ(J1383:J1386,$F1383:$F1386)</f>
        <v>0.9888960228219843</v>
      </c>
      <c r="T1383" s="11">
        <f>RSQ(K1383:K1386,$F1383:$F1386)</f>
        <v>0.97536042015406321</v>
      </c>
      <c r="U1383" s="11">
        <f>RSQ(L1383:L1386,$F1383:$F1386)</f>
        <v>0.99932222334770782</v>
      </c>
      <c r="V1383" t="s">
        <v>24</v>
      </c>
      <c r="W1383" s="2" t="s">
        <v>36</v>
      </c>
      <c r="X1383" s="4" t="s">
        <v>33</v>
      </c>
      <c r="Y1383" s="2">
        <v>306</v>
      </c>
      <c r="Z1383" s="31">
        <f t="shared" si="94"/>
        <v>0.9639460024465818</v>
      </c>
    </row>
    <row r="1384" spans="1:26" x14ac:dyDescent="0.2">
      <c r="A1384" s="1">
        <v>44757</v>
      </c>
      <c r="B1384" s="25">
        <v>0.45833333333333298</v>
      </c>
      <c r="C1384" s="4">
        <v>10</v>
      </c>
      <c r="D1384" s="4">
        <v>10</v>
      </c>
      <c r="E1384" s="2">
        <v>2</v>
      </c>
      <c r="F1384" s="21">
        <v>1200</v>
      </c>
      <c r="G1384" s="22">
        <v>22.5</v>
      </c>
      <c r="I1384" s="14"/>
      <c r="J1384">
        <v>0.32703908199999998</v>
      </c>
      <c r="K1384">
        <v>2.1225642680000001</v>
      </c>
      <c r="L1384">
        <v>968.24862570000005</v>
      </c>
      <c r="M1384">
        <f t="shared" si="91"/>
        <v>1.2994003090209776E-2</v>
      </c>
      <c r="N1384">
        <f t="shared" si="92"/>
        <v>8.4334283501813573E-2</v>
      </c>
      <c r="O1384">
        <f t="shared" si="93"/>
        <v>38.470709853683999</v>
      </c>
      <c r="V1384" t="s">
        <v>24</v>
      </c>
      <c r="W1384" s="2" t="s">
        <v>36</v>
      </c>
      <c r="X1384" s="4" t="s">
        <v>33</v>
      </c>
      <c r="Y1384" s="2">
        <v>306</v>
      </c>
      <c r="Z1384" s="31">
        <f t="shared" si="94"/>
        <v>0.9639460024465818</v>
      </c>
    </row>
    <row r="1385" spans="1:26" x14ac:dyDescent="0.2">
      <c r="A1385" s="1">
        <v>44757</v>
      </c>
      <c r="B1385" s="25">
        <v>0.45833333333333298</v>
      </c>
      <c r="C1385" s="4">
        <v>10</v>
      </c>
      <c r="D1385" s="4">
        <v>10</v>
      </c>
      <c r="E1385" s="2">
        <v>3</v>
      </c>
      <c r="F1385" s="21">
        <v>2400</v>
      </c>
      <c r="G1385" s="22">
        <v>22.5</v>
      </c>
      <c r="I1385" s="14"/>
      <c r="J1385">
        <v>0.34187456500000002</v>
      </c>
      <c r="K1385">
        <v>2.099087334</v>
      </c>
      <c r="L1385">
        <v>1537.3545280000001</v>
      </c>
      <c r="M1385">
        <f t="shared" si="91"/>
        <v>1.3583450414877704E-2</v>
      </c>
      <c r="N1385">
        <f t="shared" si="92"/>
        <v>8.3401491766100927E-2</v>
      </c>
      <c r="O1385">
        <f t="shared" si="93"/>
        <v>61.082575713626767</v>
      </c>
      <c r="V1385" t="s">
        <v>24</v>
      </c>
      <c r="W1385" s="2" t="s">
        <v>36</v>
      </c>
      <c r="X1385" s="4" t="s">
        <v>33</v>
      </c>
      <c r="Y1385" s="2">
        <v>306</v>
      </c>
      <c r="Z1385" s="31">
        <f t="shared" si="94"/>
        <v>0.9639460024465818</v>
      </c>
    </row>
    <row r="1386" spans="1:26" x14ac:dyDescent="0.2">
      <c r="A1386" s="1">
        <v>44757</v>
      </c>
      <c r="B1386" s="25">
        <v>0.45833333333333298</v>
      </c>
      <c r="C1386" s="4">
        <v>10</v>
      </c>
      <c r="D1386" s="4">
        <v>10</v>
      </c>
      <c r="E1386" s="2">
        <v>4</v>
      </c>
      <c r="F1386" s="21">
        <v>3600</v>
      </c>
      <c r="G1386" s="22">
        <v>22.5</v>
      </c>
      <c r="I1386" s="14"/>
      <c r="J1386">
        <v>0.350900622</v>
      </c>
      <c r="K1386">
        <v>2.0638719330000002</v>
      </c>
      <c r="L1386">
        <v>2081.3722640000001</v>
      </c>
      <c r="M1386">
        <f t="shared" si="91"/>
        <v>1.394207609298675E-2</v>
      </c>
      <c r="N1386">
        <f t="shared" si="92"/>
        <v>8.2002304162531944E-2</v>
      </c>
      <c r="O1386">
        <f t="shared" si="93"/>
        <v>82.697631931014655</v>
      </c>
      <c r="V1386" t="s">
        <v>24</v>
      </c>
      <c r="W1386" s="2" t="s">
        <v>36</v>
      </c>
      <c r="X1386" s="4" t="s">
        <v>33</v>
      </c>
      <c r="Y1386" s="2">
        <v>306</v>
      </c>
      <c r="Z1386" s="31">
        <f t="shared" si="94"/>
        <v>0.9639460024465818</v>
      </c>
    </row>
    <row r="1387" spans="1:26" x14ac:dyDescent="0.2">
      <c r="A1387" s="1">
        <v>44757</v>
      </c>
      <c r="B1387" s="25">
        <v>0.45833333333333298</v>
      </c>
      <c r="C1387" s="4">
        <v>11</v>
      </c>
      <c r="D1387" s="4">
        <v>11</v>
      </c>
      <c r="E1387" s="2">
        <v>1</v>
      </c>
      <c r="F1387" s="21">
        <v>0</v>
      </c>
      <c r="G1387" s="22">
        <v>22.5</v>
      </c>
      <c r="H1387" s="3">
        <f>'Heights after harvest'!J12</f>
        <v>17.059442941334758</v>
      </c>
      <c r="I1387" s="14">
        <v>7.0699999999999999E-2</v>
      </c>
      <c r="J1387">
        <v>0.323157743</v>
      </c>
      <c r="K1387">
        <v>2.157779669</v>
      </c>
      <c r="L1387">
        <v>466.6279432</v>
      </c>
      <c r="M1387">
        <f t="shared" si="91"/>
        <v>1.2839788705030724E-2</v>
      </c>
      <c r="N1387">
        <f t="shared" si="92"/>
        <v>8.5733471105382528E-2</v>
      </c>
      <c r="O1387">
        <f t="shared" si="93"/>
        <v>18.540184551762632</v>
      </c>
      <c r="P1387" s="10">
        <f>SLOPE(M1387:M1390,$F1387:$F1390)*($H1387/$I1387)*1000</f>
        <v>2.4415142808421407E-2</v>
      </c>
      <c r="Q1387" s="10">
        <f>SLOPE(N1387:N1390,$F1387:$F1390)*($H1387/$I1387)*1000</f>
        <v>-0.43374113810154358</v>
      </c>
      <c r="R1387" s="10">
        <f>SLOPE(O1387:O1390,$F1387:$F1390)*($H1387/$I1387)</f>
        <v>3.3939305250049765</v>
      </c>
      <c r="S1387" s="11">
        <f>RSQ(J1387:J1390,$F1387:$F1390)</f>
        <v>0.93111391198563187</v>
      </c>
      <c r="T1387" s="11">
        <f>RSQ(K1387:K1390,$F1387:$F1390)</f>
        <v>0.9588177612370018</v>
      </c>
      <c r="U1387" s="11">
        <f>RSQ(L1387:L1390,$F1387:$F1390)</f>
        <v>0.99971118628886024</v>
      </c>
      <c r="V1387" t="s">
        <v>24</v>
      </c>
      <c r="W1387" s="2" t="s">
        <v>32</v>
      </c>
      <c r="X1387" s="4" t="s">
        <v>35</v>
      </c>
      <c r="Y1387" s="2">
        <v>306</v>
      </c>
      <c r="Z1387" s="31">
        <f t="shared" si="94"/>
        <v>0.9639460024465818</v>
      </c>
    </row>
    <row r="1388" spans="1:26" x14ac:dyDescent="0.2">
      <c r="A1388" s="1">
        <v>44757</v>
      </c>
      <c r="B1388" s="25">
        <v>0.45833333333333298</v>
      </c>
      <c r="C1388" s="4">
        <v>11</v>
      </c>
      <c r="D1388" s="4">
        <v>11</v>
      </c>
      <c r="E1388" s="2">
        <v>2</v>
      </c>
      <c r="F1388" s="21">
        <v>1200</v>
      </c>
      <c r="G1388" s="22">
        <v>22.5</v>
      </c>
      <c r="I1388" s="14"/>
      <c r="J1388">
        <v>0.32543876599999999</v>
      </c>
      <c r="K1388">
        <v>2.1372373520000001</v>
      </c>
      <c r="L1388">
        <v>871.99305049999998</v>
      </c>
      <c r="M1388">
        <f t="shared" si="91"/>
        <v>1.2930418912679239E-2</v>
      </c>
      <c r="N1388">
        <f t="shared" si="92"/>
        <v>8.4917278346567038E-2</v>
      </c>
      <c r="O1388">
        <f t="shared" si="93"/>
        <v>34.646257944298078</v>
      </c>
      <c r="V1388" t="s">
        <v>24</v>
      </c>
      <c r="W1388" s="2" t="s">
        <v>32</v>
      </c>
      <c r="X1388" s="4" t="s">
        <v>35</v>
      </c>
      <c r="Y1388" s="2">
        <v>306</v>
      </c>
      <c r="Z1388" s="31">
        <f t="shared" si="94"/>
        <v>0.9639460024465818</v>
      </c>
    </row>
    <row r="1389" spans="1:26" x14ac:dyDescent="0.2">
      <c r="A1389" s="1">
        <v>44757</v>
      </c>
      <c r="B1389" s="25">
        <v>0.45833333333333298</v>
      </c>
      <c r="C1389" s="4">
        <v>11</v>
      </c>
      <c r="D1389" s="4">
        <v>11</v>
      </c>
      <c r="E1389" s="2">
        <v>3</v>
      </c>
      <c r="F1389" s="21">
        <v>2400</v>
      </c>
      <c r="G1389" s="22">
        <v>22.5</v>
      </c>
      <c r="I1389" s="14"/>
      <c r="J1389">
        <v>0.32724476800000002</v>
      </c>
      <c r="K1389">
        <v>2.060937317</v>
      </c>
      <c r="L1389">
        <v>1302.6537699999999</v>
      </c>
      <c r="M1389">
        <f t="shared" si="91"/>
        <v>1.3002175460628837E-2</v>
      </c>
      <c r="N1389">
        <f t="shared" si="92"/>
        <v>8.1885705225367061E-2</v>
      </c>
      <c r="O1389">
        <f t="shared" si="93"/>
        <v>51.757383274618576</v>
      </c>
      <c r="V1389" t="s">
        <v>24</v>
      </c>
      <c r="W1389" s="2" t="s">
        <v>32</v>
      </c>
      <c r="X1389" s="4" t="s">
        <v>35</v>
      </c>
      <c r="Y1389" s="2">
        <v>306</v>
      </c>
      <c r="Z1389" s="31">
        <f t="shared" si="94"/>
        <v>0.9639460024465818</v>
      </c>
    </row>
    <row r="1390" spans="1:26" x14ac:dyDescent="0.2">
      <c r="A1390" s="1">
        <v>44757</v>
      </c>
      <c r="B1390" s="25">
        <v>0.45833333333333298</v>
      </c>
      <c r="C1390" s="4">
        <v>11</v>
      </c>
      <c r="D1390" s="4">
        <v>11</v>
      </c>
      <c r="E1390" s="2">
        <v>4</v>
      </c>
      <c r="F1390" s="21">
        <v>3600</v>
      </c>
      <c r="G1390" s="22">
        <v>22.5</v>
      </c>
      <c r="I1390" s="14"/>
      <c r="J1390">
        <v>0.33274237200000001</v>
      </c>
      <c r="K1390">
        <v>2.0022449820000001</v>
      </c>
      <c r="L1390">
        <v>1739.1100510000001</v>
      </c>
      <c r="M1390">
        <f t="shared" si="91"/>
        <v>1.3220607713214323E-2</v>
      </c>
      <c r="N1390">
        <f t="shared" si="92"/>
        <v>7.9553725886085447E-2</v>
      </c>
      <c r="O1390">
        <f t="shared" si="93"/>
        <v>69.09877938352605</v>
      </c>
      <c r="V1390" t="s">
        <v>24</v>
      </c>
      <c r="W1390" s="2" t="s">
        <v>32</v>
      </c>
      <c r="X1390" s="4" t="s">
        <v>35</v>
      </c>
      <c r="Y1390" s="2">
        <v>306</v>
      </c>
      <c r="Z1390" s="31">
        <f t="shared" si="94"/>
        <v>0.9639460024465818</v>
      </c>
    </row>
    <row r="1391" spans="1:26" x14ac:dyDescent="0.2">
      <c r="A1391" s="1">
        <v>44757</v>
      </c>
      <c r="B1391" s="25">
        <v>0.45833333333333298</v>
      </c>
      <c r="C1391" s="4">
        <v>12</v>
      </c>
      <c r="D1391" s="4">
        <v>12</v>
      </c>
      <c r="E1391" s="2">
        <v>1</v>
      </c>
      <c r="F1391" s="21">
        <v>0</v>
      </c>
      <c r="G1391" s="22">
        <v>22.5</v>
      </c>
      <c r="H1391" s="3">
        <f>'Heights after harvest'!J13</f>
        <v>18.359285380895692</v>
      </c>
      <c r="I1391" s="14">
        <v>7.0699999999999999E-2</v>
      </c>
      <c r="J1391">
        <v>0.31895722900000001</v>
      </c>
      <c r="K1391">
        <v>2.1695181360000002</v>
      </c>
      <c r="L1391">
        <v>561.36655949999999</v>
      </c>
      <c r="M1391">
        <f t="shared" si="91"/>
        <v>1.2672892774542302E-2</v>
      </c>
      <c r="N1391">
        <f t="shared" si="92"/>
        <v>8.6199866973238878E-2</v>
      </c>
      <c r="O1391">
        <f t="shared" si="93"/>
        <v>22.304364249907689</v>
      </c>
      <c r="P1391" s="10">
        <f>SLOPE(M1391:M1394,$F1391:$F1394)*($H1391/$I1391)*1000</f>
        <v>4.9880931818577043E-2</v>
      </c>
      <c r="Q1391" s="10">
        <f>SLOPE(N1391:N1394,$F1391:$F1394)*($H1391/$I1391)*1000</f>
        <v>-0.35829286382674075</v>
      </c>
      <c r="R1391" s="10">
        <f>SLOPE(O1391:O1394,$F1391:$F1394)*($H1391/$I1391)</f>
        <v>2.3593385431433287</v>
      </c>
      <c r="S1391" s="11">
        <f>RSQ(J1391:J1394,$F1391:$F1394)</f>
        <v>0.96158531277745718</v>
      </c>
      <c r="T1391" s="11">
        <f>RSQ(K1391:K1394,$F1391:$F1394)</f>
        <v>0.90828828760494318</v>
      </c>
      <c r="U1391" s="11">
        <f>RSQ(L1391:L1394,$F1391:$F1394)</f>
        <v>0.9958899690235562</v>
      </c>
      <c r="V1391" t="s">
        <v>24</v>
      </c>
      <c r="W1391" s="2" t="s">
        <v>32</v>
      </c>
      <c r="X1391" s="4" t="s">
        <v>33</v>
      </c>
      <c r="Y1391" s="2">
        <v>306</v>
      </c>
      <c r="Z1391" s="31">
        <f t="shared" si="94"/>
        <v>0.9639460024465818</v>
      </c>
    </row>
    <row r="1392" spans="1:26" x14ac:dyDescent="0.2">
      <c r="A1392" s="1">
        <v>44757</v>
      </c>
      <c r="B1392" s="25">
        <v>0.45833333333333298</v>
      </c>
      <c r="C1392" s="4">
        <v>12</v>
      </c>
      <c r="D1392" s="4">
        <v>12</v>
      </c>
      <c r="E1392" s="2">
        <v>2</v>
      </c>
      <c r="F1392" s="21">
        <v>1200</v>
      </c>
      <c r="G1392" s="22">
        <v>22.5</v>
      </c>
      <c r="I1392" s="14"/>
      <c r="J1392">
        <v>0.326730562</v>
      </c>
      <c r="K1392">
        <v>2.1020219510000002</v>
      </c>
      <c r="L1392">
        <v>881.35411260000001</v>
      </c>
      <c r="M1392">
        <f t="shared" si="91"/>
        <v>1.2981744892171562E-2</v>
      </c>
      <c r="N1392">
        <f t="shared" si="92"/>
        <v>8.3518090742998069E-2</v>
      </c>
      <c r="O1392">
        <f t="shared" si="93"/>
        <v>35.018194133426221</v>
      </c>
      <c r="V1392" t="s">
        <v>24</v>
      </c>
      <c r="W1392" s="2" t="s">
        <v>32</v>
      </c>
      <c r="X1392" s="4" t="s">
        <v>33</v>
      </c>
      <c r="Y1392" s="2">
        <v>306</v>
      </c>
      <c r="Z1392" s="31">
        <f t="shared" si="94"/>
        <v>0.9639460024465818</v>
      </c>
    </row>
    <row r="1393" spans="1:26" x14ac:dyDescent="0.2">
      <c r="A1393" s="1">
        <v>44757</v>
      </c>
      <c r="B1393" s="25">
        <v>0.45833333333333298</v>
      </c>
      <c r="C1393" s="4">
        <v>12</v>
      </c>
      <c r="D1393" s="4">
        <v>12</v>
      </c>
      <c r="E1393" s="2">
        <v>3</v>
      </c>
      <c r="F1393" s="21">
        <v>2400</v>
      </c>
      <c r="G1393" s="22">
        <v>22.5</v>
      </c>
      <c r="I1393" s="14"/>
      <c r="J1393">
        <v>0.333353446</v>
      </c>
      <c r="K1393">
        <v>2.0550680830000001</v>
      </c>
      <c r="L1393">
        <v>1105.3842959999999</v>
      </c>
      <c r="M1393">
        <f t="shared" si="91"/>
        <v>1.3244887066604712E-2</v>
      </c>
      <c r="N1393">
        <f t="shared" si="92"/>
        <v>8.1652507271572763E-2</v>
      </c>
      <c r="O1393">
        <f t="shared" si="93"/>
        <v>43.919420487161709</v>
      </c>
      <c r="V1393" t="s">
        <v>24</v>
      </c>
      <c r="W1393" s="2" t="s">
        <v>32</v>
      </c>
      <c r="X1393" s="4" t="s">
        <v>33</v>
      </c>
      <c r="Y1393" s="2">
        <v>306</v>
      </c>
      <c r="Z1393" s="31">
        <f t="shared" si="94"/>
        <v>0.9639460024465818</v>
      </c>
    </row>
    <row r="1394" spans="1:26" x14ac:dyDescent="0.2">
      <c r="A1394" s="1">
        <v>44757</v>
      </c>
      <c r="B1394" s="25">
        <v>0.45833333333333298</v>
      </c>
      <c r="C1394" s="4">
        <v>12</v>
      </c>
      <c r="D1394" s="4">
        <v>12</v>
      </c>
      <c r="E1394" s="2">
        <v>4</v>
      </c>
      <c r="F1394" s="21">
        <v>3600</v>
      </c>
      <c r="G1394" s="22">
        <v>22.5</v>
      </c>
      <c r="I1394" s="14"/>
      <c r="J1394">
        <v>0.33608774899999999</v>
      </c>
      <c r="K1394">
        <v>2.046264233</v>
      </c>
      <c r="L1394">
        <v>1401.372783</v>
      </c>
      <c r="M1394">
        <f t="shared" si="91"/>
        <v>1.335352711480412E-2</v>
      </c>
      <c r="N1394">
        <f t="shared" si="92"/>
        <v>8.1302710380613583E-2</v>
      </c>
      <c r="O1394">
        <f t="shared" si="93"/>
        <v>55.679713144613935</v>
      </c>
      <c r="V1394" t="s">
        <v>24</v>
      </c>
      <c r="W1394" s="2" t="s">
        <v>32</v>
      </c>
      <c r="X1394" s="4" t="s">
        <v>33</v>
      </c>
      <c r="Y1394" s="2">
        <v>306</v>
      </c>
      <c r="Z1394" s="31">
        <f t="shared" si="94"/>
        <v>0.9639460024465818</v>
      </c>
    </row>
    <row r="1395" spans="1:26" x14ac:dyDescent="0.2">
      <c r="A1395" s="1">
        <v>44757</v>
      </c>
      <c r="B1395" s="25">
        <v>0.45833333333333298</v>
      </c>
      <c r="C1395" s="4">
        <v>13</v>
      </c>
      <c r="D1395" s="4">
        <v>13</v>
      </c>
      <c r="E1395" s="2">
        <v>1</v>
      </c>
      <c r="F1395" s="21">
        <v>0</v>
      </c>
      <c r="G1395" s="22">
        <v>22.5</v>
      </c>
      <c r="H1395" s="3">
        <f>'Heights after harvest'!J14</f>
        <v>16.502308730439314</v>
      </c>
      <c r="I1395" s="14">
        <v>7.0699999999999999E-2</v>
      </c>
      <c r="J1395">
        <v>0.31889943999999998</v>
      </c>
      <c r="K1395">
        <v>2.099087334</v>
      </c>
      <c r="L1395">
        <v>481.44746400000002</v>
      </c>
      <c r="M1395">
        <f t="shared" ref="M1395:M1458" si="95">$Z1395*J1395/(0.08206*(273.15+$G1395))</f>
        <v>1.267059668674757E-2</v>
      </c>
      <c r="N1395">
        <f t="shared" ref="N1395:N1458" si="96">$Z1395*K1395/(0.08206*(273.15+$G1395))</f>
        <v>8.3401491766100927E-2</v>
      </c>
      <c r="O1395">
        <f t="shared" si="93"/>
        <v>19.128997662088778</v>
      </c>
      <c r="P1395" s="10">
        <f>SLOPE(M1395:M1398,$F1395:$F1398)*($H1395/$I1395)*1000</f>
        <v>3.9694240119965703E-2</v>
      </c>
      <c r="Q1395" s="10">
        <f>SLOPE(N1395:N1398,$F1395:$F1398)*($H1395/$I1395)*1000</f>
        <v>-0.1451505614334192</v>
      </c>
      <c r="R1395" s="10">
        <f>SLOPE(O1395:O1398,$F1395:$F1398)*($H1395/$I1395)</f>
        <v>2.7581532585491688</v>
      </c>
      <c r="S1395" s="11">
        <f>RSQ(J1395:J1398,$F1395:$F1398)</f>
        <v>0.90114791581867715</v>
      </c>
      <c r="T1395" s="11">
        <f>RSQ(K1395:K1398,$F1395:$F1398)</f>
        <v>0.92669683499041222</v>
      </c>
      <c r="U1395" s="11">
        <f>RSQ(L1395:L1398,$F1395:$F1398)</f>
        <v>0.99451135075929309</v>
      </c>
      <c r="V1395" t="s">
        <v>24</v>
      </c>
      <c r="W1395" s="2" t="s">
        <v>32</v>
      </c>
      <c r="X1395" s="4" t="s">
        <v>35</v>
      </c>
      <c r="Y1395" s="2">
        <v>306</v>
      </c>
      <c r="Z1395" s="31">
        <f t="shared" si="94"/>
        <v>0.9639460024465818</v>
      </c>
    </row>
    <row r="1396" spans="1:26" x14ac:dyDescent="0.2">
      <c r="A1396" s="1">
        <v>44757</v>
      </c>
      <c r="B1396" s="25">
        <v>0.45833333333333298</v>
      </c>
      <c r="C1396" s="4">
        <v>13</v>
      </c>
      <c r="D1396" s="4">
        <v>13</v>
      </c>
      <c r="E1396" s="2">
        <v>2</v>
      </c>
      <c r="F1396" s="21">
        <v>1200</v>
      </c>
      <c r="G1396" s="22">
        <v>22.5</v>
      </c>
      <c r="I1396" s="14"/>
      <c r="J1396">
        <v>0.322515318</v>
      </c>
      <c r="K1396">
        <v>2.0697411670000001</v>
      </c>
      <c r="L1396">
        <v>914.55865570000003</v>
      </c>
      <c r="M1396">
        <f t="shared" si="95"/>
        <v>1.2814263705436858E-2</v>
      </c>
      <c r="N1396">
        <f t="shared" si="96"/>
        <v>8.2235502116326242E-2</v>
      </c>
      <c r="O1396">
        <f t="shared" si="93"/>
        <v>36.337485800378744</v>
      </c>
      <c r="V1396" t="s">
        <v>24</v>
      </c>
      <c r="W1396" s="2" t="s">
        <v>32</v>
      </c>
      <c r="X1396" s="4" t="s">
        <v>35</v>
      </c>
      <c r="Y1396" s="2">
        <v>306</v>
      </c>
      <c r="Z1396" s="31">
        <f t="shared" si="94"/>
        <v>0.9639460024465818</v>
      </c>
    </row>
    <row r="1397" spans="1:26" x14ac:dyDescent="0.2">
      <c r="A1397" s="1">
        <v>44757</v>
      </c>
      <c r="B1397" s="25">
        <v>0.45833333333333298</v>
      </c>
      <c r="C1397" s="4">
        <v>13</v>
      </c>
      <c r="D1397" s="4">
        <v>13</v>
      </c>
      <c r="E1397" s="2">
        <v>3</v>
      </c>
      <c r="F1397" s="21">
        <v>2400</v>
      </c>
      <c r="G1397" s="22">
        <v>22.5</v>
      </c>
      <c r="I1397" s="14"/>
      <c r="J1397">
        <v>0.32503391700000001</v>
      </c>
      <c r="K1397">
        <v>2.0668065499999999</v>
      </c>
      <c r="L1397">
        <v>1237.5671609999999</v>
      </c>
      <c r="M1397">
        <f t="shared" si="95"/>
        <v>1.2914333345398115E-2</v>
      </c>
      <c r="N1397">
        <f t="shared" si="96"/>
        <v>8.2118903139429086E-2</v>
      </c>
      <c r="O1397">
        <f t="shared" si="93"/>
        <v>49.171344953739009</v>
      </c>
      <c r="V1397" t="s">
        <v>24</v>
      </c>
      <c r="W1397" s="2" t="s">
        <v>32</v>
      </c>
      <c r="X1397" s="4" t="s">
        <v>35</v>
      </c>
      <c r="Y1397" s="2">
        <v>306</v>
      </c>
      <c r="Z1397" s="31">
        <f t="shared" si="94"/>
        <v>0.9639460024465818</v>
      </c>
    </row>
    <row r="1398" spans="1:26" x14ac:dyDescent="0.2">
      <c r="A1398" s="1">
        <v>44757</v>
      </c>
      <c r="B1398" s="25">
        <v>0.45833333333333298</v>
      </c>
      <c r="C1398" s="4">
        <v>13</v>
      </c>
      <c r="D1398" s="4">
        <v>13</v>
      </c>
      <c r="E1398" s="2">
        <v>4</v>
      </c>
      <c r="F1398" s="21">
        <v>3600</v>
      </c>
      <c r="G1398" s="22">
        <v>22.5</v>
      </c>
      <c r="I1398" s="14"/>
      <c r="J1398">
        <v>0.33518050300000002</v>
      </c>
      <c r="K1398">
        <v>2.037460383</v>
      </c>
      <c r="L1398">
        <v>1563.402137</v>
      </c>
      <c r="M1398">
        <f t="shared" si="95"/>
        <v>1.3317480177369345E-2</v>
      </c>
      <c r="N1398">
        <f t="shared" si="96"/>
        <v>8.0952913489654402E-2</v>
      </c>
      <c r="O1398">
        <f t="shared" si="93"/>
        <v>62.117506186672117</v>
      </c>
      <c r="V1398" t="s">
        <v>24</v>
      </c>
      <c r="W1398" s="2" t="s">
        <v>32</v>
      </c>
      <c r="X1398" s="4" t="s">
        <v>35</v>
      </c>
      <c r="Y1398" s="2">
        <v>306</v>
      </c>
      <c r="Z1398" s="31">
        <f t="shared" si="94"/>
        <v>0.9639460024465818</v>
      </c>
    </row>
    <row r="1399" spans="1:26" x14ac:dyDescent="0.2">
      <c r="A1399" s="1">
        <v>44757</v>
      </c>
      <c r="B1399" s="25">
        <v>0.45833333333333298</v>
      </c>
      <c r="C1399" s="4">
        <v>14</v>
      </c>
      <c r="D1399" s="4">
        <v>14</v>
      </c>
      <c r="E1399" s="2">
        <v>1</v>
      </c>
      <c r="F1399" s="21">
        <v>0</v>
      </c>
      <c r="G1399" s="22">
        <v>22.5</v>
      </c>
      <c r="H1399" s="3">
        <f>'Heights after harvest'!J15</f>
        <v>17.495615760412925</v>
      </c>
      <c r="I1399" s="14">
        <v>7.0699999999999999E-2</v>
      </c>
      <c r="J1399">
        <v>0.320883794</v>
      </c>
      <c r="K1399">
        <v>2.1753873690000001</v>
      </c>
      <c r="L1399">
        <v>492.67555229999999</v>
      </c>
      <c r="M1399">
        <f t="shared" si="95"/>
        <v>1.2749439563416575E-2</v>
      </c>
      <c r="N1399">
        <f t="shared" si="96"/>
        <v>8.6433064887300889E-2</v>
      </c>
      <c r="O1399">
        <f t="shared" ref="O1399:O1462" si="97">$Z1399*L1399/(0.08206*(273.15+$G1399))</f>
        <v>19.575115028781202</v>
      </c>
      <c r="P1399" s="10">
        <f>SLOPE(M1399:M1402,$F1399:$F1402)*($H1399/$I1399)*1000</f>
        <v>5.717777082856311E-2</v>
      </c>
      <c r="Q1399" s="10">
        <f>SLOPE(N1399:N1402,$F1399:$F1402)*($H1399/$I1399)*1000</f>
        <v>-0.42078603777947471</v>
      </c>
      <c r="R1399" s="10">
        <f>SLOPE(O1399:O1402,$F1399:$F1402)*($H1399/$I1399)</f>
        <v>3.044799701590899</v>
      </c>
      <c r="S1399" s="11">
        <f>RSQ(J1399:J1402,$F1399:$F1402)</f>
        <v>0.93425522963920382</v>
      </c>
      <c r="T1399" s="11">
        <f>RSQ(K1399:K1402,$F1399:$F1402)</f>
        <v>0.89090909254924422</v>
      </c>
      <c r="U1399" s="11">
        <f>RSQ(L1399:L1402,$F1399:$F1402)</f>
        <v>0.99394443205328553</v>
      </c>
      <c r="V1399" t="s">
        <v>24</v>
      </c>
      <c r="W1399" s="2" t="s">
        <v>32</v>
      </c>
      <c r="X1399" s="4" t="s">
        <v>33</v>
      </c>
      <c r="Y1399" s="2">
        <v>306</v>
      </c>
      <c r="Z1399" s="31">
        <f t="shared" si="94"/>
        <v>0.9639460024465818</v>
      </c>
    </row>
    <row r="1400" spans="1:26" x14ac:dyDescent="0.2">
      <c r="A1400" s="1">
        <v>44757</v>
      </c>
      <c r="B1400" s="25">
        <v>0.45833333333333298</v>
      </c>
      <c r="C1400" s="4">
        <v>14</v>
      </c>
      <c r="D1400" s="4">
        <v>14</v>
      </c>
      <c r="E1400" s="2">
        <v>2</v>
      </c>
      <c r="F1400" s="21">
        <v>1200</v>
      </c>
      <c r="G1400" s="22">
        <v>22.5</v>
      </c>
      <c r="I1400" s="14"/>
      <c r="J1400">
        <v>0.33186765200000001</v>
      </c>
      <c r="K1400">
        <v>2.0726757839999999</v>
      </c>
      <c r="L1400">
        <v>944.76817759999994</v>
      </c>
      <c r="M1400">
        <f t="shared" si="95"/>
        <v>1.3185853107393026E-2</v>
      </c>
      <c r="N1400">
        <f t="shared" si="96"/>
        <v>8.235210109322337E-2</v>
      </c>
      <c r="O1400">
        <f t="shared" si="97"/>
        <v>37.537778494823009</v>
      </c>
      <c r="V1400" t="s">
        <v>24</v>
      </c>
      <c r="W1400" s="2" t="s">
        <v>32</v>
      </c>
      <c r="X1400" s="4" t="s">
        <v>33</v>
      </c>
      <c r="Y1400" s="2">
        <v>306</v>
      </c>
      <c r="Z1400" s="31">
        <f t="shared" si="94"/>
        <v>0.9639460024465818</v>
      </c>
    </row>
    <row r="1401" spans="1:26" x14ac:dyDescent="0.2">
      <c r="A1401" s="1">
        <v>44757</v>
      </c>
      <c r="B1401" s="25">
        <v>0.45833333333333298</v>
      </c>
      <c r="C1401" s="4">
        <v>14</v>
      </c>
      <c r="D1401" s="4">
        <v>14</v>
      </c>
      <c r="E1401" s="2">
        <v>3</v>
      </c>
      <c r="F1401" s="21">
        <v>2400</v>
      </c>
      <c r="G1401" s="22">
        <v>22.5</v>
      </c>
      <c r="I1401" s="14"/>
      <c r="J1401">
        <v>0.333308418</v>
      </c>
      <c r="K1401">
        <v>2.0433296159999998</v>
      </c>
      <c r="L1401">
        <v>1287.3804580000001</v>
      </c>
      <c r="M1401">
        <f t="shared" si="95"/>
        <v>1.3243098002228774E-2</v>
      </c>
      <c r="N1401">
        <f t="shared" si="96"/>
        <v>8.1186111403716427E-2</v>
      </c>
      <c r="O1401">
        <f t="shared" si="97"/>
        <v>51.150540012608275</v>
      </c>
      <c r="V1401" t="s">
        <v>24</v>
      </c>
      <c r="W1401" s="2" t="s">
        <v>32</v>
      </c>
      <c r="X1401" s="4" t="s">
        <v>33</v>
      </c>
      <c r="Y1401" s="2">
        <v>306</v>
      </c>
      <c r="Z1401" s="31">
        <f t="shared" si="94"/>
        <v>0.9639460024465818</v>
      </c>
    </row>
    <row r="1402" spans="1:26" x14ac:dyDescent="0.2">
      <c r="A1402" s="1">
        <v>44757</v>
      </c>
      <c r="B1402" s="25">
        <v>0.45833333333333298</v>
      </c>
      <c r="C1402" s="4">
        <v>14</v>
      </c>
      <c r="D1402" s="4">
        <v>14</v>
      </c>
      <c r="E1402" s="2">
        <v>4</v>
      </c>
      <c r="F1402" s="21">
        <v>3600</v>
      </c>
      <c r="G1402" s="22">
        <v>22.5</v>
      </c>
      <c r="I1402" s="14"/>
      <c r="J1402">
        <v>0.34366484400000002</v>
      </c>
      <c r="K1402">
        <v>2.0139834489999999</v>
      </c>
      <c r="L1402">
        <v>1617.169899</v>
      </c>
      <c r="M1402">
        <f t="shared" si="95"/>
        <v>1.3654582252443032E-2</v>
      </c>
      <c r="N1402">
        <f t="shared" si="96"/>
        <v>8.0020121753941756E-2</v>
      </c>
      <c r="O1402">
        <f t="shared" si="97"/>
        <v>64.253821092245587</v>
      </c>
      <c r="V1402" t="s">
        <v>24</v>
      </c>
      <c r="W1402" s="2" t="s">
        <v>32</v>
      </c>
      <c r="X1402" s="4" t="s">
        <v>33</v>
      </c>
      <c r="Y1402" s="2">
        <v>306</v>
      </c>
      <c r="Z1402" s="31">
        <f t="shared" si="94"/>
        <v>0.9639460024465818</v>
      </c>
    </row>
    <row r="1403" spans="1:26" x14ac:dyDescent="0.2">
      <c r="A1403" s="1">
        <v>44757</v>
      </c>
      <c r="B1403" s="25">
        <v>0.45833333333333298</v>
      </c>
      <c r="C1403" s="4">
        <v>15</v>
      </c>
      <c r="D1403" s="4">
        <v>15</v>
      </c>
      <c r="E1403" s="2">
        <v>1</v>
      </c>
      <c r="F1403" s="21">
        <v>0</v>
      </c>
      <c r="G1403" s="22">
        <v>22.5</v>
      </c>
      <c r="H1403" s="3">
        <f>'Heights after harvest'!J16</f>
        <v>17.148050597602126</v>
      </c>
      <c r="I1403" s="14">
        <v>7.0699999999999999E-2</v>
      </c>
      <c r="J1403">
        <v>0.316151711</v>
      </c>
      <c r="K1403">
        <v>2.1225642680000001</v>
      </c>
      <c r="L1403">
        <v>472.16419459999997</v>
      </c>
      <c r="M1403">
        <f t="shared" si="95"/>
        <v>1.2561423193173923E-2</v>
      </c>
      <c r="N1403">
        <f t="shared" si="96"/>
        <v>8.4334283501813573E-2</v>
      </c>
      <c r="O1403">
        <f t="shared" si="97"/>
        <v>18.760152353041434</v>
      </c>
      <c r="P1403" s="10">
        <f>SLOPE(M1403:M1406,$F1403:$F1406)*($H1403/$I1403)*1000</f>
        <v>5.2109937297691797E-2</v>
      </c>
      <c r="Q1403" s="10">
        <f>SLOPE(N1403:N1406,$F1403:$F1406)*($H1403/$I1403)*1000</f>
        <v>-9.662569919604877E-2</v>
      </c>
      <c r="R1403" s="10">
        <f>SLOPE(O1403:O1406,$F1403:$F1406)*($H1403/$I1403)</f>
        <v>3.1697234447151397</v>
      </c>
      <c r="S1403" s="11">
        <f>RSQ(J1403:J1406,$F1403:$F1406)</f>
        <v>0.92721333121853033</v>
      </c>
      <c r="T1403" s="11">
        <f>RSQ(K1403:K1406,$F1403:$F1406)</f>
        <v>0.45991791210180843</v>
      </c>
      <c r="U1403" s="11">
        <f>RSQ(L1403:L1406,$F1403:$F1406)</f>
        <v>0.99835309320573717</v>
      </c>
      <c r="V1403" t="s">
        <v>24</v>
      </c>
      <c r="W1403" s="2" t="s">
        <v>36</v>
      </c>
      <c r="X1403" s="4" t="s">
        <v>35</v>
      </c>
      <c r="Y1403" s="2">
        <v>306</v>
      </c>
      <c r="Z1403" s="31">
        <f t="shared" si="94"/>
        <v>0.9639460024465818</v>
      </c>
    </row>
    <row r="1404" spans="1:26" x14ac:dyDescent="0.2">
      <c r="A1404" s="1">
        <v>44757</v>
      </c>
      <c r="B1404" s="25">
        <v>0.45833333333333298</v>
      </c>
      <c r="C1404" s="4">
        <v>15</v>
      </c>
      <c r="D1404" s="4">
        <v>15</v>
      </c>
      <c r="E1404" s="2">
        <v>2</v>
      </c>
      <c r="F1404" s="21">
        <v>1200</v>
      </c>
      <c r="G1404" s="22">
        <v>22.5</v>
      </c>
      <c r="I1404" s="14"/>
      <c r="J1404">
        <v>0.317191626</v>
      </c>
      <c r="K1404">
        <v>2.099087334</v>
      </c>
      <c r="L1404">
        <v>884.88071779999996</v>
      </c>
      <c r="M1404">
        <f t="shared" si="95"/>
        <v>1.2602741370319356E-2</v>
      </c>
      <c r="N1404">
        <f t="shared" si="96"/>
        <v>8.3401491766100927E-2</v>
      </c>
      <c r="O1404">
        <f t="shared" si="97"/>
        <v>35.158314141672655</v>
      </c>
      <c r="V1404" t="s">
        <v>24</v>
      </c>
      <c r="W1404" s="2" t="s">
        <v>36</v>
      </c>
      <c r="X1404" s="4" t="s">
        <v>35</v>
      </c>
      <c r="Y1404" s="2">
        <v>306</v>
      </c>
      <c r="Z1404" s="31">
        <f t="shared" si="94"/>
        <v>0.9639460024465818</v>
      </c>
    </row>
    <row r="1405" spans="1:26" x14ac:dyDescent="0.2">
      <c r="A1405" s="1">
        <v>44757</v>
      </c>
      <c r="B1405" s="25">
        <v>0.45833333333333298</v>
      </c>
      <c r="C1405" s="4">
        <v>15</v>
      </c>
      <c r="D1405" s="4">
        <v>15</v>
      </c>
      <c r="E1405" s="2">
        <v>3</v>
      </c>
      <c r="F1405" s="21">
        <v>2400</v>
      </c>
      <c r="G1405" s="22">
        <v>22.5</v>
      </c>
      <c r="I1405" s="14"/>
      <c r="J1405">
        <v>0.32713549600000003</v>
      </c>
      <c r="K1405">
        <v>2.0668065499999999</v>
      </c>
      <c r="L1405">
        <v>1300.79971</v>
      </c>
      <c r="M1405">
        <f t="shared" si="95"/>
        <v>1.2997833836695116E-2</v>
      </c>
      <c r="N1405">
        <f t="shared" si="96"/>
        <v>8.2118903139429086E-2</v>
      </c>
      <c r="O1405">
        <f t="shared" si="97"/>
        <v>51.683717273533631</v>
      </c>
      <c r="V1405" t="s">
        <v>24</v>
      </c>
      <c r="W1405" s="2" t="s">
        <v>36</v>
      </c>
      <c r="X1405" s="4" t="s">
        <v>35</v>
      </c>
      <c r="Y1405" s="2">
        <v>306</v>
      </c>
      <c r="Z1405" s="31">
        <f t="shared" si="94"/>
        <v>0.9639460024465818</v>
      </c>
    </row>
    <row r="1406" spans="1:26" x14ac:dyDescent="0.2">
      <c r="A1406" s="1">
        <v>44757</v>
      </c>
      <c r="B1406" s="25">
        <v>0.45833333333333298</v>
      </c>
      <c r="C1406" s="4">
        <v>15</v>
      </c>
      <c r="D1406" s="4">
        <v>15</v>
      </c>
      <c r="E1406" s="2">
        <v>4</v>
      </c>
      <c r="F1406" s="21">
        <v>3600</v>
      </c>
      <c r="G1406" s="22">
        <v>22.5</v>
      </c>
      <c r="I1406" s="14"/>
      <c r="J1406">
        <v>0.33446635899999999</v>
      </c>
      <c r="K1406">
        <v>2.0932181010000002</v>
      </c>
      <c r="L1406">
        <v>1649.1816200000001</v>
      </c>
      <c r="M1406">
        <f t="shared" si="95"/>
        <v>1.3289105619545534E-2</v>
      </c>
      <c r="N1406">
        <f t="shared" si="96"/>
        <v>8.3168293852038888E-2</v>
      </c>
      <c r="O1406">
        <f t="shared" si="97"/>
        <v>65.525719236813316</v>
      </c>
      <c r="V1406" t="s">
        <v>24</v>
      </c>
      <c r="W1406" s="2" t="s">
        <v>36</v>
      </c>
      <c r="X1406" s="4" t="s">
        <v>35</v>
      </c>
      <c r="Y1406" s="2">
        <v>306</v>
      </c>
      <c r="Z1406" s="31">
        <f t="shared" si="94"/>
        <v>0.9639460024465818</v>
      </c>
    </row>
    <row r="1407" spans="1:26" x14ac:dyDescent="0.2">
      <c r="A1407" s="1">
        <v>44757</v>
      </c>
      <c r="B1407" s="25">
        <v>0.45833333333333298</v>
      </c>
      <c r="C1407" s="4">
        <v>16</v>
      </c>
      <c r="D1407" s="4">
        <v>16</v>
      </c>
      <c r="E1407" s="2">
        <v>1</v>
      </c>
      <c r="F1407" s="21">
        <v>0</v>
      </c>
      <c r="G1407" s="22">
        <v>22.5</v>
      </c>
      <c r="H1407" s="3">
        <f>'Heights after harvest'!J17</f>
        <v>18.590183347123681</v>
      </c>
      <c r="I1407" s="14">
        <v>7.0699999999999999E-2</v>
      </c>
      <c r="J1407">
        <v>0.324224281</v>
      </c>
      <c r="K1407">
        <v>2.1166950349999998</v>
      </c>
      <c r="L1407">
        <v>559.00684579999995</v>
      </c>
      <c r="M1407">
        <f t="shared" si="95"/>
        <v>1.2882164674236222E-2</v>
      </c>
      <c r="N1407">
        <f t="shared" si="96"/>
        <v>8.410108558775152E-2</v>
      </c>
      <c r="O1407">
        <f t="shared" si="97"/>
        <v>22.210607482605457</v>
      </c>
      <c r="P1407" s="10">
        <f>SLOPE(M1407:M1410,$F1407:$F1410)*($H1407/$I1407)*1000</f>
        <v>9.7636556627784601E-2</v>
      </c>
      <c r="Q1407" s="10">
        <f>SLOPE(N1407:N1410,$F1407:$F1410)*($H1407/$I1407)*1000</f>
        <v>-0.22483317221520283</v>
      </c>
      <c r="R1407" s="10">
        <f>SLOPE(O1407:O1410,$F1407:$F1410)*($H1407/$I1407)</f>
        <v>4.4921666442427997</v>
      </c>
      <c r="S1407" s="11">
        <f>RSQ(J1407:J1410,$F1407:$F1410)</f>
        <v>0.96623025452776234</v>
      </c>
      <c r="T1407" s="11">
        <f>RSQ(K1407:K1410,$F1407:$F1410)</f>
        <v>0.8066666666666642</v>
      </c>
      <c r="U1407" s="11">
        <f>RSQ(L1407:L1410,$F1407:$F1410)</f>
        <v>0.99791354490155204</v>
      </c>
      <c r="V1407" t="s">
        <v>24</v>
      </c>
      <c r="W1407" s="2" t="s">
        <v>36</v>
      </c>
      <c r="X1407" s="4" t="s">
        <v>33</v>
      </c>
      <c r="Y1407" s="2">
        <v>306</v>
      </c>
      <c r="Z1407" s="31">
        <f t="shared" si="94"/>
        <v>0.9639460024465818</v>
      </c>
    </row>
    <row r="1408" spans="1:26" x14ac:dyDescent="0.2">
      <c r="A1408" s="1">
        <v>44757</v>
      </c>
      <c r="B1408" s="25">
        <v>0.45833333333333298</v>
      </c>
      <c r="C1408" s="4">
        <v>16</v>
      </c>
      <c r="D1408" s="4">
        <v>16</v>
      </c>
      <c r="E1408" s="2">
        <v>2</v>
      </c>
      <c r="F1408" s="21">
        <v>1200</v>
      </c>
      <c r="G1408" s="22">
        <v>22.5</v>
      </c>
      <c r="I1408" s="14"/>
      <c r="J1408">
        <v>0.33537352599999998</v>
      </c>
      <c r="K1408">
        <v>2.128433502</v>
      </c>
      <c r="L1408">
        <v>1140.274349</v>
      </c>
      <c r="M1408">
        <f t="shared" si="95"/>
        <v>1.3325149418131465E-2</v>
      </c>
      <c r="N1408">
        <f t="shared" si="96"/>
        <v>8.4567481455607857E-2</v>
      </c>
      <c r="O1408">
        <f t="shared" si="97"/>
        <v>45.305681278156655</v>
      </c>
      <c r="V1408" t="s">
        <v>24</v>
      </c>
      <c r="W1408" s="2" t="s">
        <v>36</v>
      </c>
      <c r="X1408" s="4" t="s">
        <v>33</v>
      </c>
      <c r="Y1408" s="2">
        <v>306</v>
      </c>
      <c r="Z1408" s="31">
        <f t="shared" si="94"/>
        <v>0.9639460024465818</v>
      </c>
    </row>
    <row r="1409" spans="1:26" x14ac:dyDescent="0.2">
      <c r="A1409" s="1">
        <v>44757</v>
      </c>
      <c r="B1409" s="25">
        <v>0.45833333333333298</v>
      </c>
      <c r="C1409" s="4">
        <v>16</v>
      </c>
      <c r="D1409" s="4">
        <v>16</v>
      </c>
      <c r="E1409" s="2">
        <v>3</v>
      </c>
      <c r="F1409" s="21">
        <v>2400</v>
      </c>
      <c r="G1409" s="22">
        <v>22.5</v>
      </c>
      <c r="I1409" s="14"/>
      <c r="J1409">
        <v>0.35131962</v>
      </c>
      <c r="K1409">
        <v>2.0814796339999999</v>
      </c>
      <c r="L1409">
        <v>1633.091484</v>
      </c>
      <c r="M1409">
        <f t="shared" si="95"/>
        <v>1.3958723832068868E-2</v>
      </c>
      <c r="N1409">
        <f t="shared" si="96"/>
        <v>8.2701897984182565E-2</v>
      </c>
      <c r="O1409">
        <f t="shared" si="97"/>
        <v>64.886421708128665</v>
      </c>
      <c r="V1409" t="s">
        <v>24</v>
      </c>
      <c r="W1409" s="2" t="s">
        <v>36</v>
      </c>
      <c r="X1409" s="4" t="s">
        <v>33</v>
      </c>
      <c r="Y1409" s="2">
        <v>306</v>
      </c>
      <c r="Z1409" s="31">
        <f t="shared" si="94"/>
        <v>0.9639460024465818</v>
      </c>
    </row>
    <row r="1410" spans="1:26" x14ac:dyDescent="0.2">
      <c r="A1410" s="1">
        <v>44757</v>
      </c>
      <c r="B1410" s="25">
        <v>0.45833333333333298</v>
      </c>
      <c r="C1410" s="4">
        <v>16</v>
      </c>
      <c r="D1410" s="4">
        <v>16</v>
      </c>
      <c r="E1410" s="2">
        <v>4</v>
      </c>
      <c r="F1410" s="21">
        <v>3600</v>
      </c>
      <c r="G1410" s="22">
        <v>22.5</v>
      </c>
      <c r="I1410" s="14"/>
      <c r="J1410">
        <v>0.35629111800000002</v>
      </c>
      <c r="K1410">
        <v>2.046264233</v>
      </c>
      <c r="L1410">
        <v>2114.6545999999998</v>
      </c>
      <c r="M1410">
        <f t="shared" si="95"/>
        <v>1.4156252702257451E-2</v>
      </c>
      <c r="N1410">
        <f t="shared" si="96"/>
        <v>8.1302710380613583E-2</v>
      </c>
      <c r="O1410">
        <f t="shared" si="97"/>
        <v>84.020014485994423</v>
      </c>
      <c r="V1410" t="s">
        <v>24</v>
      </c>
      <c r="W1410" s="2" t="s">
        <v>36</v>
      </c>
      <c r="X1410" s="4" t="s">
        <v>33</v>
      </c>
      <c r="Y1410" s="2">
        <v>306</v>
      </c>
      <c r="Z1410" s="31">
        <f t="shared" si="94"/>
        <v>0.9639460024465818</v>
      </c>
    </row>
    <row r="1411" spans="1:26" x14ac:dyDescent="0.2">
      <c r="A1411" s="1">
        <v>44757</v>
      </c>
      <c r="B1411" s="25">
        <v>0.45833333333333298</v>
      </c>
      <c r="C1411" s="4">
        <v>17</v>
      </c>
      <c r="D1411" s="4">
        <v>17</v>
      </c>
      <c r="E1411" s="2">
        <v>1</v>
      </c>
      <c r="F1411" s="21">
        <v>0</v>
      </c>
      <c r="G1411" s="22">
        <v>22.5</v>
      </c>
      <c r="H1411" s="3">
        <f>'Heights after harvest'!J18</f>
        <v>16.027379848342683</v>
      </c>
      <c r="I1411" s="14">
        <v>7.0699999999999999E-2</v>
      </c>
      <c r="J1411">
        <v>0.31829588399999997</v>
      </c>
      <c r="K1411">
        <v>2.113760418</v>
      </c>
      <c r="L1411">
        <v>444.65148840000001</v>
      </c>
      <c r="M1411">
        <f t="shared" si="95"/>
        <v>1.2646616040516687E-2</v>
      </c>
      <c r="N1411">
        <f t="shared" si="96"/>
        <v>8.3984486610854392E-2</v>
      </c>
      <c r="O1411">
        <f t="shared" si="97"/>
        <v>17.667010251502532</v>
      </c>
      <c r="P1411" s="10">
        <f>SLOPE(M1411:M1414,$F1411:$F1414)*($H1411/$I1411)*1000</f>
        <v>5.3766042905600178E-2</v>
      </c>
      <c r="Q1411" s="10">
        <f>SLOPE(N1411:N1414,$F1411:$F1414)*($H1411/$I1411)*1000</f>
        <v>-0.1123380163648577</v>
      </c>
      <c r="R1411" s="10">
        <f>SLOPE(O1411:O1414,$F1411:$F1414)*($H1411/$I1411)</f>
        <v>3.2462457779955063</v>
      </c>
      <c r="S1411" s="11">
        <f>RSQ(J1411:J1414,$F1411:$F1414)</f>
        <v>0.99526910724016171</v>
      </c>
      <c r="T1411" s="11">
        <f>RSQ(K1411:K1414,$F1411:$F1414)</f>
        <v>0.89844559560609261</v>
      </c>
      <c r="U1411" s="11">
        <f>RSQ(L1411:L1414,$F1411:$F1414)</f>
        <v>0.99903570612484671</v>
      </c>
      <c r="V1411" t="s">
        <v>24</v>
      </c>
      <c r="W1411" s="2" t="s">
        <v>31</v>
      </c>
      <c r="X1411" s="4" t="s">
        <v>35</v>
      </c>
      <c r="Y1411" s="2">
        <v>306</v>
      </c>
      <c r="Z1411" s="31">
        <f t="shared" ref="Z1411:Z1474" si="98">(101.325*EXP(-0.00012*Y1411))*1000/101325</f>
        <v>0.9639460024465818</v>
      </c>
    </row>
    <row r="1412" spans="1:26" x14ac:dyDescent="0.2">
      <c r="A1412" s="1">
        <v>44757</v>
      </c>
      <c r="B1412" s="25">
        <v>0.45833333333333298</v>
      </c>
      <c r="C1412" s="4">
        <v>17</v>
      </c>
      <c r="D1412" s="4">
        <v>17</v>
      </c>
      <c r="E1412" s="2">
        <v>2</v>
      </c>
      <c r="F1412" s="21">
        <v>1200</v>
      </c>
      <c r="G1412" s="22">
        <v>22.5</v>
      </c>
      <c r="I1412" s="14"/>
      <c r="J1412">
        <v>0.32398012100000001</v>
      </c>
      <c r="K1412">
        <v>2.0873488670000002</v>
      </c>
      <c r="L1412">
        <v>898.55927810000003</v>
      </c>
      <c r="M1412">
        <f t="shared" si="95"/>
        <v>1.2872463644698396E-2</v>
      </c>
      <c r="N1412">
        <f t="shared" si="96"/>
        <v>8.293509589824459E-2</v>
      </c>
      <c r="O1412">
        <f t="shared" si="97"/>
        <v>35.701794308388095</v>
      </c>
      <c r="V1412" t="s">
        <v>24</v>
      </c>
      <c r="W1412" s="2" t="s">
        <v>31</v>
      </c>
      <c r="X1412" s="4" t="s">
        <v>35</v>
      </c>
      <c r="Y1412" s="2">
        <v>306</v>
      </c>
      <c r="Z1412" s="31">
        <f t="shared" si="98"/>
        <v>0.9639460024465818</v>
      </c>
    </row>
    <row r="1413" spans="1:26" x14ac:dyDescent="0.2">
      <c r="A1413" s="1">
        <v>44757</v>
      </c>
      <c r="B1413" s="25">
        <v>0.45833333333333298</v>
      </c>
      <c r="C1413" s="4">
        <v>17</v>
      </c>
      <c r="D1413" s="4">
        <v>17</v>
      </c>
      <c r="E1413" s="2">
        <v>3</v>
      </c>
      <c r="F1413" s="21">
        <v>2400</v>
      </c>
      <c r="G1413" s="22">
        <v>22.5</v>
      </c>
      <c r="I1413" s="14"/>
      <c r="J1413">
        <v>0.33219566099999998</v>
      </c>
      <c r="K1413">
        <v>2.0873488670000002</v>
      </c>
      <c r="L1413">
        <v>1342.2243539999999</v>
      </c>
      <c r="M1413">
        <f t="shared" si="95"/>
        <v>1.3198885647521108E-2</v>
      </c>
      <c r="N1413">
        <f t="shared" si="96"/>
        <v>8.293509589824459E-2</v>
      </c>
      <c r="O1413">
        <f t="shared" si="97"/>
        <v>53.32961215819099</v>
      </c>
      <c r="V1413" t="s">
        <v>24</v>
      </c>
      <c r="W1413" s="2" t="s">
        <v>31</v>
      </c>
      <c r="X1413" s="4" t="s">
        <v>35</v>
      </c>
      <c r="Y1413" s="2">
        <v>306</v>
      </c>
      <c r="Z1413" s="31">
        <f t="shared" si="98"/>
        <v>0.9639460024465818</v>
      </c>
    </row>
    <row r="1414" spans="1:26" x14ac:dyDescent="0.2">
      <c r="A1414" s="1">
        <v>44757</v>
      </c>
      <c r="B1414" s="25">
        <v>0.45833333333333298</v>
      </c>
      <c r="C1414" s="4">
        <v>17</v>
      </c>
      <c r="D1414" s="4">
        <v>17</v>
      </c>
      <c r="E1414" s="2">
        <v>4</v>
      </c>
      <c r="F1414" s="21">
        <v>3600</v>
      </c>
      <c r="G1414" s="22">
        <v>22.5</v>
      </c>
      <c r="I1414" s="14"/>
      <c r="J1414">
        <v>0.33943447399999999</v>
      </c>
      <c r="K1414">
        <v>2.0638719330000002</v>
      </c>
      <c r="L1414">
        <v>1738.3969509999999</v>
      </c>
      <c r="M1414">
        <f t="shared" si="95"/>
        <v>1.3486500075485564E-2</v>
      </c>
      <c r="N1414">
        <f t="shared" si="96"/>
        <v>8.2002304162531944E-2</v>
      </c>
      <c r="O1414">
        <f t="shared" si="97"/>
        <v>69.070446306185673</v>
      </c>
      <c r="V1414" t="s">
        <v>24</v>
      </c>
      <c r="W1414" s="2" t="s">
        <v>31</v>
      </c>
      <c r="X1414" s="4" t="s">
        <v>35</v>
      </c>
      <c r="Y1414" s="2">
        <v>306</v>
      </c>
      <c r="Z1414" s="31">
        <f t="shared" si="98"/>
        <v>0.9639460024465818</v>
      </c>
    </row>
    <row r="1415" spans="1:26" x14ac:dyDescent="0.2">
      <c r="A1415" s="1">
        <v>44757</v>
      </c>
      <c r="B1415" s="25">
        <v>0.45833333333333298</v>
      </c>
      <c r="C1415" s="4">
        <v>18</v>
      </c>
      <c r="D1415" s="4">
        <v>18</v>
      </c>
      <c r="E1415" s="2">
        <v>1</v>
      </c>
      <c r="F1415" s="21">
        <v>0</v>
      </c>
      <c r="G1415" s="22">
        <v>22.5</v>
      </c>
      <c r="H1415" s="3">
        <f>'Heights after harvest'!J19</f>
        <v>16.183628802317791</v>
      </c>
      <c r="I1415" s="14">
        <v>7.0699999999999999E-2</v>
      </c>
      <c r="J1415">
        <v>0.31852702700000002</v>
      </c>
      <c r="K1415">
        <v>2.1196296509999999</v>
      </c>
      <c r="L1415">
        <v>519.53998549999994</v>
      </c>
      <c r="M1415">
        <f t="shared" si="95"/>
        <v>1.2655799875176182E-2</v>
      </c>
      <c r="N1415">
        <f t="shared" si="96"/>
        <v>8.4217684524916403E-2</v>
      </c>
      <c r="O1415">
        <f t="shared" si="97"/>
        <v>20.642499776447334</v>
      </c>
      <c r="P1415" s="10">
        <f>SLOPE(M1415:M1418,$F1415:$F1418)*($H1415/$I1415)*1000</f>
        <v>0.17645213631797588</v>
      </c>
      <c r="Q1415" s="10">
        <f>SLOPE(N1415:N1418,$F1415:$F1418)*($H1415/$I1415)*1000</f>
        <v>-0.35364463404407592</v>
      </c>
      <c r="R1415" s="10">
        <f>SLOPE(O1415:O1418,$F1415:$F1418)*($H1415/$I1415)</f>
        <v>6.6765362082879864</v>
      </c>
      <c r="S1415" s="11">
        <f>RSQ(J1415:J1418,$F1415:$F1418)</f>
        <v>0.9805150170173984</v>
      </c>
      <c r="T1415" s="11">
        <f>RSQ(K1415:K1418,$F1415:$F1418)</f>
        <v>0.99472752289650068</v>
      </c>
      <c r="U1415" s="11">
        <f>RSQ(L1415:L1418,$F1415:$F1418)</f>
        <v>0.99951670103073575</v>
      </c>
      <c r="V1415" t="s">
        <v>24</v>
      </c>
      <c r="W1415" s="2" t="s">
        <v>31</v>
      </c>
      <c r="X1415" s="4" t="s">
        <v>33</v>
      </c>
      <c r="Y1415" s="2">
        <v>306</v>
      </c>
      <c r="Z1415" s="31">
        <f t="shared" si="98"/>
        <v>0.9639460024465818</v>
      </c>
    </row>
    <row r="1416" spans="1:26" x14ac:dyDescent="0.2">
      <c r="A1416" s="1">
        <v>44757</v>
      </c>
      <c r="B1416" s="25">
        <v>0.45833333333333298</v>
      </c>
      <c r="C1416" s="4">
        <v>18</v>
      </c>
      <c r="D1416" s="4">
        <v>18</v>
      </c>
      <c r="E1416" s="2">
        <v>2</v>
      </c>
      <c r="F1416" s="21">
        <v>1200</v>
      </c>
      <c r="G1416" s="22">
        <v>22.5</v>
      </c>
      <c r="I1416" s="14"/>
      <c r="J1416">
        <v>0.342724578</v>
      </c>
      <c r="K1416">
        <v>2.0638719330000002</v>
      </c>
      <c r="L1416">
        <v>1440.6840580000001</v>
      </c>
      <c r="M1416">
        <f t="shared" si="95"/>
        <v>1.361722335565644E-2</v>
      </c>
      <c r="N1416">
        <f t="shared" si="96"/>
        <v>8.2002304162531944E-2</v>
      </c>
      <c r="O1416">
        <f t="shared" si="97"/>
        <v>57.241639094583697</v>
      </c>
      <c r="V1416" t="s">
        <v>24</v>
      </c>
      <c r="W1416" s="2" t="s">
        <v>31</v>
      </c>
      <c r="X1416" s="4" t="s">
        <v>33</v>
      </c>
      <c r="Y1416" s="2">
        <v>306</v>
      </c>
      <c r="Z1416" s="31">
        <f t="shared" si="98"/>
        <v>0.9639460024465818</v>
      </c>
    </row>
    <row r="1417" spans="1:26" x14ac:dyDescent="0.2">
      <c r="A1417" s="1">
        <v>44757</v>
      </c>
      <c r="B1417" s="25">
        <v>0.45833333333333298</v>
      </c>
      <c r="C1417" s="4">
        <v>18</v>
      </c>
      <c r="D1417" s="4">
        <v>18</v>
      </c>
      <c r="E1417" s="2">
        <v>3</v>
      </c>
      <c r="F1417" s="21">
        <v>2400</v>
      </c>
      <c r="G1417" s="22">
        <v>22.5</v>
      </c>
      <c r="I1417" s="14"/>
      <c r="J1417">
        <v>0.37270195499999997</v>
      </c>
      <c r="K1417">
        <v>2.0198526819999998</v>
      </c>
      <c r="L1417">
        <v>2326.030495</v>
      </c>
      <c r="M1417">
        <f t="shared" si="95"/>
        <v>1.4808292407686078E-2</v>
      </c>
      <c r="N1417">
        <f t="shared" si="96"/>
        <v>8.0253319668003781E-2</v>
      </c>
      <c r="O1417">
        <f t="shared" si="97"/>
        <v>92.418457314383531</v>
      </c>
      <c r="V1417" t="s">
        <v>24</v>
      </c>
      <c r="W1417" s="2" t="s">
        <v>31</v>
      </c>
      <c r="X1417" s="4" t="s">
        <v>33</v>
      </c>
      <c r="Y1417" s="2">
        <v>306</v>
      </c>
      <c r="Z1417" s="31">
        <f t="shared" si="98"/>
        <v>0.9639460024465818</v>
      </c>
    </row>
    <row r="1418" spans="1:26" x14ac:dyDescent="0.2">
      <c r="A1418" s="1">
        <v>44757</v>
      </c>
      <c r="B1418" s="25">
        <v>0.45833333333333298</v>
      </c>
      <c r="C1418" s="4">
        <v>18</v>
      </c>
      <c r="D1418" s="4">
        <v>18</v>
      </c>
      <c r="E1418" s="2">
        <v>4</v>
      </c>
      <c r="F1418" s="21">
        <v>3600</v>
      </c>
      <c r="G1418" s="22">
        <v>22.5</v>
      </c>
      <c r="I1418" s="14"/>
      <c r="J1418">
        <v>0.38613910400000001</v>
      </c>
      <c r="K1418">
        <v>1.9787680480000001</v>
      </c>
      <c r="L1418">
        <v>3160.7986719999999</v>
      </c>
      <c r="M1418">
        <f t="shared" si="95"/>
        <v>1.5342180756937284E-2</v>
      </c>
      <c r="N1418">
        <f t="shared" si="96"/>
        <v>7.8620934150372787E-2</v>
      </c>
      <c r="O1418">
        <f t="shared" si="97"/>
        <v>125.5856867635745</v>
      </c>
      <c r="V1418" t="s">
        <v>24</v>
      </c>
      <c r="W1418" s="2" t="s">
        <v>31</v>
      </c>
      <c r="X1418" s="4" t="s">
        <v>33</v>
      </c>
      <c r="Y1418" s="2">
        <v>306</v>
      </c>
      <c r="Z1418" s="31">
        <f t="shared" si="98"/>
        <v>0.9639460024465818</v>
      </c>
    </row>
    <row r="1419" spans="1:26" x14ac:dyDescent="0.2">
      <c r="A1419" s="1">
        <v>44757</v>
      </c>
      <c r="B1419" s="25">
        <v>0.45833333333333298</v>
      </c>
      <c r="C1419" s="4">
        <v>19</v>
      </c>
      <c r="D1419" s="4">
        <v>19</v>
      </c>
      <c r="E1419" s="2">
        <v>1</v>
      </c>
      <c r="F1419" s="21">
        <v>0</v>
      </c>
      <c r="G1419" s="22">
        <v>22.5</v>
      </c>
      <c r="H1419" s="3">
        <f>'Heights after harvest'!J20</f>
        <v>17.422853312643678</v>
      </c>
      <c r="I1419" s="14">
        <v>7.0699999999999999E-2</v>
      </c>
      <c r="J1419">
        <v>0.31784003799999999</v>
      </c>
      <c r="K1419">
        <v>2.1108258009999998</v>
      </c>
      <c r="L1419">
        <v>470.32309930000002</v>
      </c>
      <c r="M1419">
        <f t="shared" si="95"/>
        <v>1.2628504246976797E-2</v>
      </c>
      <c r="N1419">
        <f t="shared" si="96"/>
        <v>8.3867887633957222E-2</v>
      </c>
      <c r="O1419">
        <f t="shared" si="97"/>
        <v>18.687001468837416</v>
      </c>
      <c r="P1419" s="10">
        <f>SLOPE(M1419:M1422,$F1419:$F1422)*($H1419/$I1419)*1000</f>
        <v>0.17868838379205196</v>
      </c>
      <c r="Q1419" s="10">
        <f>SLOPE(N1419:N1422,$F1419:$F1422)*($H1419/$I1419)*1000</f>
        <v>-0.3376233190400395</v>
      </c>
      <c r="R1419" s="10">
        <f>SLOPE(O1419:O1422,$F1419:$F1422)*($H1419/$I1419)</f>
        <v>5.1617997448564594</v>
      </c>
      <c r="S1419" s="11">
        <f>RSQ(J1419:J1422,$F1419:$F1422)</f>
        <v>0.99670841097161367</v>
      </c>
      <c r="T1419" s="11">
        <f>RSQ(K1419:K1422,$F1419:$F1422)</f>
        <v>0.93711996209227078</v>
      </c>
      <c r="U1419" s="11">
        <f>RSQ(L1419:L1422,$F1419:$F1422)</f>
        <v>0.99974945846337171</v>
      </c>
      <c r="V1419" t="s">
        <v>24</v>
      </c>
      <c r="W1419" s="2" t="s">
        <v>31</v>
      </c>
      <c r="X1419" s="4" t="s">
        <v>35</v>
      </c>
      <c r="Y1419" s="2">
        <v>306</v>
      </c>
      <c r="Z1419" s="31">
        <f t="shared" si="98"/>
        <v>0.9639460024465818</v>
      </c>
    </row>
    <row r="1420" spans="1:26" x14ac:dyDescent="0.2">
      <c r="A1420" s="1">
        <v>44757</v>
      </c>
      <c r="B1420" s="25">
        <v>0.45833333333333298</v>
      </c>
      <c r="C1420" s="4">
        <v>19</v>
      </c>
      <c r="D1420" s="4">
        <v>19</v>
      </c>
      <c r="E1420" s="2">
        <v>2</v>
      </c>
      <c r="F1420" s="21">
        <v>1200</v>
      </c>
      <c r="G1420" s="22">
        <v>22.5</v>
      </c>
      <c r="I1420" s="14"/>
      <c r="J1420">
        <v>0.33742627800000002</v>
      </c>
      <c r="K1420">
        <v>2.0785450170000002</v>
      </c>
      <c r="L1420">
        <v>1083.731978</v>
      </c>
      <c r="M1420">
        <f t="shared" si="95"/>
        <v>1.3406709902182221E-2</v>
      </c>
      <c r="N1420">
        <f t="shared" si="96"/>
        <v>8.2585299007285423E-2</v>
      </c>
      <c r="O1420">
        <f t="shared" si="97"/>
        <v>43.059124875757675</v>
      </c>
      <c r="V1420" t="s">
        <v>24</v>
      </c>
      <c r="W1420" s="2" t="s">
        <v>31</v>
      </c>
      <c r="X1420" s="4" t="s">
        <v>35</v>
      </c>
      <c r="Y1420" s="2">
        <v>306</v>
      </c>
      <c r="Z1420" s="31">
        <f t="shared" si="98"/>
        <v>0.9639460024465818</v>
      </c>
    </row>
    <row r="1421" spans="1:26" x14ac:dyDescent="0.2">
      <c r="A1421" s="1">
        <v>44757</v>
      </c>
      <c r="B1421" s="25">
        <v>0.45833333333333298</v>
      </c>
      <c r="C1421" s="4">
        <v>19</v>
      </c>
      <c r="D1421" s="4">
        <v>19</v>
      </c>
      <c r="E1421" s="2">
        <v>3</v>
      </c>
      <c r="F1421" s="21">
        <v>2400</v>
      </c>
      <c r="G1421" s="22">
        <v>22.5</v>
      </c>
      <c r="I1421" s="14"/>
      <c r="J1421">
        <v>0.36309197500000001</v>
      </c>
      <c r="K1421">
        <v>2.008114215</v>
      </c>
      <c r="L1421">
        <v>1746.3707079999999</v>
      </c>
      <c r="M1421">
        <f t="shared" si="95"/>
        <v>1.4426466146882014E-2</v>
      </c>
      <c r="N1421">
        <f t="shared" si="96"/>
        <v>7.9786923800147472E-2</v>
      </c>
      <c r="O1421">
        <f t="shared" si="97"/>
        <v>69.387261723061684</v>
      </c>
      <c r="V1421" t="s">
        <v>24</v>
      </c>
      <c r="W1421" s="2" t="s">
        <v>31</v>
      </c>
      <c r="X1421" s="4" t="s">
        <v>35</v>
      </c>
      <c r="Y1421" s="2">
        <v>306</v>
      </c>
      <c r="Z1421" s="31">
        <f t="shared" si="98"/>
        <v>0.9639460024465818</v>
      </c>
    </row>
    <row r="1422" spans="1:26" x14ac:dyDescent="0.2">
      <c r="A1422" s="1">
        <v>44757</v>
      </c>
      <c r="B1422" s="25">
        <v>0.45833333333333298</v>
      </c>
      <c r="C1422" s="4">
        <v>19</v>
      </c>
      <c r="D1422" s="4">
        <v>19</v>
      </c>
      <c r="E1422" s="2">
        <v>4</v>
      </c>
      <c r="F1422" s="21">
        <v>3600</v>
      </c>
      <c r="G1422" s="22">
        <v>22.5</v>
      </c>
      <c r="I1422" s="14"/>
      <c r="J1422">
        <v>0.38228317099999998</v>
      </c>
      <c r="K1422">
        <v>1.996375748</v>
      </c>
      <c r="L1422">
        <v>2358.1589049999998</v>
      </c>
      <c r="M1422">
        <f t="shared" si="95"/>
        <v>1.5188975809653209E-2</v>
      </c>
      <c r="N1422">
        <f t="shared" si="96"/>
        <v>7.9320527932291135E-2</v>
      </c>
      <c r="O1422">
        <f t="shared" si="97"/>
        <v>93.694991777085846</v>
      </c>
      <c r="V1422" t="s">
        <v>24</v>
      </c>
      <c r="W1422" s="2" t="s">
        <v>31</v>
      </c>
      <c r="X1422" s="4" t="s">
        <v>35</v>
      </c>
      <c r="Y1422" s="2">
        <v>306</v>
      </c>
      <c r="Z1422" s="31">
        <f t="shared" si="98"/>
        <v>0.9639460024465818</v>
      </c>
    </row>
    <row r="1423" spans="1:26" x14ac:dyDescent="0.2">
      <c r="A1423" s="1">
        <v>44757</v>
      </c>
      <c r="B1423" s="25">
        <v>0.45833333333333298</v>
      </c>
      <c r="C1423" s="4">
        <v>20</v>
      </c>
      <c r="D1423" s="4">
        <v>20</v>
      </c>
      <c r="E1423" s="2">
        <v>1</v>
      </c>
      <c r="F1423" s="21">
        <v>0</v>
      </c>
      <c r="G1423" s="22">
        <v>22.5</v>
      </c>
      <c r="H1423" s="3">
        <f>'Heights after harvest'!J21</f>
        <v>16.794665226980857</v>
      </c>
      <c r="I1423" s="14">
        <v>7.0699999999999999E-2</v>
      </c>
      <c r="J1423">
        <v>0.32012595599999999</v>
      </c>
      <c r="K1423">
        <v>2.151910435</v>
      </c>
      <c r="L1423">
        <v>529.32890780000002</v>
      </c>
      <c r="M1423">
        <f t="shared" si="95"/>
        <v>1.2719328944056781E-2</v>
      </c>
      <c r="N1423">
        <f t="shared" si="96"/>
        <v>8.5500273151588244E-2</v>
      </c>
      <c r="O1423">
        <f t="shared" si="97"/>
        <v>21.031435819926152</v>
      </c>
      <c r="P1423" s="10">
        <f>SLOPE(M1423:M1426,$F1423:$F1426)*($H1423/$I1423)*1000</f>
        <v>0.11900839256396245</v>
      </c>
      <c r="Q1423" s="10">
        <f>SLOPE(N1423:N1426,$F1423:$F1426)*($H1423/$I1423)*1000</f>
        <v>-0.3208338568115518</v>
      </c>
      <c r="R1423" s="10">
        <f>SLOPE(O1423:O1426,$F1423:$F1426)*($H1423/$I1423)</f>
        <v>4.8281487268197782</v>
      </c>
      <c r="S1423" s="11">
        <f>RSQ(J1423:J1426,$F1423:$F1426)</f>
        <v>0.99855020144212248</v>
      </c>
      <c r="T1423" s="11">
        <f>RSQ(K1423:K1426,$F1423:$F1426)</f>
        <v>0.92822483890025442</v>
      </c>
      <c r="U1423" s="11">
        <f>RSQ(L1423:L1426,$F1423:$F1426)</f>
        <v>0.99999981999474563</v>
      </c>
      <c r="V1423" t="s">
        <v>24</v>
      </c>
      <c r="W1423" s="2" t="s">
        <v>31</v>
      </c>
      <c r="X1423" s="4" t="s">
        <v>33</v>
      </c>
      <c r="Y1423" s="2">
        <v>306</v>
      </c>
      <c r="Z1423" s="31">
        <f t="shared" si="98"/>
        <v>0.9639460024465818</v>
      </c>
    </row>
    <row r="1424" spans="1:26" x14ac:dyDescent="0.2">
      <c r="A1424" s="1">
        <v>44757</v>
      </c>
      <c r="B1424" s="25">
        <v>0.45833333333333298</v>
      </c>
      <c r="C1424" s="4">
        <v>20</v>
      </c>
      <c r="D1424" s="4">
        <v>20</v>
      </c>
      <c r="E1424" s="2">
        <v>2</v>
      </c>
      <c r="F1424" s="21">
        <v>1200</v>
      </c>
      <c r="G1424" s="22">
        <v>22.5</v>
      </c>
      <c r="I1424" s="14"/>
      <c r="J1424">
        <v>0.33398386299999999</v>
      </c>
      <c r="K1424">
        <v>2.0785450170000002</v>
      </c>
      <c r="L1424">
        <v>1143.8917120000001</v>
      </c>
      <c r="M1424">
        <f t="shared" si="95"/>
        <v>1.3269934961174453E-2</v>
      </c>
      <c r="N1424">
        <f t="shared" si="96"/>
        <v>8.2585299007285423E-2</v>
      </c>
      <c r="O1424">
        <f t="shared" si="97"/>
        <v>45.449407299257743</v>
      </c>
      <c r="V1424" t="s">
        <v>24</v>
      </c>
      <c r="W1424" s="2" t="s">
        <v>31</v>
      </c>
      <c r="X1424" s="4" t="s">
        <v>33</v>
      </c>
      <c r="Y1424" s="2">
        <v>306</v>
      </c>
      <c r="Z1424" s="31">
        <f t="shared" si="98"/>
        <v>0.9639460024465818</v>
      </c>
    </row>
    <row r="1425" spans="1:26" x14ac:dyDescent="0.2">
      <c r="A1425" s="1">
        <v>44757</v>
      </c>
      <c r="B1425" s="25">
        <v>0.45833333333333298</v>
      </c>
      <c r="C1425" s="4">
        <v>20</v>
      </c>
      <c r="D1425" s="4">
        <v>20</v>
      </c>
      <c r="E1425" s="2">
        <v>3</v>
      </c>
      <c r="F1425" s="21">
        <v>2400</v>
      </c>
      <c r="G1425" s="22">
        <v>22.5</v>
      </c>
      <c r="I1425" s="14"/>
      <c r="J1425">
        <v>0.35083616200000001</v>
      </c>
      <c r="K1425">
        <v>2.0668065499999999</v>
      </c>
      <c r="L1425">
        <v>1757.028317</v>
      </c>
      <c r="M1425">
        <f t="shared" si="95"/>
        <v>1.3939514951259979E-2</v>
      </c>
      <c r="N1425">
        <f t="shared" si="96"/>
        <v>8.2118903139429086E-2</v>
      </c>
      <c r="O1425">
        <f t="shared" si="97"/>
        <v>69.810712655694417</v>
      </c>
      <c r="V1425" t="s">
        <v>24</v>
      </c>
      <c r="W1425" s="2" t="s">
        <v>31</v>
      </c>
      <c r="X1425" s="4" t="s">
        <v>33</v>
      </c>
      <c r="Y1425" s="2">
        <v>306</v>
      </c>
      <c r="Z1425" s="31">
        <f t="shared" si="98"/>
        <v>0.9639460024465818</v>
      </c>
    </row>
    <row r="1426" spans="1:26" x14ac:dyDescent="0.2">
      <c r="A1426" s="1">
        <v>44757</v>
      </c>
      <c r="B1426" s="25">
        <v>0.45833333333333298</v>
      </c>
      <c r="C1426" s="4">
        <v>20</v>
      </c>
      <c r="D1426" s="4">
        <v>20</v>
      </c>
      <c r="E1426" s="2">
        <v>4</v>
      </c>
      <c r="F1426" s="21">
        <v>3600</v>
      </c>
      <c r="G1426" s="22">
        <v>22.5</v>
      </c>
      <c r="I1426" s="14"/>
      <c r="J1426">
        <v>0.36494472</v>
      </c>
      <c r="K1426">
        <v>2.0198526819999998</v>
      </c>
      <c r="L1426">
        <v>2371.13733</v>
      </c>
      <c r="M1426">
        <f t="shared" si="95"/>
        <v>1.4500079900040026E-2</v>
      </c>
      <c r="N1426">
        <f t="shared" si="96"/>
        <v>8.0253319668003781E-2</v>
      </c>
      <c r="O1426">
        <f t="shared" si="97"/>
        <v>94.210653983341842</v>
      </c>
      <c r="V1426" t="s">
        <v>24</v>
      </c>
      <c r="W1426" s="2" t="s">
        <v>31</v>
      </c>
      <c r="X1426" s="4" t="s">
        <v>33</v>
      </c>
      <c r="Y1426" s="2">
        <v>306</v>
      </c>
      <c r="Z1426" s="31">
        <f t="shared" si="98"/>
        <v>0.9639460024465818</v>
      </c>
    </row>
    <row r="1427" spans="1:26" x14ac:dyDescent="0.2">
      <c r="A1427" s="1">
        <v>44757</v>
      </c>
      <c r="B1427" s="25">
        <v>0.45833333333333298</v>
      </c>
      <c r="C1427" s="4">
        <v>21</v>
      </c>
      <c r="D1427" s="4">
        <v>21</v>
      </c>
      <c r="E1427" s="2">
        <v>1</v>
      </c>
      <c r="F1427" s="21">
        <v>0</v>
      </c>
      <c r="G1427" s="22">
        <v>22.5</v>
      </c>
      <c r="H1427" s="3">
        <f>'Heights after harvest'!J22</f>
        <v>16.612700750413648</v>
      </c>
      <c r="I1427" s="14">
        <v>7.0699999999999999E-2</v>
      </c>
      <c r="J1427">
        <v>0.316870649</v>
      </c>
      <c r="K1427">
        <v>2.1254988849999998</v>
      </c>
      <c r="L1427">
        <v>462.34934140000001</v>
      </c>
      <c r="M1427">
        <f t="shared" si="95"/>
        <v>1.2589988227470556E-2</v>
      </c>
      <c r="N1427">
        <f t="shared" si="96"/>
        <v>8.4450882478710701E-2</v>
      </c>
      <c r="O1427">
        <f t="shared" si="97"/>
        <v>18.370186016202354</v>
      </c>
      <c r="P1427" s="10">
        <f>SLOPE(M1427:M1430,$F1427:$F1430)*($H1427/$I1427)*1000</f>
        <v>5.0692808455393909E-2</v>
      </c>
      <c r="Q1427" s="10">
        <f>SLOPE(N1427:N1430,$F1427:$F1430)*($H1427/$I1427)*1000</f>
        <v>-0.28995994292156246</v>
      </c>
      <c r="R1427" s="10">
        <f>SLOPE(O1427:O1430,$F1427:$F1430)*($H1427/$I1427)</f>
        <v>3.8857323721318293</v>
      </c>
      <c r="S1427" s="11">
        <f>RSQ(J1427:J1430,$F1427:$F1430)</f>
        <v>0.99429338295371616</v>
      </c>
      <c r="T1427" s="11">
        <f>RSQ(K1427:K1430,$F1427:$F1430)</f>
        <v>0.97074932304208228</v>
      </c>
      <c r="U1427" s="11">
        <f>RSQ(L1427:L1430,$F1427:$F1430)</f>
        <v>0.99987433977253903</v>
      </c>
      <c r="V1427" t="s">
        <v>24</v>
      </c>
      <c r="W1427" s="2" t="s">
        <v>32</v>
      </c>
      <c r="X1427" s="4" t="s">
        <v>35</v>
      </c>
      <c r="Y1427" s="2">
        <v>306</v>
      </c>
      <c r="Z1427" s="31">
        <f t="shared" si="98"/>
        <v>0.9639460024465818</v>
      </c>
    </row>
    <row r="1428" spans="1:26" x14ac:dyDescent="0.2">
      <c r="A1428" s="1">
        <v>44757</v>
      </c>
      <c r="B1428" s="25">
        <v>0.45833333333333298</v>
      </c>
      <c r="C1428" s="4">
        <v>21</v>
      </c>
      <c r="D1428" s="4">
        <v>21</v>
      </c>
      <c r="E1428" s="2">
        <v>2</v>
      </c>
      <c r="F1428" s="21">
        <v>1200</v>
      </c>
      <c r="G1428" s="22">
        <v>22.5</v>
      </c>
      <c r="I1428" s="14"/>
      <c r="J1428">
        <v>0.32215558300000002</v>
      </c>
      <c r="K1428">
        <v>2.0697411670000001</v>
      </c>
      <c r="L1428">
        <v>958.34301419999997</v>
      </c>
      <c r="M1428">
        <f t="shared" si="95"/>
        <v>1.2799970619506364E-2</v>
      </c>
      <c r="N1428">
        <f t="shared" si="96"/>
        <v>8.2235502116326242E-2</v>
      </c>
      <c r="O1428">
        <f t="shared" si="97"/>
        <v>38.077137484124151</v>
      </c>
      <c r="V1428" t="s">
        <v>24</v>
      </c>
      <c r="W1428" s="2" t="s">
        <v>32</v>
      </c>
      <c r="X1428" s="4" t="s">
        <v>35</v>
      </c>
      <c r="Y1428" s="2">
        <v>306</v>
      </c>
      <c r="Z1428" s="31">
        <f t="shared" si="98"/>
        <v>0.9639460024465818</v>
      </c>
    </row>
    <row r="1429" spans="1:26" x14ac:dyDescent="0.2">
      <c r="A1429" s="1">
        <v>44757</v>
      </c>
      <c r="B1429" s="25">
        <v>0.45833333333333298</v>
      </c>
      <c r="C1429" s="4">
        <v>21</v>
      </c>
      <c r="D1429" s="4">
        <v>21</v>
      </c>
      <c r="E1429" s="2">
        <v>3</v>
      </c>
      <c r="F1429" s="21">
        <v>2400</v>
      </c>
      <c r="G1429" s="22">
        <v>22.5</v>
      </c>
      <c r="I1429" s="14"/>
      <c r="J1429">
        <v>0.33010563100000001</v>
      </c>
      <c r="K1429">
        <v>2.0403949990000001</v>
      </c>
      <c r="L1429">
        <v>1447.8409919999999</v>
      </c>
      <c r="M1429">
        <f t="shared" si="95"/>
        <v>1.3115844024139135E-2</v>
      </c>
      <c r="N1429">
        <f t="shared" si="96"/>
        <v>8.1069512426819298E-2</v>
      </c>
      <c r="O1429">
        <f t="shared" si="97"/>
        <v>57.526000284517636</v>
      </c>
      <c r="V1429" t="s">
        <v>24</v>
      </c>
      <c r="W1429" s="2" t="s">
        <v>32</v>
      </c>
      <c r="X1429" s="4" t="s">
        <v>35</v>
      </c>
      <c r="Y1429" s="2">
        <v>306</v>
      </c>
      <c r="Z1429" s="31">
        <f t="shared" si="98"/>
        <v>0.9639460024465818</v>
      </c>
    </row>
    <row r="1430" spans="1:26" x14ac:dyDescent="0.2">
      <c r="A1430" s="1">
        <v>44757</v>
      </c>
      <c r="B1430" s="25">
        <v>0.45833333333333298</v>
      </c>
      <c r="C1430" s="4">
        <v>21</v>
      </c>
      <c r="D1430" s="4">
        <v>21</v>
      </c>
      <c r="E1430" s="2">
        <v>4</v>
      </c>
      <c r="F1430" s="21">
        <v>3600</v>
      </c>
      <c r="G1430" s="22">
        <v>22.5</v>
      </c>
      <c r="I1430" s="14"/>
      <c r="J1430">
        <v>0.33593975199999998</v>
      </c>
      <c r="K1430">
        <v>2.0110488320000002</v>
      </c>
      <c r="L1430">
        <v>1964.00892</v>
      </c>
      <c r="M1430">
        <f t="shared" si="95"/>
        <v>1.3347646858953408E-2</v>
      </c>
      <c r="N1430">
        <f t="shared" si="96"/>
        <v>7.9903522777044614E-2</v>
      </c>
      <c r="O1430">
        <f t="shared" si="97"/>
        <v>78.034520582709945</v>
      </c>
      <c r="V1430" t="s">
        <v>24</v>
      </c>
      <c r="W1430" s="2" t="s">
        <v>32</v>
      </c>
      <c r="X1430" s="4" t="s">
        <v>35</v>
      </c>
      <c r="Y1430" s="2">
        <v>306</v>
      </c>
      <c r="Z1430" s="31">
        <f t="shared" si="98"/>
        <v>0.9639460024465818</v>
      </c>
    </row>
    <row r="1431" spans="1:26" x14ac:dyDescent="0.2">
      <c r="A1431" s="1">
        <v>44757</v>
      </c>
      <c r="B1431" s="25">
        <v>0.45833333333333298</v>
      </c>
      <c r="C1431" s="4">
        <v>22</v>
      </c>
      <c r="D1431" s="4">
        <v>22</v>
      </c>
      <c r="E1431" s="2">
        <v>1</v>
      </c>
      <c r="F1431" s="21">
        <v>0</v>
      </c>
      <c r="G1431" s="22">
        <v>22.5</v>
      </c>
      <c r="H1431" s="3">
        <f>'Heights after harvest'!J23</f>
        <v>17.338022085964884</v>
      </c>
      <c r="I1431" s="14">
        <v>7.0699999999999999E-2</v>
      </c>
      <c r="J1431">
        <v>0.32525240399999999</v>
      </c>
      <c r="K1431">
        <v>2.1343027349999999</v>
      </c>
      <c r="L1431">
        <v>500.20848460000002</v>
      </c>
      <c r="M1431">
        <f t="shared" si="95"/>
        <v>1.2923014328526517E-2</v>
      </c>
      <c r="N1431">
        <f t="shared" si="96"/>
        <v>8.4800679369669882E-2</v>
      </c>
      <c r="O1431">
        <f t="shared" si="97"/>
        <v>19.874415482372072</v>
      </c>
      <c r="P1431" s="10">
        <f>SLOPE(M1431:M1434,$F1431:$F1434)*($H1431/$I1431)*1000</f>
        <v>0.10879309523065427</v>
      </c>
      <c r="Q1431" s="10">
        <f>SLOPE(N1431:N1434,$F1431:$F1434)*($H1431/$I1431)*1000</f>
        <v>-0.66242755386465757</v>
      </c>
      <c r="R1431" s="10">
        <f>SLOPE(O1431:O1434,$F1431:$F1434)*($H1431/$I1431)</f>
        <v>5.0747015722559654</v>
      </c>
      <c r="S1431" s="11">
        <f>RSQ(J1431:J1434,$F1431:$F1434)</f>
        <v>0.97956722474750491</v>
      </c>
      <c r="T1431" s="11">
        <f>RSQ(K1431:K1434,$F1431:$F1434)</f>
        <v>0.98125952292650453</v>
      </c>
      <c r="U1431" s="11">
        <f>RSQ(L1431:L1434,$F1431:$F1434)</f>
        <v>0.99842302593311394</v>
      </c>
      <c r="V1431" t="s">
        <v>24</v>
      </c>
      <c r="W1431" s="2" t="s">
        <v>32</v>
      </c>
      <c r="X1431" s="4" t="s">
        <v>33</v>
      </c>
      <c r="Y1431" s="2">
        <v>306</v>
      </c>
      <c r="Z1431" s="31">
        <f t="shared" si="98"/>
        <v>0.9639460024465818</v>
      </c>
    </row>
    <row r="1432" spans="1:26" x14ac:dyDescent="0.2">
      <c r="A1432" s="1">
        <v>44757</v>
      </c>
      <c r="B1432" s="25">
        <v>0.45833333333333298</v>
      </c>
      <c r="C1432" s="4">
        <v>22</v>
      </c>
      <c r="D1432" s="4">
        <v>22</v>
      </c>
      <c r="E1432" s="2">
        <v>2</v>
      </c>
      <c r="F1432" s="21">
        <v>1200</v>
      </c>
      <c r="G1432" s="22">
        <v>22.5</v>
      </c>
      <c r="I1432" s="14"/>
      <c r="J1432">
        <v>0.33424762400000002</v>
      </c>
      <c r="K1432">
        <v>2.022787299</v>
      </c>
      <c r="L1432">
        <v>1180.2338970000001</v>
      </c>
      <c r="M1432">
        <f t="shared" si="95"/>
        <v>1.32804147828157E-2</v>
      </c>
      <c r="N1432">
        <f t="shared" si="96"/>
        <v>8.0369918644900937E-2</v>
      </c>
      <c r="O1432">
        <f t="shared" si="97"/>
        <v>46.893364581999187</v>
      </c>
      <c r="V1432" t="s">
        <v>24</v>
      </c>
      <c r="W1432" s="2" t="s">
        <v>32</v>
      </c>
      <c r="X1432" s="4" t="s">
        <v>33</v>
      </c>
      <c r="Y1432" s="2">
        <v>306</v>
      </c>
      <c r="Z1432" s="31">
        <f t="shared" si="98"/>
        <v>0.9639460024465818</v>
      </c>
    </row>
    <row r="1433" spans="1:26" x14ac:dyDescent="0.2">
      <c r="A1433" s="1">
        <v>44757</v>
      </c>
      <c r="B1433" s="25">
        <v>0.45833333333333298</v>
      </c>
      <c r="C1433" s="4">
        <v>22</v>
      </c>
      <c r="D1433" s="4">
        <v>22</v>
      </c>
      <c r="E1433" s="2">
        <v>3</v>
      </c>
      <c r="F1433" s="21">
        <v>2400</v>
      </c>
      <c r="G1433" s="22">
        <v>22.5</v>
      </c>
      <c r="I1433" s="14"/>
      <c r="J1433">
        <v>0.34776200600000001</v>
      </c>
      <c r="K1433">
        <v>1.9728988139999999</v>
      </c>
      <c r="L1433">
        <v>1731.084431</v>
      </c>
      <c r="M1433">
        <f t="shared" si="95"/>
        <v>1.3817371773999632E-2</v>
      </c>
      <c r="N1433">
        <f t="shared" si="96"/>
        <v>7.8387736196578489E-2</v>
      </c>
      <c r="O1433">
        <f t="shared" si="97"/>
        <v>68.779903332250768</v>
      </c>
      <c r="V1433" t="s">
        <v>24</v>
      </c>
      <c r="W1433" s="2" t="s">
        <v>32</v>
      </c>
      <c r="X1433" s="4" t="s">
        <v>33</v>
      </c>
      <c r="Y1433" s="2">
        <v>306</v>
      </c>
      <c r="Z1433" s="31">
        <f t="shared" si="98"/>
        <v>0.9639460024465818</v>
      </c>
    </row>
    <row r="1434" spans="1:26" x14ac:dyDescent="0.2">
      <c r="A1434" s="1">
        <v>44757</v>
      </c>
      <c r="B1434" s="25">
        <v>0.45833333333333298</v>
      </c>
      <c r="C1434" s="4">
        <v>22</v>
      </c>
      <c r="D1434" s="4">
        <v>22</v>
      </c>
      <c r="E1434" s="2">
        <v>4</v>
      </c>
      <c r="F1434" s="21">
        <v>3600</v>
      </c>
      <c r="G1434" s="22">
        <v>22.5</v>
      </c>
      <c r="I1434" s="14"/>
      <c r="J1434">
        <v>0.36540958000000001</v>
      </c>
      <c r="K1434">
        <v>1.878991079</v>
      </c>
      <c r="L1434">
        <v>2399.86879</v>
      </c>
      <c r="M1434">
        <f t="shared" si="95"/>
        <v>1.4518549840206122E-2</v>
      </c>
      <c r="N1434">
        <f t="shared" si="96"/>
        <v>7.4656569293460165E-2</v>
      </c>
      <c r="O1434">
        <f t="shared" si="97"/>
        <v>95.352219932411614</v>
      </c>
      <c r="V1434" t="s">
        <v>24</v>
      </c>
      <c r="W1434" s="2" t="s">
        <v>32</v>
      </c>
      <c r="X1434" s="4" t="s">
        <v>33</v>
      </c>
      <c r="Y1434" s="2">
        <v>306</v>
      </c>
      <c r="Z1434" s="31">
        <f t="shared" si="98"/>
        <v>0.9639460024465818</v>
      </c>
    </row>
    <row r="1435" spans="1:26" x14ac:dyDescent="0.2">
      <c r="A1435" s="1">
        <v>44757</v>
      </c>
      <c r="B1435" s="25">
        <v>0.45833333333333298</v>
      </c>
      <c r="C1435" s="4">
        <v>23</v>
      </c>
      <c r="D1435" s="4">
        <v>23</v>
      </c>
      <c r="E1435" s="2">
        <v>1</v>
      </c>
      <c r="F1435" s="21">
        <v>0</v>
      </c>
      <c r="G1435" s="22">
        <v>22.5</v>
      </c>
      <c r="H1435" s="3">
        <f>'Heights after harvest'!J24</f>
        <v>16.180938028557875</v>
      </c>
      <c r="I1435" s="14">
        <v>7.0699999999999999E-2</v>
      </c>
      <c r="J1435">
        <v>0.31992045299999999</v>
      </c>
      <c r="K1435">
        <v>2.128433502</v>
      </c>
      <c r="L1435">
        <v>472.57908930000002</v>
      </c>
      <c r="M1435">
        <f t="shared" si="95"/>
        <v>1.2711163844642003E-2</v>
      </c>
      <c r="N1435">
        <f t="shared" si="96"/>
        <v>8.4567481455607857E-2</v>
      </c>
      <c r="O1435">
        <f t="shared" si="97"/>
        <v>18.77663705872536</v>
      </c>
      <c r="P1435" s="10">
        <f>SLOPE(M1435:M1438,$F1435:$F1438)*($H1435/$I1435)*1000</f>
        <v>9.0270973338954161E-2</v>
      </c>
      <c r="Q1435" s="10">
        <f>SLOPE(N1435:N1438,$F1435:$F1438)*($H1435/$I1435)*1000</f>
        <v>-0.56040019487775772</v>
      </c>
      <c r="R1435" s="10">
        <f>SLOPE(O1435:O1438,$F1435:$F1438)*($H1435/$I1435)</f>
        <v>5.550331462025091</v>
      </c>
      <c r="S1435" s="11">
        <f>RSQ(J1435:J1438,$F1435:$F1438)</f>
        <v>0.96982829754747157</v>
      </c>
      <c r="T1435" s="11">
        <f>RSQ(K1435:K1438,$F1435:$F1438)</f>
        <v>0.99974811070183511</v>
      </c>
      <c r="U1435" s="11">
        <f>RSQ(L1435:L1438,$F1435:$F1438)</f>
        <v>0.99868392352569668</v>
      </c>
      <c r="V1435" t="s">
        <v>24</v>
      </c>
      <c r="W1435" s="2" t="s">
        <v>36</v>
      </c>
      <c r="X1435" s="4" t="s">
        <v>35</v>
      </c>
      <c r="Y1435" s="2">
        <v>306</v>
      </c>
      <c r="Z1435" s="31">
        <f t="shared" si="98"/>
        <v>0.9639460024465818</v>
      </c>
    </row>
    <row r="1436" spans="1:26" x14ac:dyDescent="0.2">
      <c r="A1436" s="1">
        <v>44757</v>
      </c>
      <c r="B1436" s="25">
        <v>0.45833333333333298</v>
      </c>
      <c r="C1436" s="4">
        <v>23</v>
      </c>
      <c r="D1436" s="4">
        <v>23</v>
      </c>
      <c r="E1436" s="2">
        <v>2</v>
      </c>
      <c r="F1436" s="21">
        <v>1200</v>
      </c>
      <c r="G1436" s="22">
        <v>22.5</v>
      </c>
      <c r="I1436" s="14"/>
      <c r="J1436">
        <v>0.32554158799999999</v>
      </c>
      <c r="K1436">
        <v>2.0521334659999999</v>
      </c>
      <c r="L1436">
        <v>1139.626076</v>
      </c>
      <c r="M1436">
        <f t="shared" si="95"/>
        <v>1.2934504263511228E-2</v>
      </c>
      <c r="N1436">
        <f t="shared" si="96"/>
        <v>8.1535908294675608E-2</v>
      </c>
      <c r="O1436">
        <f t="shared" si="97"/>
        <v>45.279923924283899</v>
      </c>
      <c r="V1436" t="s">
        <v>24</v>
      </c>
      <c r="W1436" s="2" t="s">
        <v>36</v>
      </c>
      <c r="X1436" s="4" t="s">
        <v>35</v>
      </c>
      <c r="Y1436" s="2">
        <v>306</v>
      </c>
      <c r="Z1436" s="31">
        <f t="shared" si="98"/>
        <v>0.9639460024465818</v>
      </c>
    </row>
    <row r="1437" spans="1:26" x14ac:dyDescent="0.2">
      <c r="A1437" s="1">
        <v>44757</v>
      </c>
      <c r="B1437" s="25">
        <v>0.45833333333333298</v>
      </c>
      <c r="C1437" s="4">
        <v>23</v>
      </c>
      <c r="D1437" s="4">
        <v>23</v>
      </c>
      <c r="E1437" s="2">
        <v>3</v>
      </c>
      <c r="F1437" s="21">
        <v>2400</v>
      </c>
      <c r="G1437" s="22">
        <v>22.5</v>
      </c>
      <c r="I1437" s="14"/>
      <c r="J1437">
        <v>0.34193895699999999</v>
      </c>
      <c r="K1437">
        <v>1.981702665</v>
      </c>
      <c r="L1437">
        <v>1949.708018</v>
      </c>
      <c r="M1437">
        <f t="shared" si="95"/>
        <v>1.3586008854810531E-2</v>
      </c>
      <c r="N1437">
        <f t="shared" si="96"/>
        <v>7.8737533127269929E-2</v>
      </c>
      <c r="O1437">
        <f t="shared" si="97"/>
        <v>77.466313371374923</v>
      </c>
      <c r="V1437" t="s">
        <v>24</v>
      </c>
      <c r="W1437" s="2" t="s">
        <v>36</v>
      </c>
      <c r="X1437" s="4" t="s">
        <v>35</v>
      </c>
      <c r="Y1437" s="2">
        <v>306</v>
      </c>
      <c r="Z1437" s="31">
        <f t="shared" si="98"/>
        <v>0.9639460024465818</v>
      </c>
    </row>
    <row r="1438" spans="1:26" x14ac:dyDescent="0.2">
      <c r="A1438" s="1">
        <v>44757</v>
      </c>
      <c r="B1438" s="25">
        <v>0.45833333333333298</v>
      </c>
      <c r="C1438" s="4">
        <v>23</v>
      </c>
      <c r="D1438" s="4">
        <v>23</v>
      </c>
      <c r="E1438" s="2">
        <v>4</v>
      </c>
      <c r="F1438" s="21">
        <v>3600</v>
      </c>
      <c r="G1438" s="22">
        <v>22.5</v>
      </c>
      <c r="I1438" s="14"/>
      <c r="J1438">
        <v>0.35416289299999998</v>
      </c>
      <c r="K1438">
        <v>1.9054026289999999</v>
      </c>
      <c r="L1438">
        <v>2644.0213669999998</v>
      </c>
      <c r="M1438">
        <f t="shared" si="95"/>
        <v>1.4071693505058316E-2</v>
      </c>
      <c r="N1438">
        <f t="shared" si="96"/>
        <v>7.5705959966337694E-2</v>
      </c>
      <c r="O1438">
        <f t="shared" si="97"/>
        <v>105.05295453764353</v>
      </c>
      <c r="V1438" t="s">
        <v>24</v>
      </c>
      <c r="W1438" s="2" t="s">
        <v>36</v>
      </c>
      <c r="X1438" s="4" t="s">
        <v>35</v>
      </c>
      <c r="Y1438" s="2">
        <v>306</v>
      </c>
      <c r="Z1438" s="31">
        <f t="shared" si="98"/>
        <v>0.9639460024465818</v>
      </c>
    </row>
    <row r="1439" spans="1:26" x14ac:dyDescent="0.2">
      <c r="A1439" s="1">
        <v>44757</v>
      </c>
      <c r="B1439" s="25">
        <v>0.45833333333333298</v>
      </c>
      <c r="C1439" s="4">
        <v>24</v>
      </c>
      <c r="D1439" s="4">
        <v>24</v>
      </c>
      <c r="E1439" s="2">
        <v>1</v>
      </c>
      <c r="F1439" s="21">
        <v>0</v>
      </c>
      <c r="G1439" s="22">
        <v>22.5</v>
      </c>
      <c r="H1439" s="3">
        <f>'Heights after harvest'!J25</f>
        <v>17.220467150169743</v>
      </c>
      <c r="I1439" s="14">
        <v>7.0699999999999999E-2</v>
      </c>
      <c r="J1439">
        <v>0.32218770200000002</v>
      </c>
      <c r="K1439">
        <v>2.128433502</v>
      </c>
      <c r="L1439">
        <v>475.21107769999998</v>
      </c>
      <c r="M1439">
        <f t="shared" si="95"/>
        <v>1.2801246780088463E-2</v>
      </c>
      <c r="N1439">
        <f t="shared" si="96"/>
        <v>8.4567481455607857E-2</v>
      </c>
      <c r="O1439">
        <f t="shared" si="97"/>
        <v>18.881211916243448</v>
      </c>
      <c r="P1439" s="10">
        <f>SLOPE(M1439:M1442,$F1439:$F1442)*($H1439/$I1439)*1000</f>
        <v>8.6551532639025555E-2</v>
      </c>
      <c r="Q1439" s="10">
        <f>SLOPE(N1439:N1442,$F1439:$F1442)*($H1439/$I1439)*1000</f>
        <v>-0.10886713852233733</v>
      </c>
      <c r="R1439" s="10">
        <f>SLOPE(O1439:O1442,$F1439:$F1442)*($H1439/$I1439)</f>
        <v>2.8885465347648434</v>
      </c>
      <c r="S1439" s="11">
        <f>RSQ(J1439:J1442,$F1439:$F1442)</f>
        <v>0.94561379633915787</v>
      </c>
      <c r="T1439" s="11">
        <f>RSQ(K1439:K1442,$F1439:$F1442)</f>
        <v>0.66962026660167251</v>
      </c>
      <c r="U1439" s="11">
        <f>RSQ(L1439:L1442,$F1439:$F1442)</f>
        <v>0.95700519257013561</v>
      </c>
      <c r="V1439" t="s">
        <v>24</v>
      </c>
      <c r="W1439" s="2" t="s">
        <v>36</v>
      </c>
      <c r="X1439" s="4" t="s">
        <v>33</v>
      </c>
      <c r="Y1439" s="2">
        <v>306</v>
      </c>
      <c r="Z1439" s="31">
        <f t="shared" si="98"/>
        <v>0.9639460024465818</v>
      </c>
    </row>
    <row r="1440" spans="1:26" x14ac:dyDescent="0.2">
      <c r="A1440" s="1">
        <v>44757</v>
      </c>
      <c r="B1440" s="25">
        <v>0.45833333333333298</v>
      </c>
      <c r="C1440" s="4">
        <v>24</v>
      </c>
      <c r="D1440" s="4">
        <v>24</v>
      </c>
      <c r="E1440" s="2">
        <v>2</v>
      </c>
      <c r="F1440" s="21">
        <v>1200</v>
      </c>
      <c r="G1440" s="22">
        <v>22.5</v>
      </c>
      <c r="I1440" s="14"/>
      <c r="J1440">
        <v>0.33315403799999999</v>
      </c>
      <c r="K1440">
        <v>2.0932181010000002</v>
      </c>
      <c r="L1440">
        <v>1006.613422</v>
      </c>
      <c r="M1440">
        <f t="shared" si="95"/>
        <v>1.3236964135338005E-2</v>
      </c>
      <c r="N1440">
        <f t="shared" si="96"/>
        <v>8.3168293852038888E-2</v>
      </c>
      <c r="O1440">
        <f t="shared" si="97"/>
        <v>39.995030062231642</v>
      </c>
      <c r="V1440" t="s">
        <v>24</v>
      </c>
      <c r="W1440" s="2" t="s">
        <v>36</v>
      </c>
      <c r="X1440" s="4" t="s">
        <v>33</v>
      </c>
      <c r="Y1440" s="2">
        <v>306</v>
      </c>
      <c r="Z1440" s="31">
        <f t="shared" si="98"/>
        <v>0.9639460024465818</v>
      </c>
    </row>
    <row r="1441" spans="1:26" x14ac:dyDescent="0.2">
      <c r="A1441" s="1">
        <v>44757</v>
      </c>
      <c r="B1441" s="25">
        <v>0.45833333333333298</v>
      </c>
      <c r="C1441" s="4">
        <v>24</v>
      </c>
      <c r="D1441" s="4">
        <v>24</v>
      </c>
      <c r="E1441" s="2">
        <v>3</v>
      </c>
      <c r="F1441" s="21">
        <v>2400</v>
      </c>
      <c r="G1441" s="22">
        <v>22.5</v>
      </c>
      <c r="I1441" s="14"/>
      <c r="J1441">
        <v>0.34948262499999999</v>
      </c>
      <c r="K1441">
        <v>2.1078911840000001</v>
      </c>
      <c r="L1441">
        <v>1359.5073130000001</v>
      </c>
      <c r="M1441">
        <f t="shared" si="95"/>
        <v>1.3885735862066246E-2</v>
      </c>
      <c r="N1441">
        <f t="shared" si="96"/>
        <v>8.3751288657060108E-2</v>
      </c>
      <c r="O1441">
        <f t="shared" si="97"/>
        <v>54.016303245019472</v>
      </c>
      <c r="V1441" t="s">
        <v>24</v>
      </c>
      <c r="W1441" s="2" t="s">
        <v>36</v>
      </c>
      <c r="X1441" s="4" t="s">
        <v>33</v>
      </c>
      <c r="Y1441" s="2">
        <v>306</v>
      </c>
      <c r="Z1441" s="31">
        <f t="shared" si="98"/>
        <v>0.9639460024465818</v>
      </c>
    </row>
    <row r="1442" spans="1:26" x14ac:dyDescent="0.2">
      <c r="A1442" s="1">
        <v>44757</v>
      </c>
      <c r="B1442" s="25">
        <v>0.45833333333333298</v>
      </c>
      <c r="C1442" s="4">
        <v>24</v>
      </c>
      <c r="D1442" s="4">
        <v>24</v>
      </c>
      <c r="E1442" s="2">
        <v>4</v>
      </c>
      <c r="F1442" s="21">
        <v>3600</v>
      </c>
      <c r="G1442" s="22">
        <v>22.5</v>
      </c>
      <c r="I1442" s="14"/>
      <c r="J1442">
        <v>0.35251871000000001</v>
      </c>
      <c r="K1442">
        <v>2.0785450170000002</v>
      </c>
      <c r="L1442">
        <v>1551.486879</v>
      </c>
      <c r="M1442">
        <f t="shared" si="95"/>
        <v>1.4006366392310152E-2</v>
      </c>
      <c r="N1442">
        <f t="shared" si="96"/>
        <v>8.2585299007285423E-2</v>
      </c>
      <c r="O1442">
        <f t="shared" si="97"/>
        <v>61.644086012160237</v>
      </c>
      <c r="V1442" t="s">
        <v>24</v>
      </c>
      <c r="W1442" s="2" t="s">
        <v>36</v>
      </c>
      <c r="X1442" s="4" t="s">
        <v>33</v>
      </c>
      <c r="Y1442" s="2">
        <v>306</v>
      </c>
      <c r="Z1442" s="31">
        <f t="shared" si="98"/>
        <v>0.9639460024465818</v>
      </c>
    </row>
    <row r="1443" spans="1:26" x14ac:dyDescent="0.2">
      <c r="A1443" s="1">
        <v>44762</v>
      </c>
      <c r="B1443" s="25">
        <v>0.45833333333333331</v>
      </c>
      <c r="C1443" s="4">
        <v>1</v>
      </c>
      <c r="D1443" s="2">
        <v>1</v>
      </c>
      <c r="E1443" s="2">
        <v>1</v>
      </c>
      <c r="F1443" s="21">
        <v>0</v>
      </c>
      <c r="G1443" s="22">
        <v>29.2</v>
      </c>
      <c r="H1443" s="3">
        <v>17.681516035602296</v>
      </c>
      <c r="I1443" s="14">
        <v>7.0699999999999999E-2</v>
      </c>
      <c r="J1443">
        <v>0.33306425659066302</v>
      </c>
      <c r="K1443">
        <v>2.2613596284975301</v>
      </c>
      <c r="L1443">
        <v>501.45772787318401</v>
      </c>
      <c r="M1443">
        <f t="shared" si="95"/>
        <v>1.2940148167424564E-2</v>
      </c>
      <c r="N1443">
        <f t="shared" si="96"/>
        <v>8.7857907516487727E-2</v>
      </c>
      <c r="O1443">
        <f t="shared" si="97"/>
        <v>19.482538789366377</v>
      </c>
      <c r="P1443" s="10">
        <f>SLOPE(M1443:M1446,$F1443:$F1446)*($H1443/$I1443)*1000</f>
        <v>0.468859764552151</v>
      </c>
      <c r="Q1443" s="10">
        <f>SLOPE(N1443:N1446,$F1443:$F1446)*($H1443/$I1443)*1000</f>
        <v>-0.56163827099938346</v>
      </c>
      <c r="R1443" s="10">
        <f>SLOPE(O1443:O1446,$F1443:$F1446)*($H1443/$I1443)</f>
        <v>6.5976443419589836</v>
      </c>
      <c r="S1443" s="11">
        <f>RSQ(J1443:J1446,$F1443:$F1446)</f>
        <v>0.99878092832577281</v>
      </c>
      <c r="T1443" s="11">
        <f>RSQ(K1443:K1446,$F1443:$F1446)</f>
        <v>0.99279857397504589</v>
      </c>
      <c r="U1443" s="11">
        <f>RSQ(L1443:L1446,$F1443:$F1446)</f>
        <v>0.99985164693049156</v>
      </c>
      <c r="V1443" t="s">
        <v>24</v>
      </c>
      <c r="W1443" s="4" t="s">
        <v>36</v>
      </c>
      <c r="X1443" s="4" t="s">
        <v>35</v>
      </c>
      <c r="Y1443" s="2">
        <v>306</v>
      </c>
      <c r="Z1443">
        <f t="shared" si="98"/>
        <v>0.9639460024465818</v>
      </c>
    </row>
    <row r="1444" spans="1:26" x14ac:dyDescent="0.2">
      <c r="A1444" s="1">
        <v>44762</v>
      </c>
      <c r="B1444" s="25">
        <v>0.45833333333333331</v>
      </c>
      <c r="C1444" s="4">
        <v>1</v>
      </c>
      <c r="D1444" s="2">
        <v>1</v>
      </c>
      <c r="E1444" s="2">
        <v>2</v>
      </c>
      <c r="F1444" s="21">
        <v>1200</v>
      </c>
      <c r="G1444" s="22">
        <v>29.2</v>
      </c>
      <c r="I1444" s="14"/>
      <c r="J1444">
        <v>0.384909323593639</v>
      </c>
      <c r="K1444">
        <v>2.1966993886668198</v>
      </c>
      <c r="L1444">
        <v>1303.60500686404</v>
      </c>
      <c r="M1444">
        <f t="shared" si="95"/>
        <v>1.4954422697018055E-2</v>
      </c>
      <c r="N1444">
        <f t="shared" si="96"/>
        <v>8.5345740367375342E-2</v>
      </c>
      <c r="O1444">
        <f t="shared" si="97"/>
        <v>50.647409942127332</v>
      </c>
      <c r="R1444"/>
      <c r="U1444" s="11"/>
      <c r="V1444" t="s">
        <v>24</v>
      </c>
      <c r="W1444" s="4" t="s">
        <v>36</v>
      </c>
      <c r="X1444" s="4" t="s">
        <v>35</v>
      </c>
      <c r="Y1444" s="2">
        <v>306</v>
      </c>
      <c r="Z1444">
        <f t="shared" si="98"/>
        <v>0.9639460024465818</v>
      </c>
    </row>
    <row r="1445" spans="1:26" x14ac:dyDescent="0.2">
      <c r="A1445" s="1">
        <v>44762</v>
      </c>
      <c r="B1445" s="25">
        <v>0.45833333333333331</v>
      </c>
      <c r="C1445" s="4">
        <v>1</v>
      </c>
      <c r="D1445" s="2">
        <v>1</v>
      </c>
      <c r="E1445" s="2">
        <v>3</v>
      </c>
      <c r="F1445" s="21">
        <v>2400</v>
      </c>
      <c r="G1445" s="22">
        <v>29.2</v>
      </c>
      <c r="J1445">
        <v>0.44660137354969898</v>
      </c>
      <c r="K1445">
        <v>2.1114654361627099</v>
      </c>
      <c r="L1445">
        <v>2146.9494780739201</v>
      </c>
      <c r="M1445">
        <f t="shared" si="95"/>
        <v>1.7351270306411013E-2</v>
      </c>
      <c r="N1445">
        <f t="shared" si="96"/>
        <v>8.203424730718209E-2</v>
      </c>
      <c r="O1445">
        <f t="shared" si="97"/>
        <v>83.412866449957534</v>
      </c>
      <c r="R1445"/>
      <c r="U1445" s="11"/>
      <c r="V1445" t="s">
        <v>24</v>
      </c>
      <c r="W1445" s="4" t="s">
        <v>36</v>
      </c>
      <c r="X1445" s="4" t="s">
        <v>35</v>
      </c>
      <c r="Y1445" s="2">
        <v>306</v>
      </c>
      <c r="Z1445">
        <f t="shared" si="98"/>
        <v>0.9639460024465818</v>
      </c>
    </row>
    <row r="1446" spans="1:26" x14ac:dyDescent="0.2">
      <c r="A1446" s="1">
        <v>44762</v>
      </c>
      <c r="B1446" s="25">
        <v>0.45833333333333331</v>
      </c>
      <c r="C1446" s="4">
        <v>1</v>
      </c>
      <c r="D1446" s="2">
        <v>1</v>
      </c>
      <c r="E1446" s="2">
        <v>4</v>
      </c>
      <c r="F1446" s="21">
        <v>3600</v>
      </c>
      <c r="G1446" s="22">
        <v>29.2</v>
      </c>
      <c r="I1446" s="14"/>
      <c r="J1446">
        <v>0.50551550162784997</v>
      </c>
      <c r="K1446">
        <v>2.05856160357395</v>
      </c>
      <c r="L1446">
        <v>2936.3918071852299</v>
      </c>
      <c r="M1446">
        <f t="shared" si="95"/>
        <v>1.9640190631544676E-2</v>
      </c>
      <c r="N1446">
        <f t="shared" si="96"/>
        <v>7.9978837821544801E-2</v>
      </c>
      <c r="O1446">
        <f t="shared" si="97"/>
        <v>114.08412734389361</v>
      </c>
      <c r="R1446"/>
      <c r="U1446" s="11"/>
      <c r="V1446" t="s">
        <v>24</v>
      </c>
      <c r="W1446" s="4" t="s">
        <v>36</v>
      </c>
      <c r="X1446" s="4" t="s">
        <v>35</v>
      </c>
      <c r="Y1446" s="2">
        <v>306</v>
      </c>
      <c r="Z1446">
        <f t="shared" si="98"/>
        <v>0.9639460024465818</v>
      </c>
    </row>
    <row r="1447" spans="1:26" x14ac:dyDescent="0.2">
      <c r="A1447" s="1">
        <v>44762</v>
      </c>
      <c r="B1447" s="25">
        <v>0.45833333333333331</v>
      </c>
      <c r="C1447" s="4">
        <v>2</v>
      </c>
      <c r="D1447" s="2">
        <v>2</v>
      </c>
      <c r="E1447" s="2">
        <v>1</v>
      </c>
      <c r="F1447" s="21">
        <v>0</v>
      </c>
      <c r="G1447" s="22">
        <v>29.2</v>
      </c>
      <c r="H1447" s="3">
        <v>18.435806258494935</v>
      </c>
      <c r="I1447" s="14">
        <v>7.0699999999999999E-2</v>
      </c>
      <c r="J1447">
        <v>0.33288661270669001</v>
      </c>
      <c r="K1447">
        <v>2.2878115447919098</v>
      </c>
      <c r="L1447">
        <v>504.164490895433</v>
      </c>
      <c r="M1447">
        <f t="shared" si="95"/>
        <v>1.2933246381555441E-2</v>
      </c>
      <c r="N1447">
        <f t="shared" si="96"/>
        <v>8.8885612259306343E-2</v>
      </c>
      <c r="O1447">
        <f t="shared" si="97"/>
        <v>19.587701423509536</v>
      </c>
      <c r="P1447" s="10">
        <f>SLOPE(M1447:M1450,$F1447:$F1450)*($H1447/$I1447)*1000</f>
        <v>4.5149865140980974E-2</v>
      </c>
      <c r="Q1447" s="10">
        <f>SLOPE(N1447:N1450,$F1447:$F1450)*($H1447/$I1447)*1000</f>
        <v>-0.49875054631432153</v>
      </c>
      <c r="R1447" s="10">
        <f>SLOPE(O1447:O1450,$F1447:$F1450)*($H1447/$I1447)</f>
        <v>1.1942376160389934</v>
      </c>
      <c r="S1447" s="11">
        <f>RSQ(J1447:J1450,$F1447:$F1450)</f>
        <v>0.95386729448791008</v>
      </c>
      <c r="T1447" s="11">
        <f>RSQ(K1447:K1450,$F1447:$F1450)</f>
        <v>0.88259967231020864</v>
      </c>
      <c r="U1447" s="11">
        <f>RSQ(L1447:L1450,$F1447:$F1450)</f>
        <v>0.86440833765398895</v>
      </c>
      <c r="V1447" t="s">
        <v>24</v>
      </c>
      <c r="W1447" s="4" t="s">
        <v>36</v>
      </c>
      <c r="X1447" s="4" t="s">
        <v>33</v>
      </c>
      <c r="Y1447" s="2">
        <v>306</v>
      </c>
      <c r="Z1447">
        <f t="shared" si="98"/>
        <v>0.9639460024465818</v>
      </c>
    </row>
    <row r="1448" spans="1:26" x14ac:dyDescent="0.2">
      <c r="A1448" s="1">
        <v>44762</v>
      </c>
      <c r="B1448" s="25">
        <v>0.45833333333333331</v>
      </c>
      <c r="C1448" s="4">
        <v>2</v>
      </c>
      <c r="D1448" s="2">
        <v>2</v>
      </c>
      <c r="E1448" s="2">
        <v>2</v>
      </c>
      <c r="F1448" s="21">
        <v>1200</v>
      </c>
      <c r="G1448" s="22">
        <v>29.2</v>
      </c>
      <c r="I1448" s="14"/>
      <c r="J1448">
        <v>0.335321145199029</v>
      </c>
      <c r="K1448">
        <v>2.2760551375499598</v>
      </c>
      <c r="L1448">
        <v>784.03601678452105</v>
      </c>
      <c r="M1448">
        <f t="shared" si="95"/>
        <v>1.3027832367730455E-2</v>
      </c>
      <c r="N1448">
        <f t="shared" si="96"/>
        <v>8.8428854595831261E-2</v>
      </c>
      <c r="O1448">
        <f t="shared" si="97"/>
        <v>30.461215891616906</v>
      </c>
      <c r="V1448" t="s">
        <v>24</v>
      </c>
      <c r="W1448" s="4" t="s">
        <v>36</v>
      </c>
      <c r="X1448" s="4" t="s">
        <v>33</v>
      </c>
      <c r="Y1448" s="2">
        <v>306</v>
      </c>
      <c r="Z1448">
        <f t="shared" si="98"/>
        <v>0.9639460024465818</v>
      </c>
    </row>
    <row r="1449" spans="1:26" x14ac:dyDescent="0.2">
      <c r="A1449" s="1">
        <v>44762</v>
      </c>
      <c r="B1449" s="25">
        <v>0.45833333333333331</v>
      </c>
      <c r="C1449" s="4">
        <v>2</v>
      </c>
      <c r="D1449" s="2">
        <v>2</v>
      </c>
      <c r="E1449" s="2">
        <v>3</v>
      </c>
      <c r="F1449" s="21">
        <v>2400</v>
      </c>
      <c r="G1449" s="22">
        <v>29.2</v>
      </c>
      <c r="I1449" s="14"/>
      <c r="J1449">
        <v>0.34409475622890701</v>
      </c>
      <c r="K1449">
        <v>2.1526128615095201</v>
      </c>
      <c r="L1449">
        <v>904.27327945709305</v>
      </c>
      <c r="M1449">
        <f t="shared" si="95"/>
        <v>1.3368703008885752E-2</v>
      </c>
      <c r="N1449">
        <f t="shared" si="96"/>
        <v>8.3632899129344296E-2</v>
      </c>
      <c r="O1449">
        <f t="shared" si="97"/>
        <v>35.132650797767219</v>
      </c>
      <c r="V1449" t="s">
        <v>24</v>
      </c>
      <c r="W1449" s="4" t="s">
        <v>36</v>
      </c>
      <c r="X1449" s="4" t="s">
        <v>33</v>
      </c>
      <c r="Y1449" s="2">
        <v>306</v>
      </c>
      <c r="Z1449">
        <f t="shared" si="98"/>
        <v>0.9639460024465818</v>
      </c>
    </row>
    <row r="1450" spans="1:26" x14ac:dyDescent="0.2">
      <c r="A1450" s="1">
        <v>44762</v>
      </c>
      <c r="B1450" s="25">
        <v>0.45833333333333331</v>
      </c>
      <c r="C1450" s="4">
        <v>2</v>
      </c>
      <c r="D1450" s="2">
        <v>2</v>
      </c>
      <c r="E1450" s="2">
        <v>4</v>
      </c>
      <c r="F1450" s="21">
        <v>3600</v>
      </c>
      <c r="G1450" s="22">
        <v>29.2</v>
      </c>
      <c r="I1450" s="14"/>
      <c r="J1450">
        <v>0.34778842885283401</v>
      </c>
      <c r="K1450">
        <v>2.1320391488361201</v>
      </c>
      <c r="L1450">
        <v>935.60179501126697</v>
      </c>
      <c r="M1450">
        <f t="shared" si="95"/>
        <v>1.3512208864256832E-2</v>
      </c>
      <c r="N1450">
        <f t="shared" si="96"/>
        <v>8.2833573218263373E-2</v>
      </c>
      <c r="O1450">
        <f t="shared" si="97"/>
        <v>36.349820233137493</v>
      </c>
      <c r="V1450" t="s">
        <v>24</v>
      </c>
      <c r="W1450" s="4" t="s">
        <v>36</v>
      </c>
      <c r="X1450" s="4" t="s">
        <v>33</v>
      </c>
      <c r="Y1450" s="2">
        <v>306</v>
      </c>
      <c r="Z1450">
        <f t="shared" si="98"/>
        <v>0.9639460024465818</v>
      </c>
    </row>
    <row r="1451" spans="1:26" x14ac:dyDescent="0.2">
      <c r="A1451" s="1">
        <v>44762</v>
      </c>
      <c r="B1451" s="25">
        <v>0.45833333333333331</v>
      </c>
      <c r="C1451" s="4">
        <v>3</v>
      </c>
      <c r="D1451" s="2">
        <v>3</v>
      </c>
      <c r="E1451" s="2">
        <v>1</v>
      </c>
      <c r="F1451" s="21">
        <v>0</v>
      </c>
      <c r="G1451" s="22">
        <v>29.2</v>
      </c>
      <c r="H1451" s="3">
        <v>17.459733468972452</v>
      </c>
      <c r="I1451" s="14">
        <v>7.0699999999999999E-2</v>
      </c>
      <c r="J1451">
        <v>0.32795934706706098</v>
      </c>
      <c r="K1451">
        <v>2.2907506466024001</v>
      </c>
      <c r="L1451">
        <v>506.741743725231</v>
      </c>
      <c r="M1451">
        <f t="shared" si="95"/>
        <v>1.2741813208600409E-2</v>
      </c>
      <c r="N1451">
        <f t="shared" si="96"/>
        <v>8.8999801675175239E-2</v>
      </c>
      <c r="O1451">
        <f t="shared" si="97"/>
        <v>19.687832352669815</v>
      </c>
      <c r="P1451" s="10">
        <f>SLOPE(M1451:M1454,$F1451:$F1454)*($H1451/$I1451)*1000</f>
        <v>8.6743423183102727E-2</v>
      </c>
      <c r="Q1451" s="10">
        <f>SLOPE(N1451:N1454,$F1451:$F1454)*($H1451/$I1451)*1000</f>
        <v>-0.92823918268282635</v>
      </c>
      <c r="R1451" s="10">
        <f>SLOPE(O1451:O1454,$F1451:$F1454)*($H1451/$I1451)</f>
        <v>5.7466478365896618</v>
      </c>
      <c r="S1451" s="11">
        <f>RSQ(J1451:J1454,$F1451:$F1454)</f>
        <v>0.99708848787251325</v>
      </c>
      <c r="T1451" s="11">
        <f>RSQ(K1451:K1454,$F1451:$F1454)</f>
        <v>0.99217830911576488</v>
      </c>
      <c r="U1451" s="11">
        <f>RSQ(L1451:L1454,$F1451:$F1454)</f>
        <v>0.99973701078886379</v>
      </c>
      <c r="V1451" t="s">
        <v>24</v>
      </c>
      <c r="W1451" s="4" t="s">
        <v>32</v>
      </c>
      <c r="X1451" s="4" t="s">
        <v>35</v>
      </c>
      <c r="Y1451" s="2">
        <v>306</v>
      </c>
      <c r="Z1451">
        <f t="shared" si="98"/>
        <v>0.9639460024465818</v>
      </c>
    </row>
    <row r="1452" spans="1:26" x14ac:dyDescent="0.2">
      <c r="A1452" s="1">
        <v>44762</v>
      </c>
      <c r="B1452" s="25">
        <v>0.45833333333333331</v>
      </c>
      <c r="C1452" s="4">
        <v>3</v>
      </c>
      <c r="D1452" s="2">
        <v>3</v>
      </c>
      <c r="E1452" s="2">
        <v>2</v>
      </c>
      <c r="F1452" s="21">
        <v>1200</v>
      </c>
      <c r="G1452" s="22">
        <v>29.2</v>
      </c>
      <c r="I1452" s="14"/>
      <c r="J1452">
        <v>0.33925657138548498</v>
      </c>
      <c r="K1452">
        <v>2.1526128615095201</v>
      </c>
      <c r="L1452">
        <v>1200.1781671717599</v>
      </c>
      <c r="M1452">
        <f t="shared" si="95"/>
        <v>1.3180730785819461E-2</v>
      </c>
      <c r="N1452">
        <f t="shared" si="96"/>
        <v>8.3632899129344296E-2</v>
      </c>
      <c r="O1452">
        <f t="shared" si="97"/>
        <v>46.629090342761188</v>
      </c>
      <c r="V1452" t="s">
        <v>24</v>
      </c>
      <c r="W1452" s="4" t="s">
        <v>32</v>
      </c>
      <c r="X1452" s="4" t="s">
        <v>35</v>
      </c>
      <c r="Y1452" s="2">
        <v>306</v>
      </c>
      <c r="Z1452">
        <f t="shared" si="98"/>
        <v>0.9639460024465818</v>
      </c>
    </row>
    <row r="1453" spans="1:26" x14ac:dyDescent="0.2">
      <c r="A1453" s="1">
        <v>44762</v>
      </c>
      <c r="B1453" s="25">
        <v>0.45833333333333331</v>
      </c>
      <c r="C1453" s="4">
        <v>3</v>
      </c>
      <c r="D1453" s="2">
        <v>3</v>
      </c>
      <c r="E1453" s="2">
        <v>3</v>
      </c>
      <c r="F1453" s="21">
        <v>2400</v>
      </c>
      <c r="G1453" s="22">
        <v>29.2</v>
      </c>
      <c r="I1453" s="14"/>
      <c r="J1453">
        <v>0.34853910433982199</v>
      </c>
      <c r="K1453">
        <v>2.0673789090054102</v>
      </c>
      <c r="L1453">
        <v>1953.7720750123001</v>
      </c>
      <c r="M1453">
        <f t="shared" si="95"/>
        <v>1.3541373963288207E-2</v>
      </c>
      <c r="N1453">
        <f t="shared" si="96"/>
        <v>8.032140606915103E-2</v>
      </c>
      <c r="O1453">
        <f t="shared" si="97"/>
        <v>75.907575297422213</v>
      </c>
      <c r="V1453" t="s">
        <v>24</v>
      </c>
      <c r="W1453" s="4" t="s">
        <v>32</v>
      </c>
      <c r="X1453" s="4" t="s">
        <v>35</v>
      </c>
      <c r="Y1453" s="2">
        <v>306</v>
      </c>
      <c r="Z1453">
        <f t="shared" si="98"/>
        <v>0.9639460024465818</v>
      </c>
    </row>
    <row r="1454" spans="1:26" x14ac:dyDescent="0.2">
      <c r="A1454" s="1">
        <v>44762</v>
      </c>
      <c r="B1454" s="25">
        <v>0.45833333333333331</v>
      </c>
      <c r="C1454" s="4">
        <v>3</v>
      </c>
      <c r="D1454" s="2">
        <v>3</v>
      </c>
      <c r="E1454" s="2">
        <v>4</v>
      </c>
      <c r="F1454" s="21">
        <v>3600</v>
      </c>
      <c r="G1454" s="22">
        <v>29.2</v>
      </c>
      <c r="I1454" s="14"/>
      <c r="J1454">
        <v>0.36102839256191099</v>
      </c>
      <c r="K1454">
        <v>1.9321802257230201</v>
      </c>
      <c r="L1454">
        <v>2651.3139715595598</v>
      </c>
      <c r="M1454">
        <f t="shared" si="95"/>
        <v>1.4026605377051483E-2</v>
      </c>
      <c r="N1454">
        <f t="shared" si="96"/>
        <v>7.5068692939188941E-2</v>
      </c>
      <c r="O1454">
        <f t="shared" si="97"/>
        <v>103.0083383354723</v>
      </c>
      <c r="V1454" t="s">
        <v>24</v>
      </c>
      <c r="W1454" s="4" t="s">
        <v>32</v>
      </c>
      <c r="X1454" s="4" t="s">
        <v>35</v>
      </c>
      <c r="Y1454" s="2">
        <v>306</v>
      </c>
      <c r="Z1454">
        <f t="shared" si="98"/>
        <v>0.9639460024465818</v>
      </c>
    </row>
    <row r="1455" spans="1:26" x14ac:dyDescent="0.2">
      <c r="A1455" s="1">
        <v>44762</v>
      </c>
      <c r="B1455" s="25">
        <v>0.45833333333333331</v>
      </c>
      <c r="C1455" s="4">
        <v>4</v>
      </c>
      <c r="D1455" s="2">
        <v>4</v>
      </c>
      <c r="E1455" s="2">
        <v>1</v>
      </c>
      <c r="F1455" s="21">
        <v>0</v>
      </c>
      <c r="G1455" s="22">
        <v>29.2</v>
      </c>
      <c r="H1455" s="3">
        <v>17.870558065948259</v>
      </c>
      <c r="I1455" s="14">
        <v>7.0699999999999999E-2</v>
      </c>
      <c r="J1455">
        <v>0.33275502578306898</v>
      </c>
      <c r="K1455">
        <v>2.2113948977192601</v>
      </c>
      <c r="L1455">
        <v>486.91373326080799</v>
      </c>
      <c r="M1455">
        <f t="shared" si="95"/>
        <v>1.292813399181425E-2</v>
      </c>
      <c r="N1455">
        <f t="shared" si="96"/>
        <v>8.591668744671932E-2</v>
      </c>
      <c r="O1455">
        <f t="shared" si="97"/>
        <v>18.917478319783566</v>
      </c>
      <c r="P1455" s="10">
        <f>SLOPE(M1455:M1458,$F1455:$F1458)*($H1455/$I1455)*1000</f>
        <v>2.7920128064027407E-2</v>
      </c>
      <c r="Q1455" s="10">
        <f>SLOPE(N1455:N1458,$F1455:$F1458)*($H1455/$I1455)*1000</f>
        <v>-0.30065838442938053</v>
      </c>
      <c r="R1455" s="10">
        <f>SLOPE(O1455:O1458,$F1455:$F1458)*($H1455/$I1455)</f>
        <v>1.3686208098838279</v>
      </c>
      <c r="S1455" s="11">
        <f>RSQ(J1455:J1458,$F1455:$F1458)</f>
        <v>0.95290174242908365</v>
      </c>
      <c r="T1455" s="11">
        <f>RSQ(K1455:K1458,$F1455:$F1458)</f>
        <v>0.83757705708923702</v>
      </c>
      <c r="U1455" s="11">
        <f>RSQ(L1455:L1458,$F1455:$F1458)</f>
        <v>0.98103931539927891</v>
      </c>
      <c r="V1455" t="s">
        <v>24</v>
      </c>
      <c r="W1455" s="4" t="s">
        <v>32</v>
      </c>
      <c r="X1455" s="4" t="s">
        <v>33</v>
      </c>
      <c r="Y1455" s="2">
        <v>306</v>
      </c>
      <c r="Z1455">
        <f t="shared" si="98"/>
        <v>0.9639460024465818</v>
      </c>
    </row>
    <row r="1456" spans="1:26" x14ac:dyDescent="0.2">
      <c r="A1456" s="1">
        <v>44762</v>
      </c>
      <c r="B1456" s="25">
        <v>0.45833333333333331</v>
      </c>
      <c r="C1456" s="4">
        <v>4</v>
      </c>
      <c r="D1456" s="2">
        <v>4</v>
      </c>
      <c r="E1456" s="2">
        <v>2</v>
      </c>
      <c r="F1456" s="21">
        <v>1200</v>
      </c>
      <c r="G1456" s="22">
        <v>29.2</v>
      </c>
      <c r="I1456" s="14"/>
      <c r="J1456">
        <v>0.33668331124581502</v>
      </c>
      <c r="K1456">
        <v>2.16730837056196</v>
      </c>
      <c r="L1456">
        <v>708.73879089284299</v>
      </c>
      <c r="M1456">
        <f t="shared" si="95"/>
        <v>1.3080754979884871E-2</v>
      </c>
      <c r="N1456">
        <f t="shared" si="96"/>
        <v>8.4203846208688232E-2</v>
      </c>
      <c r="O1456">
        <f t="shared" si="97"/>
        <v>27.535782614542569</v>
      </c>
      <c r="V1456" t="s">
        <v>24</v>
      </c>
      <c r="W1456" s="4" t="s">
        <v>32</v>
      </c>
      <c r="X1456" s="4" t="s">
        <v>33</v>
      </c>
      <c r="Y1456" s="2">
        <v>306</v>
      </c>
      <c r="Z1456">
        <f t="shared" si="98"/>
        <v>0.9639460024465818</v>
      </c>
    </row>
    <row r="1457" spans="1:26" x14ac:dyDescent="0.2">
      <c r="A1457" s="1">
        <v>44762</v>
      </c>
      <c r="B1457" s="25">
        <v>0.45833333333333331</v>
      </c>
      <c r="C1457" s="4">
        <v>4</v>
      </c>
      <c r="D1457" s="2">
        <v>4</v>
      </c>
      <c r="E1457" s="2">
        <v>3</v>
      </c>
      <c r="F1457" s="21">
        <v>2400</v>
      </c>
      <c r="G1457" s="22">
        <v>29.2</v>
      </c>
      <c r="I1457" s="14"/>
      <c r="J1457">
        <v>0.34140232983524799</v>
      </c>
      <c r="K1457">
        <v>2.0997090289207598</v>
      </c>
      <c r="L1457">
        <v>871.94753542103797</v>
      </c>
      <c r="M1457">
        <f t="shared" si="95"/>
        <v>1.3264097378667523E-2</v>
      </c>
      <c r="N1457">
        <f t="shared" si="96"/>
        <v>8.1577489643707007E-2</v>
      </c>
      <c r="O1457">
        <f t="shared" si="97"/>
        <v>33.876737234028425</v>
      </c>
      <c r="V1457" t="s">
        <v>24</v>
      </c>
      <c r="W1457" s="4" t="s">
        <v>32</v>
      </c>
      <c r="X1457" s="4" t="s">
        <v>33</v>
      </c>
      <c r="Y1457" s="2">
        <v>306</v>
      </c>
      <c r="Z1457">
        <f t="shared" si="98"/>
        <v>0.9639460024465818</v>
      </c>
    </row>
    <row r="1458" spans="1:26" x14ac:dyDescent="0.2">
      <c r="A1458" s="1">
        <v>44762</v>
      </c>
      <c r="B1458" s="25">
        <v>0.45833333333333331</v>
      </c>
      <c r="C1458" s="4">
        <v>4</v>
      </c>
      <c r="D1458" s="2">
        <v>4</v>
      </c>
      <c r="E1458" s="2">
        <v>4</v>
      </c>
      <c r="F1458" s="21">
        <v>3600</v>
      </c>
      <c r="G1458" s="22">
        <v>29.2</v>
      </c>
      <c r="I1458" s="14"/>
      <c r="J1458">
        <v>0.342554297781126</v>
      </c>
      <c r="K1458">
        <v>2.1114654361627099</v>
      </c>
      <c r="L1458">
        <v>989.970173802678</v>
      </c>
      <c r="M1458">
        <f t="shared" si="95"/>
        <v>1.3308853414804136E-2</v>
      </c>
      <c r="N1458">
        <f t="shared" si="96"/>
        <v>8.203424730718209E-2</v>
      </c>
      <c r="O1458">
        <f t="shared" si="97"/>
        <v>38.462129984970659</v>
      </c>
      <c r="V1458" t="s">
        <v>24</v>
      </c>
      <c r="W1458" s="4" t="s">
        <v>32</v>
      </c>
      <c r="X1458" s="4" t="s">
        <v>33</v>
      </c>
      <c r="Y1458" s="2">
        <v>306</v>
      </c>
      <c r="Z1458">
        <f t="shared" si="98"/>
        <v>0.9639460024465818</v>
      </c>
    </row>
    <row r="1459" spans="1:26" x14ac:dyDescent="0.2">
      <c r="A1459" s="1">
        <v>44762</v>
      </c>
      <c r="B1459" s="25">
        <v>0.45833333333333298</v>
      </c>
      <c r="C1459" s="4">
        <v>5</v>
      </c>
      <c r="D1459" s="4">
        <v>5</v>
      </c>
      <c r="E1459" s="2">
        <v>1</v>
      </c>
      <c r="F1459" s="21">
        <v>0</v>
      </c>
      <c r="G1459" s="22">
        <v>29.2</v>
      </c>
      <c r="H1459" s="3">
        <v>17.764914670725709</v>
      </c>
      <c r="I1459" s="14">
        <v>7.0699999999999999E-2</v>
      </c>
      <c r="J1459">
        <v>0.335288243910906</v>
      </c>
      <c r="K1459">
        <v>2.21727310134023</v>
      </c>
      <c r="L1459">
        <v>479.79067267594002</v>
      </c>
      <c r="M1459">
        <f t="shared" ref="M1459:M1522" si="99">$Z1459*J1459/(0.08206*(273.15+$G1459))</f>
        <v>1.3026554093239015E-2</v>
      </c>
      <c r="N1459">
        <f t="shared" ref="N1459:N1522" si="100">$Z1459*K1459/(0.08206*(273.15+$G1459))</f>
        <v>8.6145066278456667E-2</v>
      </c>
      <c r="O1459">
        <f t="shared" si="97"/>
        <v>18.640734545722527</v>
      </c>
      <c r="P1459" s="10">
        <f>SLOPE(M1459:M1462,$F1459:$F1462)*($H1459/$I1459)*1000</f>
        <v>6.0387164190699394E-2</v>
      </c>
      <c r="Q1459" s="10">
        <f>SLOPE(N1459:N1462,$F1459:$F1462)*($H1459/$I1459)*1000</f>
        <v>-0.33235568936813775</v>
      </c>
      <c r="R1459" s="10">
        <f>SLOPE(O1459:O1462,$F1459:$F1462)*($H1459/$I1459)</f>
        <v>2.8180444706507206</v>
      </c>
      <c r="S1459" s="11">
        <f>RSQ(J1459:J1462,$F1459:$F1462)</f>
        <v>0.98431102054136899</v>
      </c>
      <c r="T1459" s="11">
        <f>RSQ(K1459:K1462,$F1459:$F1462)</f>
        <v>0.96148295595920963</v>
      </c>
      <c r="U1459" s="11">
        <f>RSQ(L1459:L1462,$F1459:$F1462)</f>
        <v>0.98208396418002364</v>
      </c>
      <c r="V1459" t="s">
        <v>24</v>
      </c>
      <c r="W1459" s="2" t="s">
        <v>31</v>
      </c>
      <c r="X1459" s="4" t="s">
        <v>35</v>
      </c>
      <c r="Y1459" s="2">
        <v>306</v>
      </c>
      <c r="Z1459">
        <f t="shared" si="98"/>
        <v>0.9639460024465818</v>
      </c>
    </row>
    <row r="1460" spans="1:26" x14ac:dyDescent="0.2">
      <c r="A1460" s="1">
        <v>44762</v>
      </c>
      <c r="B1460" s="25">
        <v>0.45833333333333298</v>
      </c>
      <c r="C1460" s="4">
        <v>5</v>
      </c>
      <c r="D1460" s="4">
        <v>5</v>
      </c>
      <c r="E1460" s="2">
        <v>2</v>
      </c>
      <c r="F1460" s="21">
        <v>1200</v>
      </c>
      <c r="G1460" s="22">
        <v>29.2</v>
      </c>
      <c r="I1460" s="14"/>
      <c r="J1460">
        <v>0.34011221171262601</v>
      </c>
      <c r="K1460">
        <v>2.18788208323536</v>
      </c>
      <c r="L1460">
        <v>914.45278058383201</v>
      </c>
      <c r="M1460">
        <f t="shared" si="99"/>
        <v>1.3213973958547048E-2</v>
      </c>
      <c r="N1460">
        <f t="shared" si="100"/>
        <v>8.5003172119769155E-2</v>
      </c>
      <c r="O1460">
        <f t="shared" si="97"/>
        <v>35.528142809425368</v>
      </c>
      <c r="V1460" t="s">
        <v>24</v>
      </c>
      <c r="W1460" s="2" t="s">
        <v>31</v>
      </c>
      <c r="X1460" s="4" t="s">
        <v>35</v>
      </c>
      <c r="Y1460" s="2">
        <v>306</v>
      </c>
      <c r="Z1460">
        <f t="shared" si="98"/>
        <v>0.9639460024465818</v>
      </c>
    </row>
    <row r="1461" spans="1:26" x14ac:dyDescent="0.2">
      <c r="A1461" s="1">
        <v>44762</v>
      </c>
      <c r="B1461" s="25">
        <v>0.45833333333333298</v>
      </c>
      <c r="C1461" s="4">
        <v>5</v>
      </c>
      <c r="D1461" s="4">
        <v>5</v>
      </c>
      <c r="E1461" s="2">
        <v>3</v>
      </c>
      <c r="F1461" s="21">
        <v>2400</v>
      </c>
      <c r="G1461" s="22">
        <v>29.2</v>
      </c>
      <c r="I1461" s="14"/>
      <c r="J1461">
        <v>0.350066887764928</v>
      </c>
      <c r="K1461">
        <v>2.1232218434046599</v>
      </c>
      <c r="L1461">
        <v>1283.3496127645201</v>
      </c>
      <c r="M1461">
        <f t="shared" si="99"/>
        <v>1.3600731109836971E-2</v>
      </c>
      <c r="N1461">
        <f t="shared" si="100"/>
        <v>8.2491004970657159E-2</v>
      </c>
      <c r="O1461">
        <f t="shared" si="97"/>
        <v>49.860451282797221</v>
      </c>
      <c r="V1461" t="s">
        <v>24</v>
      </c>
      <c r="W1461" s="2" t="s">
        <v>31</v>
      </c>
      <c r="X1461" s="4" t="s">
        <v>35</v>
      </c>
      <c r="Y1461" s="2">
        <v>306</v>
      </c>
      <c r="Z1461">
        <f t="shared" si="98"/>
        <v>0.9639460024465818</v>
      </c>
    </row>
    <row r="1462" spans="1:26" x14ac:dyDescent="0.2">
      <c r="A1462" s="1">
        <v>44762</v>
      </c>
      <c r="B1462" s="25">
        <v>0.45833333333333298</v>
      </c>
      <c r="C1462" s="4">
        <v>5</v>
      </c>
      <c r="D1462" s="4">
        <v>5</v>
      </c>
      <c r="E1462" s="2">
        <v>4</v>
      </c>
      <c r="F1462" s="21">
        <v>3600</v>
      </c>
      <c r="G1462" s="22">
        <v>29.2</v>
      </c>
      <c r="I1462" s="14"/>
      <c r="J1462">
        <v>0.35671286693013299</v>
      </c>
      <c r="K1462">
        <v>2.1026481307312501</v>
      </c>
      <c r="L1462">
        <v>1511.48181676898</v>
      </c>
      <c r="M1462">
        <f t="shared" si="99"/>
        <v>1.3858939408727065E-2</v>
      </c>
      <c r="N1462">
        <f t="shared" si="100"/>
        <v>8.1691679059575875E-2</v>
      </c>
      <c r="O1462">
        <f t="shared" si="97"/>
        <v>58.723799610225036</v>
      </c>
      <c r="V1462" t="s">
        <v>24</v>
      </c>
      <c r="W1462" s="2" t="s">
        <v>31</v>
      </c>
      <c r="X1462" s="4" t="s">
        <v>35</v>
      </c>
      <c r="Y1462" s="2">
        <v>306</v>
      </c>
      <c r="Z1462">
        <f t="shared" si="98"/>
        <v>0.9639460024465818</v>
      </c>
    </row>
    <row r="1463" spans="1:26" x14ac:dyDescent="0.2">
      <c r="A1463" s="1">
        <v>44762</v>
      </c>
      <c r="B1463" s="25">
        <v>0.45833333333333298</v>
      </c>
      <c r="C1463" s="4">
        <v>6</v>
      </c>
      <c r="D1463" s="4">
        <v>6</v>
      </c>
      <c r="E1463" s="2">
        <v>1</v>
      </c>
      <c r="F1463" s="21">
        <v>0</v>
      </c>
      <c r="G1463" s="22">
        <v>29.2</v>
      </c>
      <c r="H1463" s="3">
        <v>17.664684492457916</v>
      </c>
      <c r="I1463" s="14">
        <v>7.0699999999999999E-2</v>
      </c>
      <c r="J1463">
        <v>0.33051819670441102</v>
      </c>
      <c r="K1463">
        <v>2.2525423230660699</v>
      </c>
      <c r="L1463">
        <v>475.011746574455</v>
      </c>
      <c r="M1463">
        <f t="shared" si="99"/>
        <v>1.2841229140482181E-2</v>
      </c>
      <c r="N1463">
        <f t="shared" si="100"/>
        <v>8.7515339268881498E-2</v>
      </c>
      <c r="O1463">
        <f t="shared" ref="O1463:O1526" si="101">$Z1463*L1463/(0.08206*(273.15+$G1463))</f>
        <v>18.455064631852455</v>
      </c>
      <c r="P1463" s="10">
        <f>SLOPE(M1463:M1466,$F1463:$F1466)*($H1463/$I1463)*1000</f>
        <v>5.438157918857954E-2</v>
      </c>
      <c r="Q1463" s="10">
        <f>SLOPE(N1463:N1466,$F1463:$F1466)*($H1463/$I1463)*1000</f>
        <v>-0.406562376983235</v>
      </c>
      <c r="R1463" s="10">
        <f>SLOPE(O1463:O1466,$F1463:$F1466)*($H1463/$I1463)</f>
        <v>1.711897519980063</v>
      </c>
      <c r="S1463" s="11">
        <f>RSQ(J1463:J1466,$F1463:$F1466)</f>
        <v>0.88021196711387106</v>
      </c>
      <c r="T1463" s="11">
        <f>RSQ(K1463:K1466,$F1463:$F1466)</f>
        <v>0.93676117251321056</v>
      </c>
      <c r="U1463" s="11">
        <f>RSQ(L1463:L1466,$F1463:$F1466)</f>
        <v>0.99025044903938209</v>
      </c>
      <c r="V1463" t="s">
        <v>24</v>
      </c>
      <c r="W1463" s="2" t="s">
        <v>31</v>
      </c>
      <c r="X1463" s="4" t="s">
        <v>33</v>
      </c>
      <c r="Y1463" s="2">
        <v>306</v>
      </c>
      <c r="Z1463">
        <f t="shared" si="98"/>
        <v>0.9639460024465818</v>
      </c>
    </row>
    <row r="1464" spans="1:26" x14ac:dyDescent="0.2">
      <c r="A1464" s="1">
        <v>44762</v>
      </c>
      <c r="B1464" s="25">
        <v>0.45833333333333298</v>
      </c>
      <c r="C1464" s="4">
        <v>6</v>
      </c>
      <c r="D1464" s="4">
        <v>6</v>
      </c>
      <c r="E1464" s="2">
        <v>2</v>
      </c>
      <c r="F1464" s="21">
        <v>1200</v>
      </c>
      <c r="G1464" s="22">
        <v>29.2</v>
      </c>
      <c r="I1464" s="14"/>
      <c r="J1464">
        <v>0.342903193752156</v>
      </c>
      <c r="K1464">
        <v>2.23490771220315</v>
      </c>
      <c r="L1464">
        <v>716.53530447846299</v>
      </c>
      <c r="M1464">
        <f t="shared" si="99"/>
        <v>1.3322408653683143E-2</v>
      </c>
      <c r="N1464">
        <f t="shared" si="100"/>
        <v>8.6830202773669068E-2</v>
      </c>
      <c r="O1464">
        <f t="shared" si="101"/>
        <v>27.838691254514867</v>
      </c>
      <c r="V1464" t="s">
        <v>24</v>
      </c>
      <c r="W1464" s="2" t="s">
        <v>31</v>
      </c>
      <c r="X1464" s="4" t="s">
        <v>33</v>
      </c>
      <c r="Y1464" s="2">
        <v>306</v>
      </c>
      <c r="Z1464">
        <f t="shared" si="98"/>
        <v>0.9639460024465818</v>
      </c>
    </row>
    <row r="1465" spans="1:26" x14ac:dyDescent="0.2">
      <c r="A1465" s="1">
        <v>44762</v>
      </c>
      <c r="B1465" s="25">
        <v>0.45833333333333298</v>
      </c>
      <c r="C1465" s="4">
        <v>6</v>
      </c>
      <c r="D1465" s="4">
        <v>6</v>
      </c>
      <c r="E1465" s="2">
        <v>3</v>
      </c>
      <c r="F1465" s="21">
        <v>2400</v>
      </c>
      <c r="G1465" s="22">
        <v>29.2</v>
      </c>
      <c r="I1465" s="14"/>
      <c r="J1465">
        <v>0.34944785706729398</v>
      </c>
      <c r="K1465">
        <v>2.1467346578885498</v>
      </c>
      <c r="L1465">
        <v>949.550042738363</v>
      </c>
      <c r="M1465">
        <f t="shared" si="99"/>
        <v>1.3576680648735066E-2</v>
      </c>
      <c r="N1465">
        <f t="shared" si="100"/>
        <v>8.3404520297606935E-2</v>
      </c>
      <c r="O1465">
        <f t="shared" si="101"/>
        <v>36.891734859798831</v>
      </c>
      <c r="V1465" t="s">
        <v>24</v>
      </c>
      <c r="W1465" s="2" t="s">
        <v>31</v>
      </c>
      <c r="X1465" s="4" t="s">
        <v>33</v>
      </c>
      <c r="Y1465" s="2">
        <v>306</v>
      </c>
      <c r="Z1465">
        <f t="shared" si="98"/>
        <v>0.9639460024465818</v>
      </c>
    </row>
    <row r="1466" spans="1:26" x14ac:dyDescent="0.2">
      <c r="A1466" s="1">
        <v>44762</v>
      </c>
      <c r="B1466" s="25">
        <v>0.45833333333333298</v>
      </c>
      <c r="C1466" s="4">
        <v>6</v>
      </c>
      <c r="D1466" s="4">
        <v>6</v>
      </c>
      <c r="E1466" s="2">
        <v>4</v>
      </c>
      <c r="F1466" s="21">
        <v>3600</v>
      </c>
      <c r="G1466" s="22">
        <v>29.2</v>
      </c>
      <c r="I1466" s="14"/>
      <c r="J1466">
        <v>0.35074521077418302</v>
      </c>
      <c r="K1466">
        <v>2.1144045379732002</v>
      </c>
      <c r="L1466">
        <v>1102.7476493900101</v>
      </c>
      <c r="M1466">
        <f t="shared" si="99"/>
        <v>1.362708518437797E-2</v>
      </c>
      <c r="N1466">
        <f t="shared" si="100"/>
        <v>8.2148436723050958E-2</v>
      </c>
      <c r="O1466">
        <f t="shared" si="101"/>
        <v>42.843738684104466</v>
      </c>
      <c r="V1466" t="s">
        <v>24</v>
      </c>
      <c r="W1466" s="2" t="s">
        <v>31</v>
      </c>
      <c r="X1466" s="4" t="s">
        <v>33</v>
      </c>
      <c r="Y1466" s="2">
        <v>306</v>
      </c>
      <c r="Z1466">
        <f t="shared" si="98"/>
        <v>0.9639460024465818</v>
      </c>
    </row>
    <row r="1467" spans="1:26" x14ac:dyDescent="0.2">
      <c r="A1467" s="1">
        <v>44762</v>
      </c>
      <c r="B1467" s="25">
        <v>0.45833333333333298</v>
      </c>
      <c r="C1467" s="4">
        <v>7</v>
      </c>
      <c r="D1467" s="4">
        <v>7</v>
      </c>
      <c r="E1467" s="2">
        <v>1</v>
      </c>
      <c r="F1467" s="21">
        <v>0</v>
      </c>
      <c r="G1467" s="22">
        <v>29.2</v>
      </c>
      <c r="H1467" s="3">
        <v>16.811621181117445</v>
      </c>
      <c r="I1467" s="14">
        <v>7.0699999999999999E-2</v>
      </c>
      <c r="J1467">
        <v>0.33178789166622102</v>
      </c>
      <c r="K1467">
        <v>2.18494298142488</v>
      </c>
      <c r="L1467">
        <v>460.364143808118</v>
      </c>
      <c r="M1467">
        <f t="shared" si="99"/>
        <v>1.2890559083903418E-2</v>
      </c>
      <c r="N1467">
        <f t="shared" si="100"/>
        <v>8.4888982703900662E-2</v>
      </c>
      <c r="O1467">
        <f t="shared" si="101"/>
        <v>17.885978798283325</v>
      </c>
      <c r="P1467" s="10">
        <f>SLOPE(M1467:M1470,$F1467:$F1470)*($H1467/$I1467)*1000</f>
        <v>6.325444981390925E-2</v>
      </c>
      <c r="Q1467" s="10">
        <f>SLOPE(N1467:N1470,$F1467:$F1470)*($H1467/$I1467)*1000</f>
        <v>-0.42539524995984485</v>
      </c>
      <c r="R1467" s="10">
        <f>SLOPE(O1467:O1470,$F1467:$F1470)*($H1467/$I1467)</f>
        <v>4.8201083942192486</v>
      </c>
      <c r="S1467" s="11">
        <f>RSQ(J1467:J1470,$F1467:$F1470)</f>
        <v>0.80494535335561868</v>
      </c>
      <c r="T1467" s="11">
        <f>RSQ(K1467:K1470,$F1467:$F1470)</f>
        <v>0.61318528799444627</v>
      </c>
      <c r="U1467" s="11">
        <f>RSQ(L1467:L1470,$F1467:$F1470)</f>
        <v>0.95713805905157556</v>
      </c>
      <c r="V1467" t="s">
        <v>24</v>
      </c>
      <c r="W1467" s="2" t="s">
        <v>31</v>
      </c>
      <c r="X1467" s="4" t="s">
        <v>35</v>
      </c>
      <c r="Y1467" s="2">
        <v>306</v>
      </c>
      <c r="Z1467">
        <f t="shared" si="98"/>
        <v>0.9639460024465818</v>
      </c>
    </row>
    <row r="1468" spans="1:26" x14ac:dyDescent="0.2">
      <c r="A1468" s="1">
        <v>44762</v>
      </c>
      <c r="B1468" s="25">
        <v>0.45833333333333298</v>
      </c>
      <c r="C1468" s="4">
        <v>7</v>
      </c>
      <c r="D1468" s="4">
        <v>7</v>
      </c>
      <c r="E1468" s="2">
        <v>2</v>
      </c>
      <c r="F1468" s="21">
        <v>1200</v>
      </c>
      <c r="G1468" s="22">
        <v>29.2</v>
      </c>
      <c r="I1468" s="14"/>
      <c r="J1468">
        <v>0.35094278518070998</v>
      </c>
      <c r="K1468">
        <v>2.0644398071949199</v>
      </c>
      <c r="L1468">
        <v>1460.6620172507601</v>
      </c>
      <c r="M1468">
        <f t="shared" si="99"/>
        <v>1.3634761307059883E-2</v>
      </c>
      <c r="N1468">
        <f t="shared" si="100"/>
        <v>8.0207216653282148E-2</v>
      </c>
      <c r="O1468">
        <f t="shared" si="101"/>
        <v>56.749358574924187</v>
      </c>
      <c r="V1468" t="s">
        <v>24</v>
      </c>
      <c r="W1468" s="2" t="s">
        <v>31</v>
      </c>
      <c r="X1468" s="4" t="s">
        <v>35</v>
      </c>
      <c r="Y1468" s="2">
        <v>306</v>
      </c>
      <c r="Z1468">
        <f t="shared" si="98"/>
        <v>0.9639460024465818</v>
      </c>
    </row>
    <row r="1469" spans="1:26" x14ac:dyDescent="0.2">
      <c r="A1469" s="1">
        <v>44762</v>
      </c>
      <c r="B1469" s="25">
        <v>0.45833333333333298</v>
      </c>
      <c r="C1469" s="4">
        <v>7</v>
      </c>
      <c r="D1469" s="4">
        <v>7</v>
      </c>
      <c r="E1469" s="2">
        <v>3</v>
      </c>
      <c r="F1469" s="21">
        <v>2400</v>
      </c>
      <c r="G1469" s="22">
        <v>29.2</v>
      </c>
      <c r="I1469" s="14"/>
      <c r="J1469">
        <v>0.34795304808844002</v>
      </c>
      <c r="K1469">
        <v>2.13791735245709</v>
      </c>
      <c r="L1469">
        <v>1737.41234750175</v>
      </c>
      <c r="M1469">
        <f t="shared" si="99"/>
        <v>1.3518604619003243E-2</v>
      </c>
      <c r="N1469">
        <f t="shared" si="100"/>
        <v>8.306195205000072E-2</v>
      </c>
      <c r="O1469">
        <f t="shared" si="101"/>
        <v>67.501608952942931</v>
      </c>
      <c r="V1469" t="s">
        <v>24</v>
      </c>
      <c r="W1469" s="2" t="s">
        <v>31</v>
      </c>
      <c r="X1469" s="4" t="s">
        <v>35</v>
      </c>
      <c r="Y1469" s="2">
        <v>306</v>
      </c>
      <c r="Z1469">
        <f t="shared" si="98"/>
        <v>0.9639460024465818</v>
      </c>
    </row>
    <row r="1470" spans="1:26" x14ac:dyDescent="0.2">
      <c r="A1470" s="1">
        <v>44762</v>
      </c>
      <c r="B1470" s="25">
        <v>0.45833333333333298</v>
      </c>
      <c r="C1470" s="4">
        <v>7</v>
      </c>
      <c r="D1470" s="4">
        <v>7</v>
      </c>
      <c r="E1470" s="2">
        <v>4</v>
      </c>
      <c r="F1470" s="21">
        <v>3600</v>
      </c>
      <c r="G1470" s="22">
        <v>29.2</v>
      </c>
      <c r="I1470" s="14"/>
      <c r="J1470">
        <v>0.36017179921208398</v>
      </c>
      <c r="K1470">
        <v>1.9762667528803199</v>
      </c>
      <c r="L1470">
        <v>2455.0801279560701</v>
      </c>
      <c r="M1470">
        <f t="shared" si="99"/>
        <v>1.3993325177670572E-2</v>
      </c>
      <c r="N1470">
        <f t="shared" si="100"/>
        <v>7.6781534177220001E-2</v>
      </c>
      <c r="O1470">
        <f t="shared" si="101"/>
        <v>95.384298945339921</v>
      </c>
      <c r="V1470" t="s">
        <v>24</v>
      </c>
      <c r="W1470" s="2" t="s">
        <v>31</v>
      </c>
      <c r="X1470" s="4" t="s">
        <v>35</v>
      </c>
      <c r="Y1470" s="2">
        <v>306</v>
      </c>
      <c r="Z1470">
        <f t="shared" si="98"/>
        <v>0.9639460024465818</v>
      </c>
    </row>
    <row r="1471" spans="1:26" x14ac:dyDescent="0.2">
      <c r="A1471" s="1">
        <v>44762</v>
      </c>
      <c r="B1471" s="25">
        <v>0.45833333333333298</v>
      </c>
      <c r="C1471" s="4">
        <v>8</v>
      </c>
      <c r="D1471" s="4">
        <v>8</v>
      </c>
      <c r="E1471" s="2">
        <v>1</v>
      </c>
      <c r="F1471" s="21">
        <v>0</v>
      </c>
      <c r="G1471" s="22">
        <v>29.2</v>
      </c>
      <c r="H1471" s="3">
        <v>17.884009012338421</v>
      </c>
      <c r="I1471" s="14">
        <v>7.0699999999999999E-2</v>
      </c>
      <c r="J1471">
        <v>0.33278792242310601</v>
      </c>
      <c r="K1471">
        <v>2.1437955560780599</v>
      </c>
      <c r="L1471">
        <v>461.16710700132103</v>
      </c>
      <c r="M1471">
        <f t="shared" si="99"/>
        <v>1.2929412085719153E-2</v>
      </c>
      <c r="N1471">
        <f t="shared" si="100"/>
        <v>8.3290330881738067E-2</v>
      </c>
      <c r="O1471">
        <f t="shared" si="101"/>
        <v>17.917175369177471</v>
      </c>
      <c r="P1471" s="10">
        <f>SLOPE(M1471:M1474,$F1471:$F1474)*($H1471/$I1471)*1000</f>
        <v>3.2438240191454235E-2</v>
      </c>
      <c r="Q1471" s="10">
        <f>SLOPE(N1471:N1474,$F1471:$F1474)*($H1471/$I1471)*1000</f>
        <v>-0.19497327668945058</v>
      </c>
      <c r="R1471" s="10">
        <f>SLOPE(O1471:O1474,$F1471:$F1474)*($H1471/$I1471)</f>
        <v>1.8838414961417298</v>
      </c>
      <c r="S1471" s="11">
        <f>RSQ(J1471:J1474,$F1471:$F1474)</f>
        <v>0.9869823924369473</v>
      </c>
      <c r="T1471" s="11">
        <f>RSQ(K1471:K1474,$F1471:$F1474)</f>
        <v>0.7871625674864785</v>
      </c>
      <c r="U1471" s="11">
        <f>RSQ(L1471:L1474,$F1471:$F1474)</f>
        <v>0.99291504668390651</v>
      </c>
      <c r="V1471" t="s">
        <v>24</v>
      </c>
      <c r="W1471" s="2" t="s">
        <v>31</v>
      </c>
      <c r="X1471" s="4" t="s">
        <v>33</v>
      </c>
      <c r="Y1471" s="2">
        <v>306</v>
      </c>
      <c r="Z1471">
        <f t="shared" si="98"/>
        <v>0.9639460024465818</v>
      </c>
    </row>
    <row r="1472" spans="1:26" x14ac:dyDescent="0.2">
      <c r="A1472" s="1">
        <v>44762</v>
      </c>
      <c r="B1472" s="25">
        <v>0.45833333333333298</v>
      </c>
      <c r="C1472" s="4">
        <v>8</v>
      </c>
      <c r="D1472" s="4">
        <v>8</v>
      </c>
      <c r="E1472" s="2">
        <v>2</v>
      </c>
      <c r="F1472" s="21">
        <v>1200</v>
      </c>
      <c r="G1472" s="22">
        <v>29.2</v>
      </c>
      <c r="I1472" s="14"/>
      <c r="J1472">
        <v>0.33742695248704802</v>
      </c>
      <c r="K1472">
        <v>2.1114654361627099</v>
      </c>
      <c r="L1472">
        <v>741.59552671795302</v>
      </c>
      <c r="M1472">
        <f t="shared" si="99"/>
        <v>1.3109646785758801E-2</v>
      </c>
      <c r="N1472">
        <f t="shared" si="100"/>
        <v>8.203424730718209E-2</v>
      </c>
      <c r="O1472">
        <f t="shared" si="101"/>
        <v>28.812326168711419</v>
      </c>
      <c r="V1472" t="s">
        <v>24</v>
      </c>
      <c r="W1472" s="2" t="s">
        <v>31</v>
      </c>
      <c r="X1472" s="4" t="s">
        <v>33</v>
      </c>
      <c r="Y1472" s="2">
        <v>306</v>
      </c>
      <c r="Z1472">
        <f t="shared" si="98"/>
        <v>0.9639460024465818</v>
      </c>
    </row>
    <row r="1473" spans="1:26" x14ac:dyDescent="0.2">
      <c r="A1473" s="1">
        <v>44762</v>
      </c>
      <c r="B1473" s="25">
        <v>0.45833333333333298</v>
      </c>
      <c r="C1473" s="4">
        <v>8</v>
      </c>
      <c r="D1473" s="4">
        <v>8</v>
      </c>
      <c r="E1473" s="2">
        <v>3</v>
      </c>
      <c r="F1473" s="21">
        <v>2400</v>
      </c>
      <c r="G1473" s="22">
        <v>29.2</v>
      </c>
      <c r="I1473" s="14"/>
      <c r="J1473">
        <v>0.34005297378135102</v>
      </c>
      <c r="K1473">
        <v>2.1202827415941701</v>
      </c>
      <c r="L1473">
        <v>959.83315201906396</v>
      </c>
      <c r="M1473">
        <f t="shared" si="99"/>
        <v>1.3211672457882651E-2</v>
      </c>
      <c r="N1473">
        <f t="shared" si="100"/>
        <v>8.2376815554788291E-2</v>
      </c>
      <c r="O1473">
        <f t="shared" si="101"/>
        <v>37.291252235443331</v>
      </c>
      <c r="V1473" t="s">
        <v>24</v>
      </c>
      <c r="W1473" s="2" t="s">
        <v>31</v>
      </c>
      <c r="X1473" s="4" t="s">
        <v>33</v>
      </c>
      <c r="Y1473" s="2">
        <v>306</v>
      </c>
      <c r="Z1473">
        <f t="shared" si="98"/>
        <v>0.9639460024465818</v>
      </c>
    </row>
    <row r="1474" spans="1:26" x14ac:dyDescent="0.2">
      <c r="A1474" s="1">
        <v>44762</v>
      </c>
      <c r="B1474" s="25">
        <v>0.45833333333333298</v>
      </c>
      <c r="C1474" s="4">
        <v>8</v>
      </c>
      <c r="D1474" s="4">
        <v>8</v>
      </c>
      <c r="E1474" s="2">
        <v>4</v>
      </c>
      <c r="F1474" s="21">
        <v>3600</v>
      </c>
      <c r="G1474" s="22">
        <v>29.2</v>
      </c>
      <c r="I1474" s="14"/>
      <c r="J1474">
        <v>0.34511521615032198</v>
      </c>
      <c r="K1474">
        <v>2.0615007053844301</v>
      </c>
      <c r="L1474">
        <v>1155.1604242753899</v>
      </c>
      <c r="M1474">
        <f t="shared" si="99"/>
        <v>1.3408349720656021E-2</v>
      </c>
      <c r="N1474">
        <f t="shared" si="100"/>
        <v>8.0093027237413295E-2</v>
      </c>
      <c r="O1474">
        <f t="shared" si="101"/>
        <v>44.880069690695279</v>
      </c>
      <c r="V1474" t="s">
        <v>24</v>
      </c>
      <c r="W1474" s="2" t="s">
        <v>31</v>
      </c>
      <c r="X1474" s="4" t="s">
        <v>33</v>
      </c>
      <c r="Y1474" s="2">
        <v>306</v>
      </c>
      <c r="Z1474">
        <f t="shared" si="98"/>
        <v>0.9639460024465818</v>
      </c>
    </row>
    <row r="1475" spans="1:26" x14ac:dyDescent="0.2">
      <c r="A1475" s="1">
        <v>44762</v>
      </c>
      <c r="B1475" s="25">
        <v>0.45833333333333298</v>
      </c>
      <c r="C1475" s="4">
        <v>9</v>
      </c>
      <c r="D1475" s="4">
        <v>9</v>
      </c>
      <c r="E1475" s="2">
        <v>1</v>
      </c>
      <c r="F1475" s="21">
        <v>0</v>
      </c>
      <c r="G1475" s="22">
        <v>29.2</v>
      </c>
      <c r="H1475" s="3">
        <v>17.77725894650327</v>
      </c>
      <c r="I1475" s="14">
        <v>7.0699999999999999E-2</v>
      </c>
      <c r="J1475">
        <v>0.33330111784831001</v>
      </c>
      <c r="K1475">
        <v>2.1584910651304998</v>
      </c>
      <c r="L1475">
        <v>466.15324941072902</v>
      </c>
      <c r="M1475">
        <f t="shared" si="99"/>
        <v>1.294935065525814E-2</v>
      </c>
      <c r="N1475">
        <f t="shared" si="100"/>
        <v>8.3861277961082017E-2</v>
      </c>
      <c r="O1475">
        <f t="shared" si="101"/>
        <v>18.110896011020209</v>
      </c>
      <c r="P1475" s="10">
        <f>SLOPE(M1475:M1478,$F1475:$F1478)*($H1475/$I1475)*1000</f>
        <v>5.5215878915598898E-2</v>
      </c>
      <c r="Q1475" s="10">
        <f>SLOPE(N1475:N1478,$F1475:$F1478)*($H1475/$I1475)*1000</f>
        <v>-0.17945321913442319</v>
      </c>
      <c r="R1475" s="10">
        <f>SLOPE(O1475:O1478,$F1475:$F1478)*($H1475/$I1475)</f>
        <v>1.7714859165187187</v>
      </c>
      <c r="S1475" s="11">
        <f>RSQ(J1475:J1478,$F1475:$F1478)</f>
        <v>0.71255697543164775</v>
      </c>
      <c r="T1475" s="11">
        <f>RSQ(K1475:K1478,$F1475:$F1478)</f>
        <v>0.98770851624230349</v>
      </c>
      <c r="U1475" s="11">
        <f>RSQ(L1475:L1478,$F1475:$F1478)</f>
        <v>0.93708523495679796</v>
      </c>
      <c r="V1475" t="s">
        <v>24</v>
      </c>
      <c r="W1475" s="2" t="s">
        <v>36</v>
      </c>
      <c r="X1475" s="4" t="s">
        <v>35</v>
      </c>
      <c r="Y1475" s="2">
        <v>306</v>
      </c>
      <c r="Z1475" s="31">
        <f t="shared" ref="Z1475:Z1538" si="102">(101.325*EXP(-0.00012*Y1475))*1000/101325</f>
        <v>0.9639460024465818</v>
      </c>
    </row>
    <row r="1476" spans="1:26" x14ac:dyDescent="0.2">
      <c r="A1476" s="1">
        <v>44762</v>
      </c>
      <c r="B1476" s="25">
        <v>0.45833333333333298</v>
      </c>
      <c r="C1476" s="4">
        <v>9</v>
      </c>
      <c r="D1476" s="4">
        <v>9</v>
      </c>
      <c r="E1476" s="2">
        <v>2</v>
      </c>
      <c r="F1476" s="21">
        <v>1200</v>
      </c>
      <c r="G1476" s="22">
        <v>29.2</v>
      </c>
      <c r="I1476" s="14"/>
      <c r="J1476">
        <v>0.35295157574851999</v>
      </c>
      <c r="K1476">
        <v>2.1349782506466002</v>
      </c>
      <c r="L1476">
        <v>820.63559717149701</v>
      </c>
      <c r="M1476">
        <f t="shared" si="99"/>
        <v>1.3712806450212946E-2</v>
      </c>
      <c r="N1476">
        <f t="shared" si="100"/>
        <v>8.2947762634131866E-2</v>
      </c>
      <c r="O1476">
        <f t="shared" si="101"/>
        <v>31.88317571979233</v>
      </c>
      <c r="V1476" t="s">
        <v>24</v>
      </c>
      <c r="W1476" s="2" t="s">
        <v>36</v>
      </c>
      <c r="X1476" s="4" t="s">
        <v>35</v>
      </c>
      <c r="Y1476" s="2">
        <v>306</v>
      </c>
      <c r="Z1476" s="31">
        <f t="shared" si="102"/>
        <v>0.9639460024465818</v>
      </c>
    </row>
    <row r="1477" spans="1:26" x14ac:dyDescent="0.2">
      <c r="A1477" s="1">
        <v>44762</v>
      </c>
      <c r="B1477" s="25">
        <v>0.45833333333333298</v>
      </c>
      <c r="C1477" s="4">
        <v>9</v>
      </c>
      <c r="D1477" s="4">
        <v>9</v>
      </c>
      <c r="E1477" s="2">
        <v>3</v>
      </c>
      <c r="F1477" s="21">
        <v>2400</v>
      </c>
      <c r="G1477" s="22">
        <v>29.2</v>
      </c>
      <c r="I1477" s="14"/>
      <c r="J1477">
        <v>0.350264455048164</v>
      </c>
      <c r="K1477">
        <v>2.10852633435222</v>
      </c>
      <c r="L1477">
        <v>1021.05261999119</v>
      </c>
      <c r="M1477">
        <f t="shared" si="99"/>
        <v>1.3608406955766157E-2</v>
      </c>
      <c r="N1477">
        <f t="shared" si="100"/>
        <v>8.1920057891313208E-2</v>
      </c>
      <c r="O1477">
        <f t="shared" si="101"/>
        <v>39.66973918087325</v>
      </c>
      <c r="V1477" t="s">
        <v>24</v>
      </c>
      <c r="W1477" s="2" t="s">
        <v>36</v>
      </c>
      <c r="X1477" s="4" t="s">
        <v>35</v>
      </c>
      <c r="Y1477" s="2">
        <v>306</v>
      </c>
      <c r="Z1477" s="31">
        <f t="shared" si="102"/>
        <v>0.9639460024465818</v>
      </c>
    </row>
    <row r="1478" spans="1:26" x14ac:dyDescent="0.2">
      <c r="A1478" s="1">
        <v>44762</v>
      </c>
      <c r="B1478" s="25">
        <v>0.45833333333333298</v>
      </c>
      <c r="C1478" s="4">
        <v>9</v>
      </c>
      <c r="D1478" s="4">
        <v>9</v>
      </c>
      <c r="E1478" s="2">
        <v>4</v>
      </c>
      <c r="F1478" s="21">
        <v>3600</v>
      </c>
      <c r="G1478" s="22">
        <v>29.2</v>
      </c>
      <c r="I1478" s="14"/>
      <c r="J1478">
        <v>0.35680509704234797</v>
      </c>
      <c r="K1478">
        <v>2.0938308252997899</v>
      </c>
      <c r="L1478">
        <v>1124.6866759914001</v>
      </c>
      <c r="M1478">
        <f t="shared" si="99"/>
        <v>1.3862522715233075E-2</v>
      </c>
      <c r="N1478">
        <f t="shared" si="100"/>
        <v>8.134911081196966E-2</v>
      </c>
      <c r="O1478">
        <f t="shared" si="101"/>
        <v>43.696109508212331</v>
      </c>
      <c r="V1478" t="s">
        <v>24</v>
      </c>
      <c r="W1478" s="2" t="s">
        <v>36</v>
      </c>
      <c r="X1478" s="4" t="s">
        <v>35</v>
      </c>
      <c r="Y1478" s="2">
        <v>306</v>
      </c>
      <c r="Z1478" s="31">
        <f t="shared" si="102"/>
        <v>0.9639460024465818</v>
      </c>
    </row>
    <row r="1479" spans="1:26" x14ac:dyDescent="0.2">
      <c r="A1479" s="1">
        <v>44762</v>
      </c>
      <c r="B1479" s="25">
        <v>0.45833333333333298</v>
      </c>
      <c r="C1479" s="4">
        <v>10</v>
      </c>
      <c r="D1479" s="4">
        <v>10</v>
      </c>
      <c r="E1479" s="2">
        <v>1</v>
      </c>
      <c r="F1479" s="21">
        <v>0</v>
      </c>
      <c r="G1479" s="22">
        <v>29.2</v>
      </c>
      <c r="H1479" s="3">
        <v>17.084091004767565</v>
      </c>
      <c r="I1479" s="14">
        <v>7.0699999999999999E-2</v>
      </c>
      <c r="J1479">
        <v>0.33184052346549803</v>
      </c>
      <c r="K1479">
        <v>2.1496737596990401</v>
      </c>
      <c r="L1479">
        <v>460.105123423213</v>
      </c>
      <c r="M1479">
        <f t="shared" si="99"/>
        <v>1.2892603924403369E-2</v>
      </c>
      <c r="N1479">
        <f t="shared" si="100"/>
        <v>8.3518709713475803E-2</v>
      </c>
      <c r="O1479">
        <f t="shared" si="101"/>
        <v>17.875915388317445</v>
      </c>
      <c r="P1479" s="10">
        <f>SLOPE(M1479:M1482,$F1479:$F1482)*($H1479/$I1479)*1000</f>
        <v>5.0946229063897931E-2</v>
      </c>
      <c r="Q1479" s="10">
        <f>SLOPE(N1479:N1482,$F1479:$F1482)*($H1479/$I1479)*1000</f>
        <v>-0.19085131649703038</v>
      </c>
      <c r="R1479" s="10">
        <f>SLOPE(O1479:O1482,$F1479:$F1482)*($H1479/$I1479)</f>
        <v>1.5798525964754722</v>
      </c>
      <c r="S1479" s="11">
        <f>RSQ(J1479:J1482,$F1479:$F1482)</f>
        <v>0.9392698622908513</v>
      </c>
      <c r="T1479" s="11">
        <f>RSQ(K1479:K1482,$F1479:$F1482)</f>
        <v>0.82651469706062763</v>
      </c>
      <c r="U1479" s="11">
        <f>RSQ(L1479:L1482,$F1479:$F1482)</f>
        <v>0.9950747998624796</v>
      </c>
      <c r="V1479" t="s">
        <v>24</v>
      </c>
      <c r="W1479" s="2" t="s">
        <v>36</v>
      </c>
      <c r="X1479" s="4" t="s">
        <v>33</v>
      </c>
      <c r="Y1479" s="2">
        <v>306</v>
      </c>
      <c r="Z1479" s="31">
        <f t="shared" si="102"/>
        <v>0.9639460024465818</v>
      </c>
    </row>
    <row r="1480" spans="1:26" x14ac:dyDescent="0.2">
      <c r="A1480" s="1">
        <v>44762</v>
      </c>
      <c r="B1480" s="25">
        <v>0.45833333333333298</v>
      </c>
      <c r="C1480" s="4">
        <v>10</v>
      </c>
      <c r="D1480" s="4">
        <v>10</v>
      </c>
      <c r="E1480" s="2">
        <v>2</v>
      </c>
      <c r="F1480" s="21">
        <v>1200</v>
      </c>
      <c r="G1480" s="22">
        <v>29.2</v>
      </c>
      <c r="I1480" s="14"/>
      <c r="J1480">
        <v>0.33700577139327598</v>
      </c>
      <c r="K1480">
        <v>2.1496737596990401</v>
      </c>
      <c r="L1480">
        <v>689.68784158313304</v>
      </c>
      <c r="M1480">
        <f t="shared" si="99"/>
        <v>1.3093283139252516E-2</v>
      </c>
      <c r="N1480">
        <f t="shared" si="100"/>
        <v>8.3518709713475803E-2</v>
      </c>
      <c r="O1480">
        <f t="shared" si="101"/>
        <v>26.79561881155389</v>
      </c>
      <c r="V1480" t="s">
        <v>24</v>
      </c>
      <c r="W1480" s="2" t="s">
        <v>36</v>
      </c>
      <c r="X1480" s="4" t="s">
        <v>33</v>
      </c>
      <c r="Y1480" s="2">
        <v>306</v>
      </c>
      <c r="Z1480" s="31">
        <f t="shared" si="102"/>
        <v>0.9639460024465818</v>
      </c>
    </row>
    <row r="1481" spans="1:26" x14ac:dyDescent="0.2">
      <c r="A1481" s="1">
        <v>44762</v>
      </c>
      <c r="B1481" s="25">
        <v>0.45833333333333298</v>
      </c>
      <c r="C1481" s="4">
        <v>10</v>
      </c>
      <c r="D1481" s="4">
        <v>10</v>
      </c>
      <c r="E1481" s="2">
        <v>3</v>
      </c>
      <c r="F1481" s="21">
        <v>2400</v>
      </c>
      <c r="G1481" s="22">
        <v>29.2</v>
      </c>
      <c r="I1481" s="14"/>
      <c r="J1481">
        <v>0.34797938730080402</v>
      </c>
      <c r="K1481">
        <v>2.12616094521514</v>
      </c>
      <c r="L1481">
        <v>897.37038619939403</v>
      </c>
      <c r="M1481">
        <f t="shared" si="99"/>
        <v>1.3519627944994728E-2</v>
      </c>
      <c r="N1481">
        <f t="shared" si="100"/>
        <v>8.2605194386525638E-2</v>
      </c>
      <c r="O1481">
        <f t="shared" si="101"/>
        <v>34.864460922177173</v>
      </c>
      <c r="V1481" t="s">
        <v>24</v>
      </c>
      <c r="W1481" s="2" t="s">
        <v>36</v>
      </c>
      <c r="X1481" s="4" t="s">
        <v>33</v>
      </c>
      <c r="Y1481" s="2">
        <v>306</v>
      </c>
      <c r="Z1481" s="31">
        <f t="shared" si="102"/>
        <v>0.9639460024465818</v>
      </c>
    </row>
    <row r="1482" spans="1:26" x14ac:dyDescent="0.2">
      <c r="A1482" s="1">
        <v>44762</v>
      </c>
      <c r="B1482" s="25">
        <v>0.45833333333333298</v>
      </c>
      <c r="C1482" s="4">
        <v>10</v>
      </c>
      <c r="D1482" s="4">
        <v>10</v>
      </c>
      <c r="E1482" s="2">
        <v>4</v>
      </c>
      <c r="F1482" s="21">
        <v>3600</v>
      </c>
      <c r="G1482" s="22">
        <v>29.2</v>
      </c>
      <c r="I1482" s="14"/>
      <c r="J1482">
        <v>0.349889078986026</v>
      </c>
      <c r="K1482">
        <v>2.07619621443687</v>
      </c>
      <c r="L1482">
        <v>1063.9981998083199</v>
      </c>
      <c r="M1482">
        <f t="shared" si="99"/>
        <v>1.3593822917501915E-2</v>
      </c>
      <c r="N1482">
        <f t="shared" si="100"/>
        <v>8.0663974316757231E-2</v>
      </c>
      <c r="O1482">
        <f t="shared" si="101"/>
        <v>41.338252553212101</v>
      </c>
      <c r="V1482" t="s">
        <v>24</v>
      </c>
      <c r="W1482" s="2" t="s">
        <v>36</v>
      </c>
      <c r="X1482" s="4" t="s">
        <v>33</v>
      </c>
      <c r="Y1482" s="2">
        <v>306</v>
      </c>
      <c r="Z1482" s="31">
        <f t="shared" si="102"/>
        <v>0.9639460024465818</v>
      </c>
    </row>
    <row r="1483" spans="1:26" x14ac:dyDescent="0.2">
      <c r="A1483" s="1">
        <v>44762</v>
      </c>
      <c r="B1483" s="25">
        <v>0.45833333333333298</v>
      </c>
      <c r="C1483" s="4">
        <v>11</v>
      </c>
      <c r="D1483" s="4">
        <v>11</v>
      </c>
      <c r="E1483" s="2">
        <v>1</v>
      </c>
      <c r="F1483" s="21">
        <v>0</v>
      </c>
      <c r="G1483" s="22">
        <v>29.2</v>
      </c>
      <c r="H1483" s="3">
        <v>17.059442941334758</v>
      </c>
      <c r="I1483" s="14">
        <v>7.0699999999999999E-2</v>
      </c>
      <c r="J1483">
        <v>0.33068923840569198</v>
      </c>
      <c r="K1483">
        <v>2.16730837056196</v>
      </c>
      <c r="L1483">
        <v>463.52419250395002</v>
      </c>
      <c r="M1483">
        <f t="shared" si="99"/>
        <v>1.2847874419624528E-2</v>
      </c>
      <c r="N1483">
        <f t="shared" si="100"/>
        <v>8.4203846208688232E-2</v>
      </c>
      <c r="O1483">
        <f t="shared" si="101"/>
        <v>18.008752399866758</v>
      </c>
      <c r="P1483" s="10">
        <f>SLOPE(M1483:M1486,$F1483:$F1486)*($H1483/$I1483)*1000</f>
        <v>4.495013939176324E-2</v>
      </c>
      <c r="Q1483" s="10">
        <f>SLOPE(N1483:N1486,$F1483:$F1486)*($H1483/$I1483)*1000</f>
        <v>-0.47529186666082335</v>
      </c>
      <c r="R1483" s="10">
        <f>SLOPE(O1483:O1486,$F1483:$F1486)*($H1483/$I1483)</f>
        <v>3.6849670284577032</v>
      </c>
      <c r="S1483" s="11">
        <f>RSQ(J1483:J1486,$F1483:$F1486)</f>
        <v>0.99014539441203242</v>
      </c>
      <c r="T1483" s="11">
        <f>RSQ(K1483:K1486,$F1483:$F1486)</f>
        <v>0.99614088108799081</v>
      </c>
      <c r="U1483" s="11">
        <f>RSQ(L1483:L1486,$F1483:$F1486)</f>
        <v>0.99748443002712994</v>
      </c>
      <c r="V1483" t="s">
        <v>24</v>
      </c>
      <c r="W1483" s="2" t="s">
        <v>32</v>
      </c>
      <c r="X1483" s="4" t="s">
        <v>35</v>
      </c>
      <c r="Y1483" s="2">
        <v>306</v>
      </c>
      <c r="Z1483" s="31">
        <f t="shared" si="102"/>
        <v>0.9639460024465818</v>
      </c>
    </row>
    <row r="1484" spans="1:26" x14ac:dyDescent="0.2">
      <c r="A1484" s="1">
        <v>44762</v>
      </c>
      <c r="B1484" s="25">
        <v>0.45833333333333298</v>
      </c>
      <c r="C1484" s="4">
        <v>11</v>
      </c>
      <c r="D1484" s="4">
        <v>11</v>
      </c>
      <c r="E1484" s="2">
        <v>2</v>
      </c>
      <c r="F1484" s="21">
        <v>1200</v>
      </c>
      <c r="G1484" s="22">
        <v>29.2</v>
      </c>
      <c r="I1484" s="14"/>
      <c r="J1484">
        <v>0.33816404296202501</v>
      </c>
      <c r="K1484">
        <v>2.10852633435222</v>
      </c>
      <c r="L1484">
        <v>1003.4910378946799</v>
      </c>
      <c r="M1484">
        <f t="shared" si="99"/>
        <v>1.31382840825274E-2</v>
      </c>
      <c r="N1484">
        <f t="shared" si="100"/>
        <v>8.1920057891313208E-2</v>
      </c>
      <c r="O1484">
        <f t="shared" si="101"/>
        <v>38.98743998518826</v>
      </c>
      <c r="V1484" t="s">
        <v>24</v>
      </c>
      <c r="W1484" s="2" t="s">
        <v>32</v>
      </c>
      <c r="X1484" s="4" t="s">
        <v>35</v>
      </c>
      <c r="Y1484" s="2">
        <v>306</v>
      </c>
      <c r="Z1484" s="31">
        <f t="shared" si="102"/>
        <v>0.9639460024465818</v>
      </c>
    </row>
    <row r="1485" spans="1:26" x14ac:dyDescent="0.2">
      <c r="A1485" s="1">
        <v>44762</v>
      </c>
      <c r="B1485" s="25">
        <v>0.45833333333333298</v>
      </c>
      <c r="C1485" s="4">
        <v>11</v>
      </c>
      <c r="D1485" s="4">
        <v>11</v>
      </c>
      <c r="E1485" s="2">
        <v>3</v>
      </c>
      <c r="F1485" s="21">
        <v>2400</v>
      </c>
      <c r="G1485" s="22">
        <v>29.2</v>
      </c>
      <c r="I1485" s="14"/>
      <c r="J1485">
        <v>0.342725453468396</v>
      </c>
      <c r="K1485">
        <v>2.0379878909005398</v>
      </c>
      <c r="L1485">
        <v>1444.3566840210301</v>
      </c>
      <c r="M1485">
        <f t="shared" si="99"/>
        <v>1.3315503122508114E-2</v>
      </c>
      <c r="N1485">
        <f t="shared" si="100"/>
        <v>7.9179511910463504E-2</v>
      </c>
      <c r="O1485">
        <f t="shared" si="101"/>
        <v>56.115866917573364</v>
      </c>
      <c r="V1485" t="s">
        <v>24</v>
      </c>
      <c r="W1485" s="2" t="s">
        <v>32</v>
      </c>
      <c r="X1485" s="4" t="s">
        <v>35</v>
      </c>
      <c r="Y1485" s="2">
        <v>306</v>
      </c>
      <c r="Z1485" s="31">
        <f t="shared" si="102"/>
        <v>0.9639460024465818</v>
      </c>
    </row>
    <row r="1486" spans="1:26" x14ac:dyDescent="0.2">
      <c r="A1486" s="1">
        <v>44762</v>
      </c>
      <c r="B1486" s="25">
        <v>0.45833333333333298</v>
      </c>
      <c r="C1486" s="4">
        <v>11</v>
      </c>
      <c r="D1486" s="4">
        <v>11</v>
      </c>
      <c r="E1486" s="2">
        <v>4</v>
      </c>
      <c r="F1486" s="21">
        <v>3600</v>
      </c>
      <c r="G1486" s="22">
        <v>29.2</v>
      </c>
      <c r="I1486" s="14"/>
      <c r="J1486">
        <v>0.34834814017257698</v>
      </c>
      <c r="K1486">
        <v>1.98802316012227</v>
      </c>
      <c r="L1486">
        <v>1888.87451757453</v>
      </c>
      <c r="M1486">
        <f t="shared" si="99"/>
        <v>1.3533954660346143E-2</v>
      </c>
      <c r="N1486">
        <f t="shared" si="100"/>
        <v>7.7238291840695084E-2</v>
      </c>
      <c r="O1486">
        <f t="shared" si="101"/>
        <v>73.386187930477021</v>
      </c>
      <c r="V1486" t="s">
        <v>24</v>
      </c>
      <c r="W1486" s="2" t="s">
        <v>32</v>
      </c>
      <c r="X1486" s="4" t="s">
        <v>35</v>
      </c>
      <c r="Y1486" s="2">
        <v>306</v>
      </c>
      <c r="Z1486" s="31">
        <f t="shared" si="102"/>
        <v>0.9639460024465818</v>
      </c>
    </row>
    <row r="1487" spans="1:26" x14ac:dyDescent="0.2">
      <c r="A1487" s="1">
        <v>44762</v>
      </c>
      <c r="B1487" s="25">
        <v>0.45833333333333298</v>
      </c>
      <c r="C1487" s="4">
        <v>12</v>
      </c>
      <c r="D1487" s="4">
        <v>12</v>
      </c>
      <c r="E1487" s="2">
        <v>1</v>
      </c>
      <c r="F1487" s="21">
        <v>0</v>
      </c>
      <c r="G1487" s="22">
        <v>29.2</v>
      </c>
      <c r="H1487" s="3">
        <v>18.359285380895692</v>
      </c>
      <c r="I1487" s="14">
        <v>7.0699999999999999E-2</v>
      </c>
      <c r="J1487">
        <v>0.32886049347588298</v>
      </c>
      <c r="K1487">
        <v>2.1790647778038998</v>
      </c>
      <c r="L1487">
        <v>478.17179527028799</v>
      </c>
      <c r="M1487">
        <f t="shared" si="99"/>
        <v>1.27768243748242E-2</v>
      </c>
      <c r="N1487">
        <f t="shared" si="100"/>
        <v>8.4660603872162926E-2</v>
      </c>
      <c r="O1487">
        <f t="shared" si="101"/>
        <v>18.577838233435919</v>
      </c>
      <c r="P1487" s="10">
        <f>SLOPE(M1487:M1490,$F1487:$F1490)*($H1487/$I1487)*1000</f>
        <v>1.9542950189914029E-2</v>
      </c>
      <c r="Q1487" s="10">
        <f>SLOPE(N1487:N1490,$F1487:$F1490)*($H1487/$I1487)*1000</f>
        <v>-0.31629398561612249</v>
      </c>
      <c r="R1487" s="10">
        <f>SLOPE(O1487:O1490,$F1487:$F1490)*($H1487/$I1487)</f>
        <v>1.0953996059114925</v>
      </c>
      <c r="S1487" s="11">
        <f>RSQ(J1487:J1490,$F1487:$F1490)</f>
        <v>0.8303380072724813</v>
      </c>
      <c r="T1487" s="11">
        <f>RSQ(K1487:K1490,$F1487:$F1490)</f>
        <v>0.9592505854800808</v>
      </c>
      <c r="U1487" s="11">
        <f>RSQ(L1487:L1490,$F1487:$F1490)</f>
        <v>0.95086441811762157</v>
      </c>
      <c r="V1487" t="s">
        <v>24</v>
      </c>
      <c r="W1487" s="2" t="s">
        <v>32</v>
      </c>
      <c r="X1487" s="4" t="s">
        <v>33</v>
      </c>
      <c r="Y1487" s="2">
        <v>306</v>
      </c>
      <c r="Z1487" s="31">
        <f t="shared" si="102"/>
        <v>0.9639460024465818</v>
      </c>
    </row>
    <row r="1488" spans="1:26" x14ac:dyDescent="0.2">
      <c r="A1488" s="1">
        <v>44762</v>
      </c>
      <c r="B1488" s="25">
        <v>0.45833333333333298</v>
      </c>
      <c r="C1488" s="4">
        <v>12</v>
      </c>
      <c r="D1488" s="4">
        <v>12</v>
      </c>
      <c r="E1488" s="2">
        <v>2</v>
      </c>
      <c r="F1488" s="21">
        <v>1200</v>
      </c>
      <c r="G1488" s="22">
        <v>29.2</v>
      </c>
      <c r="I1488" s="14"/>
      <c r="J1488">
        <v>0.33107079890812702</v>
      </c>
      <c r="K1488">
        <v>2.1291000470256298</v>
      </c>
      <c r="L1488">
        <v>675.04023881679495</v>
      </c>
      <c r="M1488">
        <f t="shared" si="99"/>
        <v>1.2862698734568702E-2</v>
      </c>
      <c r="N1488">
        <f t="shared" si="100"/>
        <v>8.2719383802394506E-2</v>
      </c>
      <c r="O1488">
        <f t="shared" si="101"/>
        <v>26.226532977984725</v>
      </c>
      <c r="V1488" t="s">
        <v>24</v>
      </c>
      <c r="W1488" s="2" t="s">
        <v>32</v>
      </c>
      <c r="X1488" s="4" t="s">
        <v>33</v>
      </c>
      <c r="Y1488" s="2">
        <v>306</v>
      </c>
      <c r="Z1488" s="31">
        <f t="shared" si="102"/>
        <v>0.9639460024465818</v>
      </c>
    </row>
    <row r="1489" spans="1:26" x14ac:dyDescent="0.2">
      <c r="A1489" s="1">
        <v>44762</v>
      </c>
      <c r="B1489" s="25">
        <v>0.45833333333333298</v>
      </c>
      <c r="C1489" s="4">
        <v>12</v>
      </c>
      <c r="D1489" s="4">
        <v>12</v>
      </c>
      <c r="E1489" s="2">
        <v>3</v>
      </c>
      <c r="F1489" s="21">
        <v>2400</v>
      </c>
      <c r="G1489" s="22">
        <v>29.2</v>
      </c>
      <c r="I1489" s="14"/>
      <c r="J1489">
        <v>0.331123428586099</v>
      </c>
      <c r="K1489">
        <v>2.1144045379732002</v>
      </c>
      <c r="L1489">
        <v>804.79650063459997</v>
      </c>
      <c r="M1489">
        <f t="shared" si="99"/>
        <v>1.286474349265212E-2</v>
      </c>
      <c r="N1489">
        <f t="shared" si="100"/>
        <v>8.2148436723050958E-2</v>
      </c>
      <c r="O1489">
        <f t="shared" si="101"/>
        <v>31.267798200380259</v>
      </c>
      <c r="V1489" t="s">
        <v>24</v>
      </c>
      <c r="W1489" s="2" t="s">
        <v>32</v>
      </c>
      <c r="X1489" s="4" t="s">
        <v>33</v>
      </c>
      <c r="Y1489" s="2">
        <v>306</v>
      </c>
      <c r="Z1489" s="31">
        <f t="shared" si="102"/>
        <v>0.9639460024465818</v>
      </c>
    </row>
    <row r="1490" spans="1:26" x14ac:dyDescent="0.2">
      <c r="A1490" s="1">
        <v>44762</v>
      </c>
      <c r="B1490" s="25">
        <v>0.45833333333333298</v>
      </c>
      <c r="C1490" s="4">
        <v>12</v>
      </c>
      <c r="D1490" s="4">
        <v>12</v>
      </c>
      <c r="E1490" s="2">
        <v>4</v>
      </c>
      <c r="F1490" s="21">
        <v>3600</v>
      </c>
      <c r="G1490" s="22">
        <v>29.2</v>
      </c>
      <c r="I1490" s="14"/>
      <c r="J1490">
        <v>0.33659118083165401</v>
      </c>
      <c r="K1490">
        <v>2.05856160357395</v>
      </c>
      <c r="L1490">
        <v>869.21487036029703</v>
      </c>
      <c r="M1490">
        <f t="shared" si="99"/>
        <v>1.3077175546828398E-2</v>
      </c>
      <c r="N1490">
        <f t="shared" si="100"/>
        <v>7.9978837821544801E-2</v>
      </c>
      <c r="O1490">
        <f t="shared" si="101"/>
        <v>33.770568258888616</v>
      </c>
      <c r="V1490" t="s">
        <v>24</v>
      </c>
      <c r="W1490" s="2" t="s">
        <v>32</v>
      </c>
      <c r="X1490" s="4" t="s">
        <v>33</v>
      </c>
      <c r="Y1490" s="2">
        <v>306</v>
      </c>
      <c r="Z1490" s="31">
        <f t="shared" si="102"/>
        <v>0.9639460024465818</v>
      </c>
    </row>
    <row r="1491" spans="1:26" x14ac:dyDescent="0.2">
      <c r="A1491" s="1">
        <v>44762</v>
      </c>
      <c r="B1491" s="25">
        <v>0.45833333333333298</v>
      </c>
      <c r="C1491" s="4">
        <v>13</v>
      </c>
      <c r="D1491" s="4">
        <v>13</v>
      </c>
      <c r="E1491" s="2">
        <v>1</v>
      </c>
      <c r="F1491" s="21">
        <v>0</v>
      </c>
      <c r="G1491" s="22">
        <v>29.2</v>
      </c>
      <c r="H1491" s="3">
        <v>16.502308730439314</v>
      </c>
      <c r="I1491" s="14">
        <v>7.0699999999999999E-2</v>
      </c>
      <c r="J1491">
        <v>0.328235606032246</v>
      </c>
      <c r="K1491">
        <v>2.10558723254174</v>
      </c>
      <c r="L1491">
        <v>445.74244308026999</v>
      </c>
      <c r="M1491">
        <f t="shared" si="99"/>
        <v>1.2752546368557788E-2</v>
      </c>
      <c r="N1491">
        <f t="shared" si="100"/>
        <v>8.1805868475444743E-2</v>
      </c>
      <c r="O1491">
        <f t="shared" si="101"/>
        <v>17.317899305710732</v>
      </c>
      <c r="P1491" s="10">
        <f>SLOPE(M1491:M1494,$F1491:$F1494)*($H1491/$I1491)*1000</f>
        <v>7.1731897395654026E-2</v>
      </c>
      <c r="Q1491" s="10">
        <f>SLOPE(N1491:N1494,$F1491:$F1494)*($H1491/$I1491)*1000</f>
        <v>-0.45532737370930598</v>
      </c>
      <c r="R1491" s="10">
        <f>SLOPE(O1491:O1494,$F1491:$F1494)*($H1491/$I1491)</f>
        <v>3.3631618049271972</v>
      </c>
      <c r="S1491" s="11">
        <f>RSQ(J1491:J1494,$F1491:$F1494)</f>
        <v>0.94484483368727445</v>
      </c>
      <c r="T1491" s="11">
        <f>RSQ(K1491:K1494,$F1491:$F1494)</f>
        <v>0.95392123482013447</v>
      </c>
      <c r="U1491" s="11">
        <f>RSQ(L1491:L1494,$F1491:$F1494)</f>
        <v>0.98558599861408602</v>
      </c>
      <c r="V1491" t="s">
        <v>24</v>
      </c>
      <c r="W1491" s="2" t="s">
        <v>32</v>
      </c>
      <c r="X1491" s="4" t="s">
        <v>35</v>
      </c>
      <c r="Y1491" s="2">
        <v>306</v>
      </c>
      <c r="Z1491" s="31">
        <f t="shared" si="102"/>
        <v>0.9639460024465818</v>
      </c>
    </row>
    <row r="1492" spans="1:26" x14ac:dyDescent="0.2">
      <c r="A1492" s="1">
        <v>44762</v>
      </c>
      <c r="B1492" s="25">
        <v>0.45833333333333298</v>
      </c>
      <c r="C1492" s="4">
        <v>13</v>
      </c>
      <c r="D1492" s="4">
        <v>13</v>
      </c>
      <c r="E1492" s="2">
        <v>2</v>
      </c>
      <c r="F1492" s="21">
        <v>1200</v>
      </c>
      <c r="G1492" s="22">
        <v>29.2</v>
      </c>
      <c r="I1492" s="14"/>
      <c r="J1492">
        <v>0.33472235117432497</v>
      </c>
      <c r="K1492">
        <v>2.0703180108158898</v>
      </c>
      <c r="L1492">
        <v>1027.87780713342</v>
      </c>
      <c r="M1492">
        <f t="shared" si="99"/>
        <v>1.3004568137936618E-2</v>
      </c>
      <c r="N1492">
        <f t="shared" si="100"/>
        <v>8.0435595485019495E-2</v>
      </c>
      <c r="O1492">
        <f t="shared" si="101"/>
        <v>39.934910033473635</v>
      </c>
      <c r="V1492" t="s">
        <v>24</v>
      </c>
      <c r="W1492" s="2" t="s">
        <v>32</v>
      </c>
      <c r="X1492" s="4" t="s">
        <v>35</v>
      </c>
      <c r="Y1492" s="2">
        <v>306</v>
      </c>
      <c r="Z1492" s="31">
        <f t="shared" si="102"/>
        <v>0.9639460024465818</v>
      </c>
    </row>
    <row r="1493" spans="1:26" x14ac:dyDescent="0.2">
      <c r="A1493" s="1">
        <v>44762</v>
      </c>
      <c r="B1493" s="25">
        <v>0.45833333333333298</v>
      </c>
      <c r="C1493" s="4">
        <v>13</v>
      </c>
      <c r="D1493" s="4">
        <v>13</v>
      </c>
      <c r="E1493" s="2">
        <v>3</v>
      </c>
      <c r="F1493" s="21">
        <v>2400</v>
      </c>
      <c r="G1493" s="22">
        <v>29.2</v>
      </c>
      <c r="I1493" s="14"/>
      <c r="J1493">
        <v>0.35083082609584598</v>
      </c>
      <c r="K1493">
        <v>1.97038854925935</v>
      </c>
      <c r="L1493">
        <v>1445.0689900795201</v>
      </c>
      <c r="M1493">
        <f t="shared" si="99"/>
        <v>1.3630411494319063E-2</v>
      </c>
      <c r="N1493">
        <f t="shared" si="100"/>
        <v>7.6553155345482668E-2</v>
      </c>
      <c r="O1493">
        <f t="shared" si="101"/>
        <v>56.143541294979592</v>
      </c>
      <c r="V1493" t="s">
        <v>24</v>
      </c>
      <c r="W1493" s="2" t="s">
        <v>32</v>
      </c>
      <c r="X1493" s="4" t="s">
        <v>35</v>
      </c>
      <c r="Y1493" s="2">
        <v>306</v>
      </c>
      <c r="Z1493" s="31">
        <f t="shared" si="102"/>
        <v>0.9639460024465818</v>
      </c>
    </row>
    <row r="1494" spans="1:26" x14ac:dyDescent="0.2">
      <c r="A1494" s="1">
        <v>44762</v>
      </c>
      <c r="B1494" s="25">
        <v>0.45833333333333298</v>
      </c>
      <c r="C1494" s="4">
        <v>13</v>
      </c>
      <c r="D1494" s="4">
        <v>13</v>
      </c>
      <c r="E1494" s="2">
        <v>4</v>
      </c>
      <c r="F1494" s="21">
        <v>3600</v>
      </c>
      <c r="G1494" s="22">
        <v>29.2</v>
      </c>
      <c r="I1494" s="14"/>
      <c r="J1494">
        <v>0.35450606485674402</v>
      </c>
      <c r="K1494">
        <v>1.93805842934399</v>
      </c>
      <c r="L1494">
        <v>1790.1229958297699</v>
      </c>
      <c r="M1494">
        <f t="shared" si="99"/>
        <v>1.3773201160804147E-2</v>
      </c>
      <c r="N1494">
        <f t="shared" si="100"/>
        <v>7.5297071770926288E-2</v>
      </c>
      <c r="O1494">
        <f t="shared" si="101"/>
        <v>69.549512880994484</v>
      </c>
      <c r="V1494" t="s">
        <v>24</v>
      </c>
      <c r="W1494" s="2" t="s">
        <v>32</v>
      </c>
      <c r="X1494" s="4" t="s">
        <v>35</v>
      </c>
      <c r="Y1494" s="2">
        <v>306</v>
      </c>
      <c r="Z1494" s="31">
        <f t="shared" si="102"/>
        <v>0.9639460024465818</v>
      </c>
    </row>
    <row r="1495" spans="1:26" x14ac:dyDescent="0.2">
      <c r="A1495" s="1">
        <v>44762</v>
      </c>
      <c r="B1495" s="25">
        <v>0.45833333333333298</v>
      </c>
      <c r="C1495" s="4">
        <v>14</v>
      </c>
      <c r="D1495" s="4">
        <v>14</v>
      </c>
      <c r="E1495" s="2">
        <v>1</v>
      </c>
      <c r="F1495" s="21">
        <v>0</v>
      </c>
      <c r="G1495" s="22">
        <v>29.2</v>
      </c>
      <c r="H1495" s="3">
        <v>17.495615760412925</v>
      </c>
      <c r="I1495" s="14">
        <v>7.0699999999999999E-2</v>
      </c>
      <c r="J1495">
        <v>0.33397882153857</v>
      </c>
      <c r="K1495">
        <v>2.1202827415941701</v>
      </c>
      <c r="L1495">
        <v>449.01905094930999</v>
      </c>
      <c r="M1495">
        <f t="shared" si="99"/>
        <v>1.2975680668137165E-2</v>
      </c>
      <c r="N1495">
        <f t="shared" si="100"/>
        <v>8.2376815554788291E-2</v>
      </c>
      <c r="O1495">
        <f t="shared" si="101"/>
        <v>17.445201441778835</v>
      </c>
      <c r="P1495" s="10">
        <f>SLOPE(M1495:M1498,$F1495:$F1498)*($H1495/$I1495)*1000</f>
        <v>1.6055347607852502E-2</v>
      </c>
      <c r="Q1495" s="10">
        <f>SLOPE(N1495:N1498,$F1495:$F1498)*($H1495/$I1495)*1000</f>
        <v>-0.37912314612827297</v>
      </c>
      <c r="R1495" s="10">
        <f>SLOPE(O1495:O1498,$F1495:$F1498)*($H1495/$I1495)</f>
        <v>1.6462876394901629</v>
      </c>
      <c r="S1495" s="11">
        <f>RSQ(J1495:J1498,$F1495:$F1498)</f>
        <v>0.84239603802694651</v>
      </c>
      <c r="T1495" s="11">
        <f>RSQ(K1495:K1498,$F1495:$F1498)</f>
        <v>0.96666045123997668</v>
      </c>
      <c r="U1495" s="11">
        <f>RSQ(L1495:L1498,$F1495:$F1498)</f>
        <v>0.98458548713437455</v>
      </c>
      <c r="V1495" t="s">
        <v>24</v>
      </c>
      <c r="W1495" s="2" t="s">
        <v>32</v>
      </c>
      <c r="X1495" s="4" t="s">
        <v>33</v>
      </c>
      <c r="Y1495" s="2">
        <v>306</v>
      </c>
      <c r="Z1495" s="31">
        <f t="shared" si="102"/>
        <v>0.9639460024465818</v>
      </c>
    </row>
    <row r="1496" spans="1:26" x14ac:dyDescent="0.2">
      <c r="A1496" s="1">
        <v>44762</v>
      </c>
      <c r="B1496" s="25">
        <v>0.45833333333333298</v>
      </c>
      <c r="C1496" s="4">
        <v>14</v>
      </c>
      <c r="D1496" s="4">
        <v>14</v>
      </c>
      <c r="E1496" s="2">
        <v>2</v>
      </c>
      <c r="F1496" s="21">
        <v>1200</v>
      </c>
      <c r="G1496" s="22">
        <v>29.2</v>
      </c>
      <c r="I1496" s="14"/>
      <c r="J1496">
        <v>0.33657143866116601</v>
      </c>
      <c r="K1496">
        <v>2.0497442981424898</v>
      </c>
      <c r="L1496">
        <v>712.00244774263695</v>
      </c>
      <c r="M1496">
        <f t="shared" si="99"/>
        <v>1.3076408527833696E-2</v>
      </c>
      <c r="N1496">
        <f t="shared" si="100"/>
        <v>7.9636269573938587E-2</v>
      </c>
      <c r="O1496">
        <f t="shared" si="101"/>
        <v>27.662581580112349</v>
      </c>
      <c r="V1496" t="s">
        <v>24</v>
      </c>
      <c r="W1496" s="2" t="s">
        <v>32</v>
      </c>
      <c r="X1496" s="4" t="s">
        <v>33</v>
      </c>
      <c r="Y1496" s="2">
        <v>306</v>
      </c>
      <c r="Z1496" s="31">
        <f t="shared" si="102"/>
        <v>0.9639460024465818</v>
      </c>
    </row>
    <row r="1497" spans="1:26" x14ac:dyDescent="0.2">
      <c r="A1497" s="1">
        <v>44762</v>
      </c>
      <c r="B1497" s="25">
        <v>0.45833333333333298</v>
      </c>
      <c r="C1497" s="4">
        <v>14</v>
      </c>
      <c r="D1497" s="4">
        <v>14</v>
      </c>
      <c r="E1497" s="2">
        <v>3</v>
      </c>
      <c r="F1497" s="21">
        <v>2400</v>
      </c>
      <c r="G1497" s="22">
        <v>29.2</v>
      </c>
      <c r="I1497" s="14"/>
      <c r="J1497">
        <v>0.33629505054012598</v>
      </c>
      <c r="K1497">
        <v>2.0085968727956698</v>
      </c>
      <c r="L1497">
        <v>917.45741704872205</v>
      </c>
      <c r="M1497">
        <f t="shared" si="99"/>
        <v>1.3065670349937985E-2</v>
      </c>
      <c r="N1497">
        <f t="shared" si="100"/>
        <v>7.8037617751775992E-2</v>
      </c>
      <c r="O1497">
        <f t="shared" si="101"/>
        <v>35.644878365029307</v>
      </c>
      <c r="V1497" t="s">
        <v>24</v>
      </c>
      <c r="W1497" s="2" t="s">
        <v>32</v>
      </c>
      <c r="X1497" s="4" t="s">
        <v>33</v>
      </c>
      <c r="Y1497" s="2">
        <v>306</v>
      </c>
      <c r="Z1497" s="31">
        <f t="shared" si="102"/>
        <v>0.9639460024465818</v>
      </c>
    </row>
    <row r="1498" spans="1:26" x14ac:dyDescent="0.2">
      <c r="A1498" s="1">
        <v>44762</v>
      </c>
      <c r="B1498" s="25">
        <v>0.45833333333333298</v>
      </c>
      <c r="C1498" s="4">
        <v>14</v>
      </c>
      <c r="D1498" s="4">
        <v>14</v>
      </c>
      <c r="E1498" s="2">
        <v>4</v>
      </c>
      <c r="F1498" s="21">
        <v>3600</v>
      </c>
      <c r="G1498" s="22">
        <v>29.2</v>
      </c>
      <c r="I1498" s="14"/>
      <c r="J1498">
        <v>0.34075067716510998</v>
      </c>
      <c r="K1498">
        <v>1.9762667528803199</v>
      </c>
      <c r="L1498">
        <v>1065.46166498303</v>
      </c>
      <c r="M1498">
        <f t="shared" si="99"/>
        <v>1.3238779494990659E-2</v>
      </c>
      <c r="N1498">
        <f t="shared" si="100"/>
        <v>7.6781534177220001E-2</v>
      </c>
      <c r="O1498">
        <f t="shared" si="101"/>
        <v>41.395110819519218</v>
      </c>
      <c r="V1498" t="s">
        <v>24</v>
      </c>
      <c r="W1498" s="2" t="s">
        <v>32</v>
      </c>
      <c r="X1498" s="4" t="s">
        <v>33</v>
      </c>
      <c r="Y1498" s="2">
        <v>306</v>
      </c>
      <c r="Z1498" s="31">
        <f t="shared" si="102"/>
        <v>0.9639460024465818</v>
      </c>
    </row>
    <row r="1499" spans="1:26" x14ac:dyDescent="0.2">
      <c r="A1499" s="1">
        <v>44762</v>
      </c>
      <c r="B1499" s="25">
        <v>0.45833333333333298</v>
      </c>
      <c r="C1499" s="4">
        <v>15</v>
      </c>
      <c r="D1499" s="4">
        <v>15</v>
      </c>
      <c r="E1499" s="2">
        <v>1</v>
      </c>
      <c r="F1499" s="21">
        <v>0</v>
      </c>
      <c r="G1499" s="22">
        <v>29.2</v>
      </c>
      <c r="H1499" s="3">
        <v>17.148050597602126</v>
      </c>
      <c r="I1499" s="14">
        <v>7.0699999999999999E-2</v>
      </c>
      <c r="J1499">
        <v>0.33161683939290598</v>
      </c>
      <c r="K1499">
        <v>2.16730837056196</v>
      </c>
      <c r="L1499">
        <v>456.63425026549601</v>
      </c>
      <c r="M1499">
        <f t="shared" si="99"/>
        <v>1.2883913394018441E-2</v>
      </c>
      <c r="N1499">
        <f t="shared" si="100"/>
        <v>8.4203846208688232E-2</v>
      </c>
      <c r="O1499">
        <f t="shared" si="101"/>
        <v>17.741065694774996</v>
      </c>
      <c r="P1499" s="10">
        <f>SLOPE(M1499:M1502,$F1499:$F1502)*($H1499/$I1499)*1000</f>
        <v>3.1209903884919208E-2</v>
      </c>
      <c r="Q1499" s="10">
        <f>SLOPE(N1499:N1502,$F1499:$F1502)*($H1499/$I1499)*1000</f>
        <v>-0.28388670835269386</v>
      </c>
      <c r="R1499" s="10">
        <f>SLOPE(O1499:O1502,$F1499:$F1502)*($H1499/$I1499)</f>
        <v>2.2538066721697403</v>
      </c>
      <c r="S1499" s="11">
        <f>RSQ(J1499:J1502,$F1499:$F1502)</f>
        <v>0.9444302836013837</v>
      </c>
      <c r="T1499" s="11">
        <f>RSQ(K1499:K1502,$F1499:$F1502)</f>
        <v>0.95421002838220048</v>
      </c>
      <c r="U1499" s="11">
        <f>RSQ(L1499:L1502,$F1499:$F1502)</f>
        <v>0.98258358323885864</v>
      </c>
      <c r="V1499" t="s">
        <v>24</v>
      </c>
      <c r="W1499" s="2" t="s">
        <v>36</v>
      </c>
      <c r="X1499" s="4" t="s">
        <v>35</v>
      </c>
      <c r="Y1499" s="2">
        <v>306</v>
      </c>
      <c r="Z1499" s="31">
        <f t="shared" si="102"/>
        <v>0.9639460024465818</v>
      </c>
    </row>
    <row r="1500" spans="1:26" x14ac:dyDescent="0.2">
      <c r="A1500" s="1">
        <v>44762</v>
      </c>
      <c r="B1500" s="25">
        <v>0.45833333333333298</v>
      </c>
      <c r="C1500" s="4">
        <v>15</v>
      </c>
      <c r="D1500" s="4">
        <v>15</v>
      </c>
      <c r="E1500" s="2">
        <v>2</v>
      </c>
      <c r="F1500" s="21">
        <v>1200</v>
      </c>
      <c r="G1500" s="22">
        <v>29.2</v>
      </c>
      <c r="I1500" s="14"/>
      <c r="J1500">
        <v>0.337683614519599</v>
      </c>
      <c r="K1500">
        <v>2.10852633435222</v>
      </c>
      <c r="L1500">
        <v>841.344276944596</v>
      </c>
      <c r="M1500">
        <f t="shared" si="99"/>
        <v>1.311961856947453E-2</v>
      </c>
      <c r="N1500">
        <f t="shared" si="100"/>
        <v>8.1920057891313208E-2</v>
      </c>
      <c r="O1500">
        <f t="shared" si="101"/>
        <v>32.687745346562551</v>
      </c>
      <c r="V1500" t="s">
        <v>24</v>
      </c>
      <c r="W1500" s="2" t="s">
        <v>36</v>
      </c>
      <c r="X1500" s="4" t="s">
        <v>35</v>
      </c>
      <c r="Y1500" s="2">
        <v>306</v>
      </c>
      <c r="Z1500" s="31">
        <f t="shared" si="102"/>
        <v>0.9639460024465818</v>
      </c>
    </row>
    <row r="1501" spans="1:26" x14ac:dyDescent="0.2">
      <c r="A1501" s="1">
        <v>44762</v>
      </c>
      <c r="B1501" s="25">
        <v>0.45833333333333298</v>
      </c>
      <c r="C1501" s="4">
        <v>15</v>
      </c>
      <c r="D1501" s="4">
        <v>15</v>
      </c>
      <c r="E1501" s="2">
        <v>3</v>
      </c>
      <c r="F1501" s="21">
        <v>2400</v>
      </c>
      <c r="G1501" s="22">
        <v>29.2</v>
      </c>
      <c r="I1501" s="14"/>
      <c r="J1501">
        <v>0.34175120392260899</v>
      </c>
      <c r="K1501">
        <v>2.0820744180578399</v>
      </c>
      <c r="L1501">
        <v>1107.9021550496</v>
      </c>
      <c r="M1501">
        <f t="shared" si="99"/>
        <v>1.327765176732645E-2</v>
      </c>
      <c r="N1501">
        <f t="shared" si="100"/>
        <v>8.0892353148494578E-2</v>
      </c>
      <c r="O1501">
        <f t="shared" si="101"/>
        <v>43.04400054242479</v>
      </c>
      <c r="V1501" t="s">
        <v>24</v>
      </c>
      <c r="W1501" s="2" t="s">
        <v>36</v>
      </c>
      <c r="X1501" s="4" t="s">
        <v>35</v>
      </c>
      <c r="Y1501" s="2">
        <v>306</v>
      </c>
      <c r="Z1501" s="31">
        <f t="shared" si="102"/>
        <v>0.9639460024465818</v>
      </c>
    </row>
    <row r="1502" spans="1:26" x14ac:dyDescent="0.2">
      <c r="A1502" s="1">
        <v>44762</v>
      </c>
      <c r="B1502" s="25">
        <v>0.45833333333333298</v>
      </c>
      <c r="C1502" s="4">
        <v>15</v>
      </c>
      <c r="D1502" s="4">
        <v>15</v>
      </c>
      <c r="E1502" s="2">
        <v>4</v>
      </c>
      <c r="F1502" s="21">
        <v>3600</v>
      </c>
      <c r="G1502" s="22">
        <v>29.2</v>
      </c>
      <c r="I1502" s="14"/>
      <c r="J1502">
        <v>0.34350884019474298</v>
      </c>
      <c r="K1502">
        <v>2.0556225017634602</v>
      </c>
      <c r="L1502">
        <v>1324.46909886808</v>
      </c>
      <c r="M1502">
        <f t="shared" si="99"/>
        <v>1.334593911229306E-2</v>
      </c>
      <c r="N1502">
        <f t="shared" si="100"/>
        <v>7.9864648405675948E-2</v>
      </c>
      <c r="O1502">
        <f t="shared" si="101"/>
        <v>51.458017614877001</v>
      </c>
      <c r="V1502" t="s">
        <v>24</v>
      </c>
      <c r="W1502" s="2" t="s">
        <v>36</v>
      </c>
      <c r="X1502" s="4" t="s">
        <v>35</v>
      </c>
      <c r="Y1502" s="2">
        <v>306</v>
      </c>
      <c r="Z1502" s="31">
        <f t="shared" si="102"/>
        <v>0.9639460024465818</v>
      </c>
    </row>
    <row r="1503" spans="1:26" x14ac:dyDescent="0.2">
      <c r="A1503" s="1">
        <v>44762</v>
      </c>
      <c r="B1503" s="25">
        <v>0.45833333333333298</v>
      </c>
      <c r="C1503" s="4">
        <v>16</v>
      </c>
      <c r="D1503" s="4">
        <v>16</v>
      </c>
      <c r="E1503" s="2">
        <v>1</v>
      </c>
      <c r="F1503" s="21">
        <v>0</v>
      </c>
      <c r="G1503" s="22">
        <v>29.2</v>
      </c>
      <c r="H1503" s="3">
        <v>18.590183347123681</v>
      </c>
      <c r="I1503" s="14">
        <v>7.0699999999999999E-2</v>
      </c>
      <c r="J1503">
        <v>0.329531449883256</v>
      </c>
      <c r="K1503">
        <v>2.1232218434046599</v>
      </c>
      <c r="L1503">
        <v>450.50841816250897</v>
      </c>
      <c r="M1503">
        <f t="shared" si="99"/>
        <v>1.2802892243571702E-2</v>
      </c>
      <c r="N1503">
        <f t="shared" si="100"/>
        <v>8.2491004970657159E-2</v>
      </c>
      <c r="O1503">
        <f t="shared" si="101"/>
        <v>17.503066049082481</v>
      </c>
      <c r="P1503" s="10">
        <f>SLOPE(M1503:M1506,$F1503:$F1506)*($H1503/$I1503)*1000</f>
        <v>0.10173614690193851</v>
      </c>
      <c r="Q1503" s="10">
        <f>SLOPE(N1503:N1506,$F1503:$F1506)*($H1503/$I1503)*1000</f>
        <v>-0.12010196194067206</v>
      </c>
      <c r="R1503" s="10">
        <f>SLOPE(O1503:O1506,$F1503:$F1506)*($H1503/$I1503)</f>
        <v>0.84114620631388903</v>
      </c>
      <c r="S1503" s="11">
        <f>RSQ(J1503:J1506,$F1503:$F1506)</f>
        <v>0.94543077715775448</v>
      </c>
      <c r="T1503" s="11">
        <f>RSQ(K1503:K1506,$F1503:$F1506)</f>
        <v>0.80000000000000038</v>
      </c>
      <c r="U1503" s="11">
        <f>RSQ(L1503:L1506,$F1503:$F1506)</f>
        <v>0.86142346064804709</v>
      </c>
      <c r="V1503" t="s">
        <v>24</v>
      </c>
      <c r="W1503" s="2" t="s">
        <v>36</v>
      </c>
      <c r="X1503" s="4" t="s">
        <v>33</v>
      </c>
      <c r="Y1503" s="2">
        <v>306</v>
      </c>
      <c r="Z1503" s="31">
        <f t="shared" si="102"/>
        <v>0.9639460024465818</v>
      </c>
    </row>
    <row r="1504" spans="1:26" x14ac:dyDescent="0.2">
      <c r="A1504" s="1">
        <v>44762</v>
      </c>
      <c r="B1504" s="25">
        <v>0.45833333333333298</v>
      </c>
      <c r="C1504" s="4">
        <v>16</v>
      </c>
      <c r="D1504" s="4">
        <v>16</v>
      </c>
      <c r="E1504" s="2">
        <v>2</v>
      </c>
      <c r="F1504" s="21">
        <v>1200</v>
      </c>
      <c r="G1504" s="22">
        <v>29.2</v>
      </c>
      <c r="I1504" s="14"/>
      <c r="J1504">
        <v>0.34992859190255499</v>
      </c>
      <c r="K1504">
        <v>2.1232218434046599</v>
      </c>
      <c r="L1504">
        <v>667.10126401947798</v>
      </c>
      <c r="M1504">
        <f t="shared" si="99"/>
        <v>1.3595358065703184E-2</v>
      </c>
      <c r="N1504">
        <f t="shared" si="100"/>
        <v>8.2491004970657159E-2</v>
      </c>
      <c r="O1504">
        <f t="shared" si="101"/>
        <v>25.918089462531221</v>
      </c>
      <c r="V1504" t="s">
        <v>24</v>
      </c>
      <c r="W1504" s="2" t="s">
        <v>36</v>
      </c>
      <c r="X1504" s="4" t="s">
        <v>33</v>
      </c>
      <c r="Y1504" s="2">
        <v>306</v>
      </c>
      <c r="Z1504" s="31">
        <f t="shared" si="102"/>
        <v>0.9639460024465818</v>
      </c>
    </row>
    <row r="1505" spans="1:26" x14ac:dyDescent="0.2">
      <c r="A1505" s="1">
        <v>44762</v>
      </c>
      <c r="B1505" s="25">
        <v>0.45833333333333298</v>
      </c>
      <c r="C1505" s="4">
        <v>16</v>
      </c>
      <c r="D1505" s="4">
        <v>16</v>
      </c>
      <c r="E1505" s="2">
        <v>3</v>
      </c>
      <c r="F1505" s="21">
        <v>2400</v>
      </c>
      <c r="G1505" s="22">
        <v>29.2</v>
      </c>
      <c r="I1505" s="14"/>
      <c r="J1505">
        <v>0.357503425153469</v>
      </c>
      <c r="K1505">
        <v>2.0879526216788098</v>
      </c>
      <c r="L1505">
        <v>699.40110601704396</v>
      </c>
      <c r="M1505">
        <f t="shared" si="99"/>
        <v>1.388965402412789E-2</v>
      </c>
      <c r="N1505">
        <f t="shared" si="100"/>
        <v>8.1120731980231925E-2</v>
      </c>
      <c r="O1505">
        <f t="shared" si="101"/>
        <v>27.172996685273489</v>
      </c>
      <c r="V1505" t="s">
        <v>24</v>
      </c>
      <c r="W1505" s="2" t="s">
        <v>36</v>
      </c>
      <c r="X1505" s="4" t="s">
        <v>33</v>
      </c>
      <c r="Y1505" s="2">
        <v>306</v>
      </c>
      <c r="Z1505" s="31">
        <f t="shared" si="102"/>
        <v>0.9639460024465818</v>
      </c>
    </row>
    <row r="1506" spans="1:26" x14ac:dyDescent="0.2">
      <c r="A1506" s="1">
        <v>44762</v>
      </c>
      <c r="B1506" s="25">
        <v>0.45833333333333298</v>
      </c>
      <c r="C1506" s="4">
        <v>16</v>
      </c>
      <c r="D1506" s="4">
        <v>16</v>
      </c>
      <c r="E1506" s="2">
        <v>4</v>
      </c>
      <c r="F1506" s="21">
        <v>3600</v>
      </c>
      <c r="G1506" s="22">
        <v>29.2</v>
      </c>
      <c r="I1506" s="14"/>
      <c r="J1506">
        <v>0.36684104454889699</v>
      </c>
      <c r="K1506">
        <v>2.0879526216788098</v>
      </c>
      <c r="L1506">
        <v>769.09054057554295</v>
      </c>
      <c r="M1506">
        <f t="shared" si="99"/>
        <v>1.4252437409366242E-2</v>
      </c>
      <c r="N1506">
        <f t="shared" si="100"/>
        <v>8.1120731980231925E-2</v>
      </c>
      <c r="O1506">
        <f t="shared" si="101"/>
        <v>29.880557136587001</v>
      </c>
      <c r="V1506" t="s">
        <v>24</v>
      </c>
      <c r="W1506" s="2" t="s">
        <v>36</v>
      </c>
      <c r="X1506" s="4" t="s">
        <v>33</v>
      </c>
      <c r="Y1506" s="2">
        <v>306</v>
      </c>
      <c r="Z1506" s="31">
        <f t="shared" si="102"/>
        <v>0.9639460024465818</v>
      </c>
    </row>
    <row r="1507" spans="1:26" x14ac:dyDescent="0.2">
      <c r="A1507" s="1">
        <v>44762</v>
      </c>
      <c r="B1507" s="25">
        <v>0.45833333333333298</v>
      </c>
      <c r="C1507" s="4">
        <v>17</v>
      </c>
      <c r="D1507" s="4">
        <v>17</v>
      </c>
      <c r="E1507" s="2">
        <v>1</v>
      </c>
      <c r="F1507" s="21">
        <v>0</v>
      </c>
      <c r="G1507" s="22">
        <v>29.2</v>
      </c>
      <c r="H1507" s="3">
        <v>16.027379848342683</v>
      </c>
      <c r="I1507" s="14">
        <v>7.0699999999999999E-2</v>
      </c>
      <c r="J1507">
        <v>0.33303135944190998</v>
      </c>
      <c r="K1507">
        <v>2.1026481307312501</v>
      </c>
      <c r="L1507">
        <v>437.59625197502999</v>
      </c>
      <c r="M1507">
        <f t="shared" si="99"/>
        <v>1.2938870053755125E-2</v>
      </c>
      <c r="N1507">
        <f t="shared" si="100"/>
        <v>8.1691679059575875E-2</v>
      </c>
      <c r="O1507">
        <f t="shared" si="101"/>
        <v>17.001405062284562</v>
      </c>
      <c r="P1507" s="10">
        <f>SLOPE(M1507:M1510,$F1507:$F1510)*($H1507/$I1507)*1000</f>
        <v>5.5036261702401161E-2</v>
      </c>
      <c r="Q1507" s="10">
        <f>SLOPE(N1507:N1510,$F1507:$F1510)*($H1507/$I1507)*1000</f>
        <v>-0.24160490333843596</v>
      </c>
      <c r="R1507" s="10">
        <f>SLOPE(O1507:O1510,$F1507:$F1510)*($H1507/$I1507)</f>
        <v>2.7000121444225265</v>
      </c>
      <c r="S1507" s="11">
        <f>RSQ(J1507:J1510,$F1507:$F1510)</f>
        <v>0.97507269090753323</v>
      </c>
      <c r="T1507" s="11">
        <f>RSQ(K1507:K1510,$F1507:$F1510)</f>
        <v>0.99083728278040384</v>
      </c>
      <c r="U1507" s="11">
        <f>RSQ(L1507:L1510,$F1507:$F1510)</f>
        <v>0.99829086643229092</v>
      </c>
      <c r="V1507" t="s">
        <v>24</v>
      </c>
      <c r="W1507" s="2" t="s">
        <v>31</v>
      </c>
      <c r="X1507" s="4" t="s">
        <v>35</v>
      </c>
      <c r="Y1507" s="2">
        <v>306</v>
      </c>
      <c r="Z1507" s="31">
        <f t="shared" si="102"/>
        <v>0.9639460024465818</v>
      </c>
    </row>
    <row r="1508" spans="1:26" x14ac:dyDescent="0.2">
      <c r="A1508" s="1">
        <v>44762</v>
      </c>
      <c r="B1508" s="25">
        <v>0.45833333333333298</v>
      </c>
      <c r="C1508" s="4">
        <v>17</v>
      </c>
      <c r="D1508" s="4">
        <v>17</v>
      </c>
      <c r="E1508" s="2">
        <v>2</v>
      </c>
      <c r="F1508" s="21">
        <v>1200</v>
      </c>
      <c r="G1508" s="22">
        <v>29.2</v>
      </c>
      <c r="I1508" s="14"/>
      <c r="J1508">
        <v>0.33832857617451101</v>
      </c>
      <c r="K1508">
        <v>2.0673789090054102</v>
      </c>
      <c r="L1508">
        <v>820.93347061413704</v>
      </c>
      <c r="M1508">
        <f t="shared" si="99"/>
        <v>1.3144676495120168E-2</v>
      </c>
      <c r="N1508">
        <f t="shared" si="100"/>
        <v>8.032140606915103E-2</v>
      </c>
      <c r="O1508">
        <f t="shared" si="101"/>
        <v>31.89474864125307</v>
      </c>
      <c r="V1508" t="s">
        <v>24</v>
      </c>
      <c r="W1508" s="2" t="s">
        <v>31</v>
      </c>
      <c r="X1508" s="4" t="s">
        <v>35</v>
      </c>
      <c r="Y1508" s="2">
        <v>306</v>
      </c>
      <c r="Z1508" s="31">
        <f t="shared" si="102"/>
        <v>0.9639460024465818</v>
      </c>
    </row>
    <row r="1509" spans="1:26" x14ac:dyDescent="0.2">
      <c r="A1509" s="1">
        <v>44762</v>
      </c>
      <c r="B1509" s="25">
        <v>0.45833333333333298</v>
      </c>
      <c r="C1509" s="4">
        <v>17</v>
      </c>
      <c r="D1509" s="4">
        <v>17</v>
      </c>
      <c r="E1509" s="2">
        <v>3</v>
      </c>
      <c r="F1509" s="21">
        <v>2400</v>
      </c>
      <c r="G1509" s="22">
        <v>29.2</v>
      </c>
      <c r="I1509" s="14"/>
      <c r="J1509">
        <v>0.34517447039029597</v>
      </c>
      <c r="K1509">
        <v>2.02917058546908</v>
      </c>
      <c r="L1509">
        <v>1210.51308052944</v>
      </c>
      <c r="M1509">
        <f t="shared" si="99"/>
        <v>1.341065185494284E-2</v>
      </c>
      <c r="N1509">
        <f t="shared" si="100"/>
        <v>7.8836943662857289E-2</v>
      </c>
      <c r="O1509">
        <f t="shared" si="101"/>
        <v>47.030620400398803</v>
      </c>
      <c r="V1509" t="s">
        <v>24</v>
      </c>
      <c r="W1509" s="2" t="s">
        <v>31</v>
      </c>
      <c r="X1509" s="4" t="s">
        <v>35</v>
      </c>
      <c r="Y1509" s="2">
        <v>306</v>
      </c>
      <c r="Z1509" s="31">
        <f t="shared" si="102"/>
        <v>0.9639460024465818</v>
      </c>
    </row>
    <row r="1510" spans="1:26" x14ac:dyDescent="0.2">
      <c r="A1510" s="1">
        <v>44762</v>
      </c>
      <c r="B1510" s="25">
        <v>0.45833333333333298</v>
      </c>
      <c r="C1510" s="4">
        <v>17</v>
      </c>
      <c r="D1510" s="4">
        <v>17</v>
      </c>
      <c r="E1510" s="2">
        <v>4</v>
      </c>
      <c r="F1510" s="21">
        <v>3600</v>
      </c>
      <c r="G1510" s="22">
        <v>29.2</v>
      </c>
      <c r="I1510" s="14"/>
      <c r="J1510">
        <v>0.35574447759526601</v>
      </c>
      <c r="K1510">
        <v>2.0056577709851902</v>
      </c>
      <c r="L1510">
        <v>1533.96478617867</v>
      </c>
      <c r="M1510">
        <f t="shared" si="99"/>
        <v>1.3821315733328197E-2</v>
      </c>
      <c r="N1510">
        <f t="shared" si="100"/>
        <v>7.7923428335907527E-2</v>
      </c>
      <c r="O1510">
        <f t="shared" si="101"/>
        <v>59.597303595261231</v>
      </c>
      <c r="V1510" t="s">
        <v>24</v>
      </c>
      <c r="W1510" s="2" t="s">
        <v>31</v>
      </c>
      <c r="X1510" s="4" t="s">
        <v>35</v>
      </c>
      <c r="Y1510" s="2">
        <v>306</v>
      </c>
      <c r="Z1510" s="31">
        <f t="shared" si="102"/>
        <v>0.9639460024465818</v>
      </c>
    </row>
    <row r="1511" spans="1:26" x14ac:dyDescent="0.2">
      <c r="A1511" s="1">
        <v>44762</v>
      </c>
      <c r="B1511" s="25">
        <v>0.45833333333333298</v>
      </c>
      <c r="C1511" s="4">
        <v>18</v>
      </c>
      <c r="D1511" s="4">
        <v>18</v>
      </c>
      <c r="E1511" s="2">
        <v>1</v>
      </c>
      <c r="F1511" s="21">
        <v>0</v>
      </c>
      <c r="G1511" s="22">
        <v>29.2</v>
      </c>
      <c r="H1511" s="3">
        <v>16.183628802317791</v>
      </c>
      <c r="I1511" s="14">
        <v>7.0699999999999999E-2</v>
      </c>
      <c r="J1511">
        <v>0.33064318855471703</v>
      </c>
      <c r="K1511">
        <v>2.1173436397836798</v>
      </c>
      <c r="L1511">
        <v>490.43641049550598</v>
      </c>
      <c r="M1511">
        <f t="shared" si="99"/>
        <v>1.2846085299708741E-2</v>
      </c>
      <c r="N1511">
        <f t="shared" si="100"/>
        <v>8.2262626138919423E-2</v>
      </c>
      <c r="O1511">
        <f t="shared" si="101"/>
        <v>19.054340695319191</v>
      </c>
      <c r="P1511" s="10">
        <f>SLOPE(M1511:M1514,$F1511:$F1514)*($H1511/$I1511)*1000</f>
        <v>0.10981056097635387</v>
      </c>
      <c r="Q1511" s="10">
        <f>SLOPE(N1511:N1514,$F1511:$F1514)*($H1511/$I1511)*1000</f>
        <v>-0.40297010504599717</v>
      </c>
      <c r="R1511" s="10">
        <f>SLOPE(O1511:O1514,$F1511:$F1514)*($H1511/$I1511)</f>
        <v>3.7487359621387681</v>
      </c>
      <c r="S1511" s="11">
        <f>RSQ(J1511:J1514,$F1511:$F1514)</f>
        <v>0.9675081508886898</v>
      </c>
      <c r="T1511" s="11">
        <f>RSQ(K1511:K1514,$F1511:$F1514)</f>
        <v>0.9513551077136907</v>
      </c>
      <c r="U1511" s="11">
        <f>RSQ(L1511:L1514,$F1511:$F1514)</f>
        <v>0.9904794888235664</v>
      </c>
      <c r="V1511" t="s">
        <v>24</v>
      </c>
      <c r="W1511" s="2" t="s">
        <v>31</v>
      </c>
      <c r="X1511" s="4" t="s">
        <v>33</v>
      </c>
      <c r="Y1511" s="2">
        <v>306</v>
      </c>
      <c r="Z1511" s="31">
        <f t="shared" si="102"/>
        <v>0.9639460024465818</v>
      </c>
    </row>
    <row r="1512" spans="1:26" x14ac:dyDescent="0.2">
      <c r="A1512" s="1">
        <v>44762</v>
      </c>
      <c r="B1512" s="25">
        <v>0.45833333333333298</v>
      </c>
      <c r="C1512" s="4">
        <v>18</v>
      </c>
      <c r="D1512" s="4">
        <v>18</v>
      </c>
      <c r="E1512" s="2">
        <v>2</v>
      </c>
      <c r="F1512" s="21">
        <v>1200</v>
      </c>
      <c r="G1512" s="22">
        <v>29.2</v>
      </c>
      <c r="I1512" s="14"/>
      <c r="J1512">
        <v>0.35297792196055899</v>
      </c>
      <c r="K1512">
        <v>2.0997090289207598</v>
      </c>
      <c r="L1512">
        <v>1103.6153676794399</v>
      </c>
      <c r="M1512">
        <f t="shared" si="99"/>
        <v>1.3713830048154449E-2</v>
      </c>
      <c r="N1512">
        <f t="shared" si="100"/>
        <v>8.1577489643707007E-2</v>
      </c>
      <c r="O1512">
        <f t="shared" si="101"/>
        <v>42.877451107490103</v>
      </c>
      <c r="V1512" t="s">
        <v>24</v>
      </c>
      <c r="W1512" s="2" t="s">
        <v>31</v>
      </c>
      <c r="X1512" s="4" t="s">
        <v>33</v>
      </c>
      <c r="Y1512" s="2">
        <v>306</v>
      </c>
      <c r="Z1512" s="31">
        <f t="shared" si="102"/>
        <v>0.9639460024465818</v>
      </c>
    </row>
    <row r="1513" spans="1:26" x14ac:dyDescent="0.2">
      <c r="A1513" s="1">
        <v>44762</v>
      </c>
      <c r="B1513" s="25">
        <v>0.45833333333333298</v>
      </c>
      <c r="C1513" s="4">
        <v>18</v>
      </c>
      <c r="D1513" s="4">
        <v>18</v>
      </c>
      <c r="E1513" s="2">
        <v>3</v>
      </c>
      <c r="F1513" s="21">
        <v>2400</v>
      </c>
      <c r="G1513" s="22">
        <v>29.2</v>
      </c>
      <c r="I1513" s="14"/>
      <c r="J1513">
        <v>0.365120794070668</v>
      </c>
      <c r="K1513">
        <v>2.0232923818481101</v>
      </c>
      <c r="L1513">
        <v>1614.6366850571101</v>
      </c>
      <c r="M1513">
        <f t="shared" si="99"/>
        <v>1.4185602570043558E-2</v>
      </c>
      <c r="N1513">
        <f t="shared" si="100"/>
        <v>7.8608564831119956E-2</v>
      </c>
      <c r="O1513">
        <f t="shared" si="101"/>
        <v>62.731552629127002</v>
      </c>
      <c r="V1513" t="s">
        <v>24</v>
      </c>
      <c r="W1513" s="2" t="s">
        <v>31</v>
      </c>
      <c r="X1513" s="4" t="s">
        <v>33</v>
      </c>
      <c r="Y1513" s="2">
        <v>306</v>
      </c>
      <c r="Z1513" s="31">
        <f t="shared" si="102"/>
        <v>0.9639460024465818</v>
      </c>
    </row>
    <row r="1514" spans="1:26" x14ac:dyDescent="0.2">
      <c r="A1514" s="1">
        <v>44762</v>
      </c>
      <c r="B1514" s="25">
        <v>0.45833333333333298</v>
      </c>
      <c r="C1514" s="4">
        <v>18</v>
      </c>
      <c r="D1514" s="4">
        <v>18</v>
      </c>
      <c r="E1514" s="2">
        <v>4</v>
      </c>
      <c r="F1514" s="21">
        <v>3600</v>
      </c>
      <c r="G1514" s="22">
        <v>29.2</v>
      </c>
      <c r="I1514" s="14"/>
      <c r="J1514">
        <v>0.375985264224375</v>
      </c>
      <c r="K1514">
        <v>1.9615712438278901</v>
      </c>
      <c r="L1514">
        <v>2006.1718988784401</v>
      </c>
      <c r="M1514">
        <f t="shared" si="99"/>
        <v>1.4607706866039252E-2</v>
      </c>
      <c r="N1514">
        <f t="shared" si="100"/>
        <v>7.6210587097876453E-2</v>
      </c>
      <c r="O1514">
        <f t="shared" si="101"/>
        <v>77.943403133514934</v>
      </c>
      <c r="V1514" t="s">
        <v>24</v>
      </c>
      <c r="W1514" s="2" t="s">
        <v>31</v>
      </c>
      <c r="X1514" s="4" t="s">
        <v>33</v>
      </c>
      <c r="Y1514" s="2">
        <v>306</v>
      </c>
      <c r="Z1514" s="31">
        <f t="shared" si="102"/>
        <v>0.9639460024465818</v>
      </c>
    </row>
    <row r="1515" spans="1:26" x14ac:dyDescent="0.2">
      <c r="A1515" s="1">
        <v>44762</v>
      </c>
      <c r="B1515" s="25">
        <v>0.45833333333333298</v>
      </c>
      <c r="C1515" s="4">
        <v>19</v>
      </c>
      <c r="D1515" s="4">
        <v>19</v>
      </c>
      <c r="E1515" s="2">
        <v>1</v>
      </c>
      <c r="F1515" s="21">
        <v>0</v>
      </c>
      <c r="G1515" s="22">
        <v>29.2</v>
      </c>
      <c r="H1515" s="3">
        <v>17.422853312643678</v>
      </c>
      <c r="I1515" s="14">
        <v>7.0699999999999999E-2</v>
      </c>
      <c r="J1515">
        <v>0.33213000114077001</v>
      </c>
      <c r="K1515">
        <v>2.10558723254174</v>
      </c>
      <c r="L1515">
        <v>451.28547931722198</v>
      </c>
      <c r="M1515">
        <f t="shared" si="99"/>
        <v>1.2903850655131922E-2</v>
      </c>
      <c r="N1515">
        <f t="shared" si="100"/>
        <v>8.1805868475444743E-2</v>
      </c>
      <c r="O1515">
        <f t="shared" si="101"/>
        <v>17.533256278980051</v>
      </c>
      <c r="P1515" s="10">
        <f>SLOPE(M1515:M1518,$F1515:$F1518)*($H1515/$I1515)*1000</f>
        <v>0.12199653798447831</v>
      </c>
      <c r="Q1515" s="10">
        <f>SLOPE(N1515:N1518,$F1515:$F1518)*($H1515/$I1515)*1000</f>
        <v>-0.37989142113517227</v>
      </c>
      <c r="R1515" s="10">
        <f>SLOPE(O1515:O1518,$F1515:$F1518)*($H1515/$I1515)</f>
        <v>4.5606295104380177</v>
      </c>
      <c r="S1515" s="11">
        <f>RSQ(J1515:J1518,$F1515:$F1518)</f>
        <v>0.9909946519458499</v>
      </c>
      <c r="T1515" s="11">
        <f>RSQ(K1515:K1518,$F1515:$F1518)</f>
        <v>0.99635535307517953</v>
      </c>
      <c r="U1515" s="11">
        <f>RSQ(L1515:L1518,$F1515:$F1518)</f>
        <v>0.99986222768333877</v>
      </c>
      <c r="V1515" t="s">
        <v>24</v>
      </c>
      <c r="W1515" s="2" t="s">
        <v>31</v>
      </c>
      <c r="X1515" s="4" t="s">
        <v>35</v>
      </c>
      <c r="Y1515" s="2">
        <v>306</v>
      </c>
      <c r="Z1515" s="31">
        <f t="shared" si="102"/>
        <v>0.9639460024465818</v>
      </c>
    </row>
    <row r="1516" spans="1:26" x14ac:dyDescent="0.2">
      <c r="A1516" s="1">
        <v>44762</v>
      </c>
      <c r="B1516" s="25">
        <v>0.45833333333333298</v>
      </c>
      <c r="C1516" s="4">
        <v>19</v>
      </c>
      <c r="D1516" s="4">
        <v>19</v>
      </c>
      <c r="E1516" s="2">
        <v>2</v>
      </c>
      <c r="F1516" s="21">
        <v>1200</v>
      </c>
      <c r="G1516" s="22">
        <v>29.2</v>
      </c>
      <c r="I1516" s="14"/>
      <c r="J1516">
        <v>0.34641226890140903</v>
      </c>
      <c r="K1516">
        <v>2.0615007053844301</v>
      </c>
      <c r="L1516">
        <v>1035.5059574688501</v>
      </c>
      <c r="M1516">
        <f t="shared" si="99"/>
        <v>1.3458742563622233E-2</v>
      </c>
      <c r="N1516">
        <f t="shared" si="100"/>
        <v>8.0093027237413295E-2</v>
      </c>
      <c r="O1516">
        <f t="shared" si="101"/>
        <v>40.231277456968037</v>
      </c>
      <c r="V1516" t="s">
        <v>24</v>
      </c>
      <c r="W1516" s="2" t="s">
        <v>31</v>
      </c>
      <c r="X1516" s="4" t="s">
        <v>35</v>
      </c>
      <c r="Y1516" s="2">
        <v>306</v>
      </c>
      <c r="Z1516" s="31">
        <f t="shared" si="102"/>
        <v>0.9639460024465818</v>
      </c>
    </row>
    <row r="1517" spans="1:26" x14ac:dyDescent="0.2">
      <c r="A1517" s="1">
        <v>44762</v>
      </c>
      <c r="B1517" s="25">
        <v>0.45833333333333298</v>
      </c>
      <c r="C1517" s="4">
        <v>19</v>
      </c>
      <c r="D1517" s="4">
        <v>19</v>
      </c>
      <c r="E1517" s="2">
        <v>3</v>
      </c>
      <c r="F1517" s="21">
        <v>2400</v>
      </c>
      <c r="G1517" s="22">
        <v>29.2</v>
      </c>
      <c r="I1517" s="14"/>
      <c r="J1517">
        <v>0.35920323553421801</v>
      </c>
      <c r="K1517">
        <v>2.01741417822713</v>
      </c>
      <c r="L1517">
        <v>1610.38875074468</v>
      </c>
      <c r="M1517">
        <f t="shared" si="99"/>
        <v>1.3955694728731182E-2</v>
      </c>
      <c r="N1517">
        <f t="shared" si="100"/>
        <v>7.8380185999382207E-2</v>
      </c>
      <c r="O1517">
        <f t="shared" si="101"/>
        <v>62.566512705686975</v>
      </c>
      <c r="V1517" t="s">
        <v>24</v>
      </c>
      <c r="W1517" s="2" t="s">
        <v>31</v>
      </c>
      <c r="X1517" s="4" t="s">
        <v>35</v>
      </c>
      <c r="Y1517" s="2">
        <v>306</v>
      </c>
      <c r="Z1517" s="31">
        <f t="shared" si="102"/>
        <v>0.9639460024465818</v>
      </c>
    </row>
    <row r="1518" spans="1:26" x14ac:dyDescent="0.2">
      <c r="A1518" s="1">
        <v>44762</v>
      </c>
      <c r="B1518" s="25">
        <v>0.45833333333333298</v>
      </c>
      <c r="C1518" s="4">
        <v>19</v>
      </c>
      <c r="D1518" s="4">
        <v>19</v>
      </c>
      <c r="E1518" s="2">
        <v>4</v>
      </c>
      <c r="F1518" s="21">
        <v>3600</v>
      </c>
      <c r="G1518" s="22">
        <v>29.2</v>
      </c>
      <c r="I1518" s="14"/>
      <c r="J1518">
        <v>0.37883420690792602</v>
      </c>
      <c r="K1518">
        <v>1.9615712438278901</v>
      </c>
      <c r="L1518">
        <v>2165.0031989017498</v>
      </c>
      <c r="M1518">
        <f t="shared" si="99"/>
        <v>1.4718393436922052E-2</v>
      </c>
      <c r="N1518">
        <f t="shared" si="100"/>
        <v>7.6210587097876453E-2</v>
      </c>
      <c r="O1518">
        <f t="shared" si="101"/>
        <v>84.114286124577717</v>
      </c>
      <c r="V1518" t="s">
        <v>24</v>
      </c>
      <c r="W1518" s="2" t="s">
        <v>31</v>
      </c>
      <c r="X1518" s="4" t="s">
        <v>35</v>
      </c>
      <c r="Y1518" s="2">
        <v>306</v>
      </c>
      <c r="Z1518" s="31">
        <f t="shared" si="102"/>
        <v>0.9639460024465818</v>
      </c>
    </row>
    <row r="1519" spans="1:26" x14ac:dyDescent="0.2">
      <c r="A1519" s="1">
        <v>44762</v>
      </c>
      <c r="B1519" s="25">
        <v>0.45833333333333298</v>
      </c>
      <c r="C1519" s="4">
        <v>20</v>
      </c>
      <c r="D1519" s="4">
        <v>20</v>
      </c>
      <c r="E1519" s="2">
        <v>1</v>
      </c>
      <c r="F1519" s="21">
        <v>0</v>
      </c>
      <c r="G1519" s="22">
        <v>29.2</v>
      </c>
      <c r="H1519" s="3">
        <v>16.794665226980857</v>
      </c>
      <c r="I1519" s="14">
        <v>7.0699999999999999E-2</v>
      </c>
      <c r="J1519">
        <v>0.33059056029991002</v>
      </c>
      <c r="K1519">
        <v>2.1202827415941701</v>
      </c>
      <c r="L1519">
        <v>453.78502603154902</v>
      </c>
      <c r="M1519">
        <f t="shared" si="99"/>
        <v>1.2844040596917855E-2</v>
      </c>
      <c r="N1519">
        <f t="shared" si="100"/>
        <v>8.2376815554788291E-2</v>
      </c>
      <c r="O1519">
        <f t="shared" si="101"/>
        <v>17.630368185150587</v>
      </c>
      <c r="P1519" s="10">
        <f>SLOPE(M1519:M1522,$F1519:$F1522)*($H1519/$I1519)*1000</f>
        <v>9.2879184071732332E-2</v>
      </c>
      <c r="Q1519" s="10">
        <f>SLOPE(N1519:N1522,$F1519:$F1522)*($H1519/$I1519)*1000</f>
        <v>-0.3096828178232634</v>
      </c>
      <c r="R1519" s="10">
        <f>SLOPE(O1519:O1522,$F1519:$F1522)*($H1519/$I1519)</f>
        <v>2.3731248850505824</v>
      </c>
      <c r="S1519" s="11">
        <f>RSQ(J1519:J1522,$F1519:$F1522)</f>
        <v>0.99699883810823509</v>
      </c>
      <c r="T1519" s="11">
        <f>RSQ(K1519:K1522,$F1519:$F1522)</f>
        <v>0.85722767755195517</v>
      </c>
      <c r="U1519" s="11">
        <f>RSQ(L1519:L1522,$F1519:$F1522)</f>
        <v>0.99571519219878302</v>
      </c>
      <c r="V1519" t="s">
        <v>24</v>
      </c>
      <c r="W1519" s="2" t="s">
        <v>31</v>
      </c>
      <c r="X1519" s="4" t="s">
        <v>33</v>
      </c>
      <c r="Y1519" s="2">
        <v>306</v>
      </c>
      <c r="Z1519" s="31">
        <f t="shared" si="102"/>
        <v>0.9639460024465818</v>
      </c>
    </row>
    <row r="1520" spans="1:26" x14ac:dyDescent="0.2">
      <c r="A1520" s="1">
        <v>44762</v>
      </c>
      <c r="B1520" s="25">
        <v>0.45833333333333298</v>
      </c>
      <c r="C1520" s="4">
        <v>20</v>
      </c>
      <c r="D1520" s="4">
        <v>20</v>
      </c>
      <c r="E1520" s="2">
        <v>2</v>
      </c>
      <c r="F1520" s="21">
        <v>1200</v>
      </c>
      <c r="G1520" s="22">
        <v>29.2</v>
      </c>
      <c r="I1520" s="14"/>
      <c r="J1520">
        <v>0.34429884370816499</v>
      </c>
      <c r="K1520">
        <v>2.07913531624735</v>
      </c>
      <c r="L1520">
        <v>796.922280933509</v>
      </c>
      <c r="M1520">
        <f t="shared" si="99"/>
        <v>1.3376632176211446E-2</v>
      </c>
      <c r="N1520">
        <f t="shared" si="100"/>
        <v>8.077816373262571E-2</v>
      </c>
      <c r="O1520">
        <f t="shared" si="101"/>
        <v>30.961870537418214</v>
      </c>
      <c r="V1520" t="s">
        <v>24</v>
      </c>
      <c r="W1520" s="2" t="s">
        <v>31</v>
      </c>
      <c r="X1520" s="4" t="s">
        <v>33</v>
      </c>
      <c r="Y1520" s="2">
        <v>306</v>
      </c>
      <c r="Z1520" s="31">
        <f t="shared" si="102"/>
        <v>0.9639460024465818</v>
      </c>
    </row>
    <row r="1521" spans="1:26" x14ac:dyDescent="0.2">
      <c r="A1521" s="1">
        <v>44762</v>
      </c>
      <c r="B1521" s="25">
        <v>0.45833333333333298</v>
      </c>
      <c r="C1521" s="4">
        <v>20</v>
      </c>
      <c r="D1521" s="4">
        <v>20</v>
      </c>
      <c r="E1521" s="2">
        <v>3</v>
      </c>
      <c r="F1521" s="21">
        <v>2400</v>
      </c>
      <c r="G1521" s="22">
        <v>29.2</v>
      </c>
      <c r="I1521" s="14"/>
      <c r="J1521">
        <v>0.35613314497333298</v>
      </c>
      <c r="K1521">
        <v>2.0027186691746999</v>
      </c>
      <c r="L1521">
        <v>1119.6357784857701</v>
      </c>
      <c r="M1521">
        <f t="shared" si="99"/>
        <v>1.3836416163231764E-2</v>
      </c>
      <c r="N1521">
        <f t="shared" si="100"/>
        <v>7.7809238920038645E-2</v>
      </c>
      <c r="O1521">
        <f t="shared" si="101"/>
        <v>43.499873013878279</v>
      </c>
      <c r="V1521" t="s">
        <v>24</v>
      </c>
      <c r="W1521" s="2" t="s">
        <v>31</v>
      </c>
      <c r="X1521" s="4" t="s">
        <v>33</v>
      </c>
      <c r="Y1521" s="2">
        <v>306</v>
      </c>
      <c r="Z1521" s="31">
        <f t="shared" si="102"/>
        <v>0.9639460024465818</v>
      </c>
    </row>
    <row r="1522" spans="1:26" x14ac:dyDescent="0.2">
      <c r="A1522" s="1">
        <v>44762</v>
      </c>
      <c r="B1522" s="25">
        <v>0.45833333333333298</v>
      </c>
      <c r="C1522" s="4">
        <v>20</v>
      </c>
      <c r="D1522" s="4">
        <v>20</v>
      </c>
      <c r="E1522" s="2">
        <v>4</v>
      </c>
      <c r="F1522" s="21">
        <v>3600</v>
      </c>
      <c r="G1522" s="22">
        <v>29.2</v>
      </c>
      <c r="I1522" s="14"/>
      <c r="J1522">
        <v>0.36690036621552902</v>
      </c>
      <c r="K1522">
        <v>2.0115359746061601</v>
      </c>
      <c r="L1522">
        <v>1374.7449555779999</v>
      </c>
      <c r="M1522">
        <f t="shared" si="99"/>
        <v>1.4254742163300556E-2</v>
      </c>
      <c r="N1522">
        <f t="shared" si="100"/>
        <v>7.8151807167644874E-2</v>
      </c>
      <c r="O1522">
        <f t="shared" si="101"/>
        <v>53.411325489249514</v>
      </c>
      <c r="V1522" t="s">
        <v>24</v>
      </c>
      <c r="W1522" s="2" t="s">
        <v>31</v>
      </c>
      <c r="X1522" s="4" t="s">
        <v>33</v>
      </c>
      <c r="Y1522" s="2">
        <v>306</v>
      </c>
      <c r="Z1522" s="31">
        <f t="shared" si="102"/>
        <v>0.9639460024465818</v>
      </c>
    </row>
    <row r="1523" spans="1:26" x14ac:dyDescent="0.2">
      <c r="A1523" s="1">
        <v>44762</v>
      </c>
      <c r="B1523" s="25">
        <v>0.45833333333333298</v>
      </c>
      <c r="C1523" s="4">
        <v>21</v>
      </c>
      <c r="D1523" s="4">
        <v>21</v>
      </c>
      <c r="E1523" s="2">
        <v>1</v>
      </c>
      <c r="F1523" s="21">
        <v>0</v>
      </c>
      <c r="G1523" s="22">
        <v>29.2</v>
      </c>
      <c r="H1523" s="3">
        <v>16.612700750413648</v>
      </c>
      <c r="I1523" s="14">
        <v>7.0699999999999999E-2</v>
      </c>
      <c r="J1523">
        <v>0.33193920850829201</v>
      </c>
      <c r="K1523">
        <v>2.1232218434046599</v>
      </c>
      <c r="L1523">
        <v>444.70636154065301</v>
      </c>
      <c r="M1523">
        <f t="shared" ref="M1523:M1538" si="103">$Z1523*J1523/(0.08206*(273.15+$G1523))</f>
        <v>1.2896438016625496E-2</v>
      </c>
      <c r="N1523">
        <f t="shared" ref="N1523:N1538" si="104">$Z1523*K1523/(0.08206*(273.15+$G1523))</f>
        <v>8.2491004970657159E-2</v>
      </c>
      <c r="O1523">
        <f t="shared" si="101"/>
        <v>17.277645665847317</v>
      </c>
      <c r="P1523" s="10">
        <f>SLOPE(M1523:M1526,$F1523:$F1526)*($H1523/$I1523)*1000</f>
        <v>4.7772293969904282E-2</v>
      </c>
      <c r="Q1523" s="10">
        <f>SLOPE(N1523:N1526,$F1523:$F1526)*($H1523/$I1523)*1000</f>
        <v>-0.42930570742675567</v>
      </c>
      <c r="R1523" s="10">
        <f>SLOPE(O1523:O1526,$F1523:$F1526)*($H1523/$I1523)</f>
        <v>3.0106564637009323</v>
      </c>
      <c r="S1523" s="11">
        <f>RSQ(J1523:J1526,$F1523:$F1526)</f>
        <v>0.77473680246884746</v>
      </c>
      <c r="T1523" s="11">
        <f>RSQ(K1523:K1526,$F1523:$F1526)</f>
        <v>0.97627118644067845</v>
      </c>
      <c r="U1523" s="11">
        <f>RSQ(L1523:L1526,$F1523:$F1526)</f>
        <v>0.99716607154146875</v>
      </c>
      <c r="V1523" t="s">
        <v>24</v>
      </c>
      <c r="W1523" s="2" t="s">
        <v>32</v>
      </c>
      <c r="X1523" s="4" t="s">
        <v>35</v>
      </c>
      <c r="Y1523" s="2">
        <v>306</v>
      </c>
      <c r="Z1523" s="31">
        <f t="shared" si="102"/>
        <v>0.9639460024465818</v>
      </c>
    </row>
    <row r="1524" spans="1:26" x14ac:dyDescent="0.2">
      <c r="A1524" s="1">
        <v>44762</v>
      </c>
      <c r="B1524" s="25">
        <v>0.45833333333333298</v>
      </c>
      <c r="C1524" s="4">
        <v>21</v>
      </c>
      <c r="D1524" s="4">
        <v>21</v>
      </c>
      <c r="E1524" s="2">
        <v>2</v>
      </c>
      <c r="F1524" s="21">
        <v>1200</v>
      </c>
      <c r="G1524" s="22">
        <v>29.2</v>
      </c>
      <c r="I1524" s="14"/>
      <c r="J1524">
        <v>0.346655887896616</v>
      </c>
      <c r="K1524">
        <v>2.0409269927110301</v>
      </c>
      <c r="L1524">
        <v>893.77000284922406</v>
      </c>
      <c r="M1524">
        <f t="shared" si="103"/>
        <v>1.3468207601770268E-2</v>
      </c>
      <c r="N1524">
        <f t="shared" si="104"/>
        <v>7.9293701326332372E-2</v>
      </c>
      <c r="O1524">
        <f t="shared" si="101"/>
        <v>34.724579523651762</v>
      </c>
      <c r="V1524" t="s">
        <v>24</v>
      </c>
      <c r="W1524" s="2" t="s">
        <v>32</v>
      </c>
      <c r="X1524" s="4" t="s">
        <v>35</v>
      </c>
      <c r="Y1524" s="2">
        <v>306</v>
      </c>
      <c r="Z1524" s="31">
        <f t="shared" si="102"/>
        <v>0.9639460024465818</v>
      </c>
    </row>
    <row r="1525" spans="1:26" x14ac:dyDescent="0.2">
      <c r="A1525" s="1">
        <v>44762</v>
      </c>
      <c r="B1525" s="25">
        <v>0.45833333333333298</v>
      </c>
      <c r="C1525" s="4">
        <v>21</v>
      </c>
      <c r="D1525" s="4">
        <v>21</v>
      </c>
      <c r="E1525" s="2">
        <v>3</v>
      </c>
      <c r="F1525" s="21">
        <v>2400</v>
      </c>
      <c r="G1525" s="22">
        <v>29.2</v>
      </c>
      <c r="I1525" s="14"/>
      <c r="J1525">
        <v>0.343094101894651</v>
      </c>
      <c r="K1525">
        <v>2.0056577709851902</v>
      </c>
      <c r="L1525">
        <v>1279.37364985624</v>
      </c>
      <c r="M1525">
        <f t="shared" si="103"/>
        <v>1.332982577996244E-2</v>
      </c>
      <c r="N1525">
        <f t="shared" si="104"/>
        <v>7.7923428335907527E-2</v>
      </c>
      <c r="O1525">
        <f t="shared" si="101"/>
        <v>49.705977939821373</v>
      </c>
      <c r="V1525" t="s">
        <v>24</v>
      </c>
      <c r="W1525" s="2" t="s">
        <v>32</v>
      </c>
      <c r="X1525" s="4" t="s">
        <v>35</v>
      </c>
      <c r="Y1525" s="2">
        <v>306</v>
      </c>
      <c r="Z1525" s="31">
        <f t="shared" si="102"/>
        <v>0.9639460024465818</v>
      </c>
    </row>
    <row r="1526" spans="1:26" x14ac:dyDescent="0.2">
      <c r="A1526" s="1">
        <v>44762</v>
      </c>
      <c r="B1526" s="25">
        <v>0.45833333333333298</v>
      </c>
      <c r="C1526" s="4">
        <v>21</v>
      </c>
      <c r="D1526" s="4">
        <v>21</v>
      </c>
      <c r="E1526" s="2">
        <v>4</v>
      </c>
      <c r="F1526" s="21">
        <v>3600</v>
      </c>
      <c r="G1526" s="22">
        <v>29.2</v>
      </c>
      <c r="I1526" s="14"/>
      <c r="J1526">
        <v>0.35405814816713099</v>
      </c>
      <c r="K1526">
        <v>1.94687573477545</v>
      </c>
      <c r="L1526">
        <v>1635.30651177248</v>
      </c>
      <c r="M1526">
        <f t="shared" si="103"/>
        <v>1.3755798788092088E-2</v>
      </c>
      <c r="N1526">
        <f t="shared" si="104"/>
        <v>7.5639640018532503E-2</v>
      </c>
      <c r="O1526">
        <f t="shared" si="101"/>
        <v>63.534612744402594</v>
      </c>
      <c r="V1526" t="s">
        <v>24</v>
      </c>
      <c r="W1526" s="2" t="s">
        <v>32</v>
      </c>
      <c r="X1526" s="4" t="s">
        <v>35</v>
      </c>
      <c r="Y1526" s="2">
        <v>306</v>
      </c>
      <c r="Z1526" s="31">
        <f t="shared" si="102"/>
        <v>0.9639460024465818</v>
      </c>
    </row>
    <row r="1527" spans="1:26" x14ac:dyDescent="0.2">
      <c r="A1527" s="1">
        <v>44762</v>
      </c>
      <c r="B1527" s="25">
        <v>0.45833333333333298</v>
      </c>
      <c r="C1527" s="4">
        <v>22</v>
      </c>
      <c r="D1527" s="4">
        <v>22</v>
      </c>
      <c r="E1527" s="2">
        <v>1</v>
      </c>
      <c r="F1527" s="21">
        <v>0</v>
      </c>
      <c r="G1527" s="22">
        <v>29.2</v>
      </c>
      <c r="H1527" s="3">
        <v>17.338022085964884</v>
      </c>
      <c r="I1527" s="14">
        <v>7.0699999999999999E-2</v>
      </c>
      <c r="J1527">
        <v>0.32964985659863899</v>
      </c>
      <c r="K1527">
        <v>2.1026481307312501</v>
      </c>
      <c r="L1527">
        <v>464.62502913979301</v>
      </c>
      <c r="M1527">
        <f t="shared" si="103"/>
        <v>1.2807492558408119E-2</v>
      </c>
      <c r="N1527">
        <f t="shared" si="104"/>
        <v>8.1691679059575875E-2</v>
      </c>
      <c r="O1527">
        <f t="shared" ref="O1527:O1538" si="105">$Z1527*L1527/(0.08206*(273.15+$G1527))</f>
        <v>18.051521892221636</v>
      </c>
      <c r="P1527" s="10">
        <f>SLOPE(M1527:M1530,$F1527:$F1530)*($H1527/$I1527)*1000</f>
        <v>8.051636834854925E-2</v>
      </c>
      <c r="Q1527" s="10">
        <f>SLOPE(N1527:N1530,$F1527:$F1530)*($H1527/$I1527)*1000</f>
        <v>-0.59973289000369601</v>
      </c>
      <c r="R1527" s="10">
        <f>SLOPE(O1527:O1530,$F1527:$F1530)*($H1527/$I1527)</f>
        <v>4.2562622058897359</v>
      </c>
      <c r="S1527" s="11">
        <f>RSQ(J1527:J1530,$F1527:$F1530)</f>
        <v>0.90936432956025426</v>
      </c>
      <c r="T1527" s="11">
        <f>RSQ(K1527:K1530,$F1527:$F1530)</f>
        <v>0.92176400809435233</v>
      </c>
      <c r="U1527" s="11">
        <f>RSQ(L1527:L1530,$F1527:$F1530)</f>
        <v>0.98263203217633155</v>
      </c>
      <c r="V1527" t="s">
        <v>24</v>
      </c>
      <c r="W1527" s="2" t="s">
        <v>32</v>
      </c>
      <c r="X1527" s="4" t="s">
        <v>33</v>
      </c>
      <c r="Y1527" s="2">
        <v>306</v>
      </c>
      <c r="Z1527" s="31">
        <f t="shared" si="102"/>
        <v>0.9639460024465818</v>
      </c>
    </row>
    <row r="1528" spans="1:26" x14ac:dyDescent="0.2">
      <c r="A1528" s="1">
        <v>44762</v>
      </c>
      <c r="B1528" s="25">
        <v>0.45833333333333298</v>
      </c>
      <c r="C1528" s="4">
        <v>22</v>
      </c>
      <c r="D1528" s="4">
        <v>22</v>
      </c>
      <c r="E1528" s="2">
        <v>2</v>
      </c>
      <c r="F1528" s="21">
        <v>1200</v>
      </c>
      <c r="G1528" s="22">
        <v>29.2</v>
      </c>
      <c r="I1528" s="14"/>
      <c r="J1528">
        <v>0.34939517454646501</v>
      </c>
      <c r="K1528">
        <v>2.0056577709851902</v>
      </c>
      <c r="L1528">
        <v>1206.4464604864399</v>
      </c>
      <c r="M1528">
        <f t="shared" si="103"/>
        <v>1.3574633837611176E-2</v>
      </c>
      <c r="N1528">
        <f t="shared" si="104"/>
        <v>7.7923428335907527E-2</v>
      </c>
      <c r="O1528">
        <f t="shared" si="105"/>
        <v>46.87262486393476</v>
      </c>
      <c r="V1528" t="s">
        <v>24</v>
      </c>
      <c r="W1528" s="2" t="s">
        <v>32</v>
      </c>
      <c r="X1528" s="4" t="s">
        <v>33</v>
      </c>
      <c r="Y1528" s="2">
        <v>306</v>
      </c>
      <c r="Z1528" s="31">
        <f t="shared" si="102"/>
        <v>0.9639460024465818</v>
      </c>
    </row>
    <row r="1529" spans="1:26" x14ac:dyDescent="0.2">
      <c r="A1529" s="1">
        <v>44762</v>
      </c>
      <c r="B1529" s="25">
        <v>0.45833333333333298</v>
      </c>
      <c r="C1529" s="4">
        <v>22</v>
      </c>
      <c r="D1529" s="4">
        <v>22</v>
      </c>
      <c r="E1529" s="2">
        <v>3</v>
      </c>
      <c r="F1529" s="21">
        <v>2400</v>
      </c>
      <c r="G1529" s="22">
        <v>29.2</v>
      </c>
      <c r="I1529" s="14"/>
      <c r="J1529">
        <v>0.353109653570231</v>
      </c>
      <c r="K1529">
        <v>1.9909622619327501</v>
      </c>
      <c r="L1529">
        <v>1648.6590126142901</v>
      </c>
      <c r="M1529">
        <f t="shared" si="103"/>
        <v>1.3718948059210149E-2</v>
      </c>
      <c r="N1529">
        <f t="shared" si="104"/>
        <v>7.7352481256563577E-2</v>
      </c>
      <c r="O1529">
        <f t="shared" si="105"/>
        <v>64.053381528142225</v>
      </c>
      <c r="V1529" t="s">
        <v>24</v>
      </c>
      <c r="W1529" s="2" t="s">
        <v>32</v>
      </c>
      <c r="X1529" s="4" t="s">
        <v>33</v>
      </c>
      <c r="Y1529" s="2">
        <v>306</v>
      </c>
      <c r="Z1529" s="31">
        <f t="shared" si="102"/>
        <v>0.9639460024465818</v>
      </c>
    </row>
    <row r="1530" spans="1:26" x14ac:dyDescent="0.2">
      <c r="A1530" s="1">
        <v>44762</v>
      </c>
      <c r="B1530" s="25">
        <v>0.45833333333333298</v>
      </c>
      <c r="C1530" s="4">
        <v>22</v>
      </c>
      <c r="D1530" s="4">
        <v>22</v>
      </c>
      <c r="E1530" s="2">
        <v>4</v>
      </c>
      <c r="F1530" s="21">
        <v>3600</v>
      </c>
      <c r="G1530" s="22">
        <v>29.2</v>
      </c>
      <c r="I1530" s="14"/>
      <c r="J1530">
        <v>0.36221450738538502</v>
      </c>
      <c r="K1530">
        <v>1.8557635786503599</v>
      </c>
      <c r="L1530">
        <v>2104.1075064107499</v>
      </c>
      <c r="M1530">
        <f t="shared" si="103"/>
        <v>1.4072688081081162E-2</v>
      </c>
      <c r="N1530">
        <f t="shared" si="104"/>
        <v>7.2099768126601502E-2</v>
      </c>
      <c r="O1530">
        <f t="shared" si="105"/>
        <v>81.748378441604942</v>
      </c>
      <c r="V1530" t="s">
        <v>24</v>
      </c>
      <c r="W1530" s="2" t="s">
        <v>32</v>
      </c>
      <c r="X1530" s="4" t="s">
        <v>33</v>
      </c>
      <c r="Y1530" s="2">
        <v>306</v>
      </c>
      <c r="Z1530" s="31">
        <f t="shared" si="102"/>
        <v>0.9639460024465818</v>
      </c>
    </row>
    <row r="1531" spans="1:26" x14ac:dyDescent="0.2">
      <c r="A1531" s="1">
        <v>44762</v>
      </c>
      <c r="B1531" s="25">
        <v>0.45833333333333298</v>
      </c>
      <c r="C1531" s="4">
        <v>23</v>
      </c>
      <c r="D1531" s="4">
        <v>23</v>
      </c>
      <c r="E1531" s="2">
        <v>1</v>
      </c>
      <c r="F1531" s="21">
        <v>0</v>
      </c>
      <c r="G1531" s="22">
        <v>29.2</v>
      </c>
      <c r="H1531" s="3">
        <v>16.180938028557875</v>
      </c>
      <c r="I1531" s="14">
        <v>7.0699999999999999E-2</v>
      </c>
      <c r="J1531">
        <v>0.33294582713849402</v>
      </c>
      <c r="K1531">
        <v>2.09676992711027</v>
      </c>
      <c r="L1531">
        <v>462.43630688735198</v>
      </c>
      <c r="M1531">
        <f t="shared" si="103"/>
        <v>1.293554696922293E-2</v>
      </c>
      <c r="N1531">
        <f t="shared" si="104"/>
        <v>8.1463300227838126E-2</v>
      </c>
      <c r="O1531">
        <f t="shared" si="105"/>
        <v>17.96648607801016</v>
      </c>
      <c r="P1531" s="10">
        <f>SLOPE(M1531:M1534,$F1531:$F1534)*($H1531/$I1531)*1000</f>
        <v>9.0089509485347719E-2</v>
      </c>
      <c r="Q1531" s="10">
        <f>SLOPE(N1531:N1534,$F1531:$F1534)*($H1531/$I1531)*1000</f>
        <v>-0.52486296401121668</v>
      </c>
      <c r="R1531" s="10">
        <f>SLOPE(O1531:O1534,$F1531:$F1534)*($H1531/$I1531)</f>
        <v>4.5894577683481099</v>
      </c>
      <c r="S1531" s="11">
        <f>RSQ(J1531:J1534,$F1531:$F1534)</f>
        <v>0.95612699687216485</v>
      </c>
      <c r="T1531" s="11">
        <f>RSQ(K1531:K1534,$F1531:$F1534)</f>
        <v>0.99021396300401487</v>
      </c>
      <c r="U1531" s="11">
        <f>RSQ(L1531:L1534,$F1531:$F1534)</f>
        <v>0.98691583620777124</v>
      </c>
      <c r="V1531" t="s">
        <v>24</v>
      </c>
      <c r="W1531" s="2" t="s">
        <v>36</v>
      </c>
      <c r="X1531" s="4" t="s">
        <v>35</v>
      </c>
      <c r="Y1531" s="2">
        <v>306</v>
      </c>
      <c r="Z1531" s="31">
        <f t="shared" si="102"/>
        <v>0.9639460024465818</v>
      </c>
    </row>
    <row r="1532" spans="1:26" x14ac:dyDescent="0.2">
      <c r="A1532" s="1">
        <v>44762</v>
      </c>
      <c r="B1532" s="25">
        <v>0.45833333333333298</v>
      </c>
      <c r="C1532" s="4">
        <v>23</v>
      </c>
      <c r="D1532" s="4">
        <v>23</v>
      </c>
      <c r="E1532" s="2">
        <v>2</v>
      </c>
      <c r="F1532" s="21">
        <v>1200</v>
      </c>
      <c r="G1532" s="22">
        <v>29.2</v>
      </c>
      <c r="I1532" s="14"/>
      <c r="J1532">
        <v>0.34502304326487998</v>
      </c>
      <c r="K1532">
        <v>2.0350487890900499</v>
      </c>
      <c r="L1532">
        <v>1217.7915533452499</v>
      </c>
      <c r="M1532">
        <f t="shared" si="103"/>
        <v>1.3404768637513543E-2</v>
      </c>
      <c r="N1532">
        <f t="shared" si="104"/>
        <v>7.9065322494594636E-2</v>
      </c>
      <c r="O1532">
        <f t="shared" si="105"/>
        <v>47.313402220439322</v>
      </c>
      <c r="V1532" t="s">
        <v>24</v>
      </c>
      <c r="W1532" s="2" t="s">
        <v>36</v>
      </c>
      <c r="X1532" s="4" t="s">
        <v>35</v>
      </c>
      <c r="Y1532" s="2">
        <v>306</v>
      </c>
      <c r="Z1532" s="31">
        <f t="shared" si="102"/>
        <v>0.9639460024465818</v>
      </c>
    </row>
    <row r="1533" spans="1:26" x14ac:dyDescent="0.2">
      <c r="A1533" s="1">
        <v>44762</v>
      </c>
      <c r="B1533" s="25">
        <v>0.45833333333333298</v>
      </c>
      <c r="C1533" s="4">
        <v>23</v>
      </c>
      <c r="D1533" s="4">
        <v>23</v>
      </c>
      <c r="E1533" s="2">
        <v>3</v>
      </c>
      <c r="F1533" s="21">
        <v>2400</v>
      </c>
      <c r="G1533" s="22">
        <v>29.2</v>
      </c>
      <c r="I1533" s="14"/>
      <c r="J1533">
        <v>0.36305801085518602</v>
      </c>
      <c r="K1533">
        <v>1.9439366329649701</v>
      </c>
      <c r="L1533">
        <v>1869.6034009376499</v>
      </c>
      <c r="M1533">
        <f t="shared" si="103"/>
        <v>1.4105459714971545E-2</v>
      </c>
      <c r="N1533">
        <f t="shared" si="104"/>
        <v>7.5525450602664024E-2</v>
      </c>
      <c r="O1533">
        <f t="shared" si="105"/>
        <v>72.637470229017296</v>
      </c>
      <c r="V1533" t="s">
        <v>24</v>
      </c>
      <c r="W1533" s="2" t="s">
        <v>36</v>
      </c>
      <c r="X1533" s="4" t="s">
        <v>35</v>
      </c>
      <c r="Y1533" s="2">
        <v>306</v>
      </c>
      <c r="Z1533" s="31">
        <f t="shared" si="102"/>
        <v>0.9639460024465818</v>
      </c>
    </row>
    <row r="1534" spans="1:26" x14ac:dyDescent="0.2">
      <c r="A1534" s="1">
        <v>44762</v>
      </c>
      <c r="B1534" s="25">
        <v>0.45833333333333298</v>
      </c>
      <c r="C1534" s="4">
        <v>23</v>
      </c>
      <c r="D1534" s="4">
        <v>23</v>
      </c>
      <c r="E1534" s="2">
        <v>4</v>
      </c>
      <c r="F1534" s="21">
        <v>3600</v>
      </c>
      <c r="G1534" s="22">
        <v>29.2</v>
      </c>
      <c r="I1534" s="14"/>
      <c r="J1534">
        <v>0.36746063520955002</v>
      </c>
      <c r="K1534">
        <v>1.8910328003762</v>
      </c>
      <c r="L1534">
        <v>2309.7178879477801</v>
      </c>
      <c r="M1534">
        <f t="shared" si="103"/>
        <v>1.4276509626043207E-2</v>
      </c>
      <c r="N1534">
        <f t="shared" si="104"/>
        <v>7.3470041117026347E-2</v>
      </c>
      <c r="O1534">
        <f t="shared" si="105"/>
        <v>89.736713272501518</v>
      </c>
      <c r="V1534" t="s">
        <v>24</v>
      </c>
      <c r="W1534" s="2" t="s">
        <v>36</v>
      </c>
      <c r="X1534" s="4" t="s">
        <v>35</v>
      </c>
      <c r="Y1534" s="2">
        <v>306</v>
      </c>
      <c r="Z1534" s="31">
        <f t="shared" si="102"/>
        <v>0.9639460024465818</v>
      </c>
    </row>
    <row r="1535" spans="1:26" x14ac:dyDescent="0.2">
      <c r="A1535" s="1">
        <v>44762</v>
      </c>
      <c r="B1535" s="25">
        <v>0.45833333333333298</v>
      </c>
      <c r="C1535" s="4">
        <v>24</v>
      </c>
      <c r="D1535" s="4">
        <v>24</v>
      </c>
      <c r="E1535" s="2">
        <v>1</v>
      </c>
      <c r="F1535" s="21">
        <v>0</v>
      </c>
      <c r="G1535" s="22">
        <v>29.2</v>
      </c>
      <c r="H1535" s="3">
        <v>17.220467150169743</v>
      </c>
      <c r="I1535" s="14">
        <v>7.0699999999999999E-2</v>
      </c>
      <c r="J1535">
        <v>0.33111684986783002</v>
      </c>
      <c r="K1535">
        <v>2.10558723254174</v>
      </c>
      <c r="L1535">
        <v>455.40390343719997</v>
      </c>
      <c r="M1535">
        <f t="shared" si="103"/>
        <v>1.2864487897560579E-2</v>
      </c>
      <c r="N1535">
        <f t="shared" si="104"/>
        <v>8.1805868475444743E-2</v>
      </c>
      <c r="O1535">
        <f t="shared" si="105"/>
        <v>17.693264497437152</v>
      </c>
      <c r="P1535" s="10">
        <f>SLOPE(M1535:M1538,$F1535:$F1538)*($H1535/$I1535)*1000</f>
        <v>3.2888470518771265E-2</v>
      </c>
      <c r="Q1535" s="10">
        <f>SLOPE(N1535:N1538,$F1535:$F1538)*($H1535/$I1535)*1000</f>
        <v>-9.0392984806374893E-2</v>
      </c>
      <c r="R1535" s="10">
        <f>SLOPE(O1535:O1538,$F1535:$F1538)*($H1535/$I1535)</f>
        <v>1.4510323780661627</v>
      </c>
      <c r="S1535" s="11">
        <f>RSQ(J1535:J1538,$F1535:$F1538)</f>
        <v>0.42921892344192136</v>
      </c>
      <c r="T1535" s="11">
        <f>RSQ(K1535:K1538,$F1535:$F1538)</f>
        <v>0.31588785046730122</v>
      </c>
      <c r="U1535" s="11">
        <f>RSQ(L1535:L1538,$F1535:$F1538)</f>
        <v>0.90013680121917528</v>
      </c>
      <c r="V1535" t="s">
        <v>24</v>
      </c>
      <c r="W1535" s="2" t="s">
        <v>36</v>
      </c>
      <c r="X1535" s="4" t="s">
        <v>33</v>
      </c>
      <c r="Y1535" s="2">
        <v>306</v>
      </c>
      <c r="Z1535" s="31">
        <f t="shared" si="102"/>
        <v>0.9639460024465818</v>
      </c>
    </row>
    <row r="1536" spans="1:26" x14ac:dyDescent="0.2">
      <c r="A1536" s="1">
        <v>44762</v>
      </c>
      <c r="B1536" s="25">
        <v>0.45833333333333298</v>
      </c>
      <c r="C1536" s="4">
        <v>24</v>
      </c>
      <c r="D1536" s="4">
        <v>24</v>
      </c>
      <c r="E1536" s="2">
        <v>2</v>
      </c>
      <c r="F1536" s="21">
        <v>1200</v>
      </c>
      <c r="G1536" s="22">
        <v>29.2</v>
      </c>
      <c r="I1536" s="14"/>
      <c r="J1536">
        <v>0.349632247055295</v>
      </c>
      <c r="K1536">
        <v>2.0497442981424898</v>
      </c>
      <c r="L1536">
        <v>817.50145051415598</v>
      </c>
      <c r="M1536">
        <f t="shared" si="103"/>
        <v>1.3583844532934911E-2</v>
      </c>
      <c r="N1536">
        <f t="shared" si="104"/>
        <v>7.9636269573938587E-2</v>
      </c>
      <c r="O1536">
        <f t="shared" si="105"/>
        <v>31.761408459205509</v>
      </c>
      <c r="V1536" t="s">
        <v>24</v>
      </c>
      <c r="W1536" s="2" t="s">
        <v>36</v>
      </c>
      <c r="X1536" s="4" t="s">
        <v>33</v>
      </c>
      <c r="Y1536" s="2">
        <v>306</v>
      </c>
      <c r="Z1536" s="31">
        <f t="shared" si="102"/>
        <v>0.9639460024465818</v>
      </c>
    </row>
    <row r="1537" spans="1:26" x14ac:dyDescent="0.2">
      <c r="A1537" s="1">
        <v>44762</v>
      </c>
      <c r="B1537" s="25">
        <v>0.45833333333333298</v>
      </c>
      <c r="C1537" s="4">
        <v>24</v>
      </c>
      <c r="D1537" s="4">
        <v>24</v>
      </c>
      <c r="E1537" s="2">
        <v>3</v>
      </c>
      <c r="F1537" s="21">
        <v>2400</v>
      </c>
      <c r="G1537" s="22">
        <v>29.2</v>
      </c>
      <c r="I1537" s="14"/>
      <c r="J1537">
        <v>0.34539173755792402</v>
      </c>
      <c r="K1537">
        <v>2.0497442981424898</v>
      </c>
      <c r="L1537">
        <v>916.82281710570601</v>
      </c>
      <c r="M1537">
        <f t="shared" si="103"/>
        <v>1.3419093076975497E-2</v>
      </c>
      <c r="N1537">
        <f t="shared" si="104"/>
        <v>7.9636269573938587E-2</v>
      </c>
      <c r="O1537">
        <f t="shared" si="105"/>
        <v>35.620223010612939</v>
      </c>
      <c r="V1537" t="s">
        <v>24</v>
      </c>
      <c r="W1537" s="2" t="s">
        <v>36</v>
      </c>
      <c r="X1537" s="4" t="s">
        <v>33</v>
      </c>
      <c r="Y1537" s="2">
        <v>306</v>
      </c>
      <c r="Z1537" s="31">
        <f t="shared" si="102"/>
        <v>0.9639460024465818</v>
      </c>
    </row>
    <row r="1538" spans="1:26" x14ac:dyDescent="0.2">
      <c r="A1538" s="1">
        <v>44762</v>
      </c>
      <c r="B1538" s="25">
        <v>0.45833333333333298</v>
      </c>
      <c r="C1538" s="4">
        <v>24</v>
      </c>
      <c r="D1538" s="4">
        <v>24</v>
      </c>
      <c r="E1538" s="2">
        <v>4</v>
      </c>
      <c r="F1538" s="21">
        <v>3600</v>
      </c>
      <c r="G1538" s="22">
        <v>29.2</v>
      </c>
      <c r="I1538" s="14"/>
      <c r="J1538">
        <v>0.34643202167403497</v>
      </c>
      <c r="K1538">
        <v>2.0673789090054102</v>
      </c>
      <c r="L1538">
        <v>1035.63546766131</v>
      </c>
      <c r="M1538">
        <f t="shared" si="103"/>
        <v>1.3459509994529151E-2</v>
      </c>
      <c r="N1538">
        <f t="shared" si="104"/>
        <v>8.032140606915103E-2</v>
      </c>
      <c r="O1538">
        <f t="shared" si="105"/>
        <v>40.236309161951269</v>
      </c>
      <c r="V1538" t="s">
        <v>24</v>
      </c>
      <c r="W1538" s="2" t="s">
        <v>36</v>
      </c>
      <c r="X1538" s="4" t="s">
        <v>33</v>
      </c>
      <c r="Y1538" s="2">
        <v>306</v>
      </c>
      <c r="Z1538" s="31">
        <f t="shared" si="102"/>
        <v>0.9639460024465818</v>
      </c>
    </row>
  </sheetData>
  <conditionalFormatting sqref="J3">
    <cfRule type="colorScale" priority="7">
      <colorScale>
        <cfvo type="num" val="0"/>
        <cfvo type="num" val="0.39300000000000002"/>
        <cfvo type="num" val="1.02"/>
        <color rgb="FF00B0F0"/>
        <color rgb="FF00B050"/>
        <color rgb="FFFF0000"/>
      </colorScale>
    </cfRule>
  </conditionalFormatting>
  <conditionalFormatting sqref="J4">
    <cfRule type="colorScale" priority="8">
      <colorScale>
        <cfvo type="num" val="0"/>
        <cfvo type="num" val="0.39300000000000002"/>
        <cfvo type="num" val="1.02"/>
        <color rgb="FF00B0F0"/>
        <color rgb="FF00B050"/>
        <color rgb="FFFF0000"/>
      </colorScale>
    </cfRule>
  </conditionalFormatting>
  <conditionalFormatting sqref="J1155:K1538">
    <cfRule type="colorScale" priority="3">
      <colorScale>
        <cfvo type="num" val="0"/>
        <cfvo type="num" val="0.39300000000000002"/>
        <cfvo type="num" val="1.02"/>
        <color rgb="FF00B0F0"/>
        <color rgb="FF00B050"/>
        <color rgb="FFFF0000"/>
      </colorScale>
    </cfRule>
  </conditionalFormatting>
  <conditionalFormatting sqref="K1:K2">
    <cfRule type="colorScale" priority="14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conditionalFormatting sqref="K3:K4 J5:K1154">
    <cfRule type="colorScale" priority="18">
      <colorScale>
        <cfvo type="num" val="0"/>
        <cfvo type="num" val="0.39300000000000002"/>
        <cfvo type="num" val="1.02"/>
        <color rgb="FF00B0F0"/>
        <color rgb="FF00B050"/>
        <color rgb="FFFF0000"/>
      </colorScale>
    </cfRule>
  </conditionalFormatting>
  <conditionalFormatting sqref="K3:K1154">
    <cfRule type="colorScale" priority="16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conditionalFormatting sqref="K4">
    <cfRule type="colorScale" priority="6">
      <colorScale>
        <cfvo type="num" val="0"/>
        <cfvo type="num" val="0.39300000000000002"/>
        <cfvo type="num" val="1.02"/>
        <color rgb="FF00B0F0"/>
        <color rgb="FF00B050"/>
        <color rgb="FFFF0000"/>
      </colorScale>
    </cfRule>
    <cfRule type="colorScale" priority="5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conditionalFormatting sqref="K1155:K1538">
    <cfRule type="colorScale" priority="2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conditionalFormatting sqref="L3">
    <cfRule type="colorScale" priority="4">
      <colorScale>
        <cfvo type="num" val="0"/>
        <cfvo type="num" val="498"/>
        <cfvo type="num" val="1503"/>
        <color rgb="FF00B0F0"/>
        <color rgb="FF00B050"/>
        <color rgb="FFFF0000"/>
      </colorScale>
    </cfRule>
  </conditionalFormatting>
  <conditionalFormatting sqref="L3:L1154">
    <cfRule type="colorScale" priority="15">
      <colorScale>
        <cfvo type="num" val="0"/>
        <cfvo type="num" val="498"/>
        <cfvo type="num" val="1503"/>
        <color rgb="FF00B0F0"/>
        <color rgb="FF00B050"/>
        <color rgb="FFFF0000"/>
      </colorScale>
    </cfRule>
  </conditionalFormatting>
  <conditionalFormatting sqref="L1155:L1538">
    <cfRule type="colorScale" priority="1">
      <colorScale>
        <cfvo type="num" val="0"/>
        <cfvo type="num" val="498"/>
        <cfvo type="num" val="1503"/>
        <color rgb="FF00B0F0"/>
        <color rgb="FF00B050"/>
        <color rgb="FFFF0000"/>
      </colorScale>
    </cfRule>
  </conditionalFormatting>
  <conditionalFormatting sqref="N1">
    <cfRule type="colorScale" priority="12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conditionalFormatting sqref="Q1">
    <cfRule type="colorScale" priority="11">
      <colorScale>
        <cfvo type="num" val="0"/>
        <cfvo type="num" val="1.8"/>
        <cfvo type="num" val="149"/>
        <color rgb="FF00B0F0"/>
        <color rgb="FF00B050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6C28-145E-A34D-AA41-A0B8E0FBCE51}">
  <dimension ref="A1:J30"/>
  <sheetViews>
    <sheetView workbookViewId="0">
      <selection activeCell="A12" sqref="A12:XFD12"/>
    </sheetView>
  </sheetViews>
  <sheetFormatPr baseColWidth="10" defaultRowHeight="16" x14ac:dyDescent="0.2"/>
  <cols>
    <col min="6" max="7" width="12.33203125" customWidth="1"/>
    <col min="9" max="9" width="12.6640625" customWidth="1"/>
  </cols>
  <sheetData>
    <row r="1" spans="1:10" x14ac:dyDescent="0.2">
      <c r="B1" t="s">
        <v>37</v>
      </c>
      <c r="C1" t="s">
        <v>38</v>
      </c>
      <c r="D1" t="s">
        <v>39</v>
      </c>
      <c r="E1" t="s">
        <v>40</v>
      </c>
      <c r="F1" t="s">
        <v>43</v>
      </c>
      <c r="G1" t="s">
        <v>44</v>
      </c>
      <c r="I1" t="s">
        <v>47</v>
      </c>
      <c r="J1" t="s">
        <v>48</v>
      </c>
    </row>
    <row r="2" spans="1:10" x14ac:dyDescent="0.2">
      <c r="A2">
        <v>1</v>
      </c>
      <c r="B2">
        <v>25.5</v>
      </c>
      <c r="C2">
        <v>26.3</v>
      </c>
      <c r="D2">
        <v>25.2</v>
      </c>
      <c r="E2">
        <v>26.5</v>
      </c>
      <c r="F2" s="35">
        <f t="shared" ref="F2:F25" si="0">GEOMEAN(B2:E2)</f>
        <v>25.869354125133867</v>
      </c>
      <c r="G2" s="35">
        <f>F2/100</f>
        <v>0.2586935412513387</v>
      </c>
      <c r="I2" s="15">
        <f>PI()*$C$30^2*G2</f>
        <v>1.7681516035602297E-2</v>
      </c>
      <c r="J2" s="11">
        <f>I2*1000</f>
        <v>17.681516035602296</v>
      </c>
    </row>
    <row r="3" spans="1:10" x14ac:dyDescent="0.2">
      <c r="A3">
        <v>2</v>
      </c>
      <c r="B3">
        <v>26.8</v>
      </c>
      <c r="C3">
        <v>27</v>
      </c>
      <c r="D3">
        <v>26.6</v>
      </c>
      <c r="E3">
        <v>27.5</v>
      </c>
      <c r="F3" s="35">
        <f t="shared" si="0"/>
        <v>26.972936015388402</v>
      </c>
      <c r="G3" s="35">
        <f t="shared" ref="G3:G25" si="1">F3/100</f>
        <v>0.26972936015388405</v>
      </c>
      <c r="I3" s="15">
        <f t="shared" ref="I3:I24" si="2">PI()*$C$30^2*G3</f>
        <v>1.8435806258494936E-2</v>
      </c>
      <c r="J3" s="11">
        <f t="shared" ref="J3:J25" si="3">I3*1000</f>
        <v>18.435806258494935</v>
      </c>
    </row>
    <row r="4" spans="1:10" x14ac:dyDescent="0.2">
      <c r="A4">
        <v>3</v>
      </c>
      <c r="B4">
        <v>26.2</v>
      </c>
      <c r="C4">
        <v>25.1</v>
      </c>
      <c r="D4">
        <v>25</v>
      </c>
      <c r="E4">
        <v>25.9</v>
      </c>
      <c r="F4" s="35">
        <f t="shared" si="0"/>
        <v>25.544869972113499</v>
      </c>
      <c r="G4" s="35">
        <f t="shared" si="1"/>
        <v>0.25544869972113499</v>
      </c>
      <c r="I4" s="15">
        <f t="shared" si="2"/>
        <v>1.7459733468972453E-2</v>
      </c>
      <c r="J4" s="11">
        <f t="shared" si="3"/>
        <v>17.459733468972452</v>
      </c>
    </row>
    <row r="5" spans="1:10" x14ac:dyDescent="0.2">
      <c r="A5">
        <v>4</v>
      </c>
      <c r="B5">
        <v>25.8</v>
      </c>
      <c r="C5">
        <v>26.5</v>
      </c>
      <c r="D5">
        <v>26.7</v>
      </c>
      <c r="E5">
        <v>25.6</v>
      </c>
      <c r="F5" s="35">
        <f t="shared" si="0"/>
        <v>26.145936473486074</v>
      </c>
      <c r="G5" s="35">
        <f t="shared" si="1"/>
        <v>0.26145936473486076</v>
      </c>
      <c r="I5" s="15">
        <f t="shared" si="2"/>
        <v>1.7870558065948259E-2</v>
      </c>
      <c r="J5" s="11">
        <f t="shared" si="3"/>
        <v>17.870558065948259</v>
      </c>
    </row>
    <row r="6" spans="1:10" x14ac:dyDescent="0.2">
      <c r="A6">
        <v>5</v>
      </c>
      <c r="B6">
        <v>26.7</v>
      </c>
      <c r="C6">
        <v>25</v>
      </c>
      <c r="D6">
        <v>25.8</v>
      </c>
      <c r="E6">
        <v>26.5</v>
      </c>
      <c r="F6" s="35">
        <f t="shared" si="0"/>
        <v>25.99137244195785</v>
      </c>
      <c r="G6" s="35">
        <f t="shared" si="1"/>
        <v>0.2599137244195785</v>
      </c>
      <c r="I6" s="15">
        <f t="shared" si="2"/>
        <v>1.7764914670725707E-2</v>
      </c>
      <c r="J6" s="11">
        <f t="shared" si="3"/>
        <v>17.764914670725709</v>
      </c>
    </row>
    <row r="7" spans="1:10" x14ac:dyDescent="0.2">
      <c r="A7">
        <v>6</v>
      </c>
      <c r="B7">
        <v>25.5</v>
      </c>
      <c r="C7">
        <v>26.2</v>
      </c>
      <c r="D7">
        <v>25.2</v>
      </c>
      <c r="E7">
        <v>26.5</v>
      </c>
      <c r="F7" s="35">
        <f t="shared" si="0"/>
        <v>25.84472834365689</v>
      </c>
      <c r="G7" s="35">
        <f t="shared" si="1"/>
        <v>0.25844728343656892</v>
      </c>
      <c r="I7" s="15">
        <f t="shared" si="2"/>
        <v>1.7664684492457915E-2</v>
      </c>
      <c r="J7" s="11">
        <f t="shared" si="3"/>
        <v>17.664684492457916</v>
      </c>
    </row>
    <row r="8" spans="1:10" x14ac:dyDescent="0.2">
      <c r="A8">
        <v>7</v>
      </c>
      <c r="B8">
        <v>24</v>
      </c>
      <c r="C8">
        <v>24.5</v>
      </c>
      <c r="D8">
        <v>25.1</v>
      </c>
      <c r="E8">
        <v>24.8</v>
      </c>
      <c r="F8" s="35">
        <f t="shared" si="0"/>
        <v>24.596634184321747</v>
      </c>
      <c r="G8" s="35">
        <f t="shared" si="1"/>
        <v>0.24596634184321747</v>
      </c>
      <c r="I8" s="15">
        <f t="shared" si="2"/>
        <v>1.6811621181117446E-2</v>
      </c>
      <c r="J8" s="11">
        <f t="shared" si="3"/>
        <v>16.811621181117445</v>
      </c>
    </row>
    <row r="9" spans="1:10" x14ac:dyDescent="0.2">
      <c r="A9">
        <v>8</v>
      </c>
      <c r="B9">
        <v>26.5</v>
      </c>
      <c r="C9">
        <v>25.1</v>
      </c>
      <c r="D9">
        <v>27</v>
      </c>
      <c r="E9">
        <v>26.1</v>
      </c>
      <c r="F9" s="35">
        <f t="shared" si="0"/>
        <v>26.165616194092873</v>
      </c>
      <c r="G9" s="35">
        <f t="shared" si="1"/>
        <v>0.26165616194092872</v>
      </c>
      <c r="I9" s="15">
        <f t="shared" si="2"/>
        <v>1.7884009012338421E-2</v>
      </c>
      <c r="J9" s="11">
        <f t="shared" si="3"/>
        <v>17.884009012338421</v>
      </c>
    </row>
    <row r="10" spans="1:10" x14ac:dyDescent="0.2">
      <c r="A10">
        <v>9</v>
      </c>
      <c r="B10">
        <v>24.9</v>
      </c>
      <c r="C10">
        <v>26.1</v>
      </c>
      <c r="D10">
        <v>25.7</v>
      </c>
      <c r="E10">
        <v>27.4</v>
      </c>
      <c r="F10" s="35">
        <f t="shared" si="0"/>
        <v>26.009433022332576</v>
      </c>
      <c r="G10" s="35">
        <f t="shared" si="1"/>
        <v>0.26009433022332579</v>
      </c>
      <c r="I10" s="15">
        <f t="shared" si="2"/>
        <v>1.7777258946503269E-2</v>
      </c>
      <c r="J10" s="11">
        <f t="shared" si="3"/>
        <v>17.77725894650327</v>
      </c>
    </row>
    <row r="11" spans="1:10" x14ac:dyDescent="0.2">
      <c r="A11">
        <v>10</v>
      </c>
      <c r="B11">
        <v>25.5</v>
      </c>
      <c r="C11">
        <v>25.4</v>
      </c>
      <c r="D11">
        <v>24.8</v>
      </c>
      <c r="E11">
        <v>24.3</v>
      </c>
      <c r="F11" s="35">
        <f t="shared" si="0"/>
        <v>24.995277510053828</v>
      </c>
      <c r="G11" s="35">
        <f t="shared" si="1"/>
        <v>0.24995277510053829</v>
      </c>
      <c r="I11" s="15">
        <f t="shared" si="2"/>
        <v>1.7084091004767564E-2</v>
      </c>
      <c r="J11" s="11">
        <f t="shared" si="3"/>
        <v>17.084091004767565</v>
      </c>
    </row>
    <row r="12" spans="1:10" x14ac:dyDescent="0.2">
      <c r="A12">
        <v>11</v>
      </c>
      <c r="B12">
        <v>23.8</v>
      </c>
      <c r="C12">
        <v>26.1</v>
      </c>
      <c r="D12">
        <v>25.5</v>
      </c>
      <c r="E12">
        <v>24.5</v>
      </c>
      <c r="F12" s="35">
        <f t="shared" si="0"/>
        <v>24.959215586395356</v>
      </c>
      <c r="G12" s="35">
        <f t="shared" si="1"/>
        <v>0.24959215586395356</v>
      </c>
      <c r="I12" s="15">
        <f t="shared" si="2"/>
        <v>1.7059442941334758E-2</v>
      </c>
      <c r="J12" s="11">
        <f t="shared" si="3"/>
        <v>17.059442941334758</v>
      </c>
    </row>
    <row r="13" spans="1:10" x14ac:dyDescent="0.2">
      <c r="A13">
        <v>12</v>
      </c>
      <c r="B13">
        <v>27.7</v>
      </c>
      <c r="C13">
        <v>25.5</v>
      </c>
      <c r="D13">
        <v>27.5</v>
      </c>
      <c r="E13">
        <v>26.8</v>
      </c>
      <c r="F13" s="35">
        <f t="shared" si="0"/>
        <v>26.860980362004671</v>
      </c>
      <c r="G13" s="35">
        <f t="shared" si="1"/>
        <v>0.26860980362004672</v>
      </c>
      <c r="I13" s="15">
        <f t="shared" si="2"/>
        <v>1.8359285380895693E-2</v>
      </c>
      <c r="J13" s="11">
        <f t="shared" si="3"/>
        <v>18.359285380895692</v>
      </c>
    </row>
    <row r="14" spans="1:10" x14ac:dyDescent="0.2">
      <c r="A14">
        <v>13</v>
      </c>
      <c r="B14">
        <v>24.6</v>
      </c>
      <c r="C14">
        <v>24.1</v>
      </c>
      <c r="D14">
        <v>23.3</v>
      </c>
      <c r="E14">
        <v>24.6</v>
      </c>
      <c r="F14" s="35">
        <f t="shared" si="0"/>
        <v>24.144087394454075</v>
      </c>
      <c r="G14" s="35">
        <f t="shared" si="1"/>
        <v>0.24144087394454075</v>
      </c>
      <c r="I14" s="15">
        <f t="shared" si="2"/>
        <v>1.6502308730439313E-2</v>
      </c>
      <c r="J14" s="11">
        <f t="shared" si="3"/>
        <v>16.502308730439314</v>
      </c>
    </row>
    <row r="15" spans="1:10" x14ac:dyDescent="0.2">
      <c r="A15">
        <v>14</v>
      </c>
      <c r="B15">
        <v>25.2</v>
      </c>
      <c r="C15">
        <v>25.3</v>
      </c>
      <c r="D15">
        <v>25.8</v>
      </c>
      <c r="E15">
        <v>26.1</v>
      </c>
      <c r="F15" s="35">
        <f t="shared" si="0"/>
        <v>25.597368394885951</v>
      </c>
      <c r="G15" s="35">
        <f t="shared" si="1"/>
        <v>0.2559736839488595</v>
      </c>
      <c r="I15" s="15">
        <f t="shared" si="2"/>
        <v>1.7495615760412926E-2</v>
      </c>
      <c r="J15" s="11">
        <f t="shared" si="3"/>
        <v>17.495615760412925</v>
      </c>
    </row>
    <row r="16" spans="1:10" x14ac:dyDescent="0.2">
      <c r="A16">
        <v>15</v>
      </c>
      <c r="B16">
        <v>23.5</v>
      </c>
      <c r="C16">
        <v>24.5</v>
      </c>
      <c r="D16">
        <v>27.2</v>
      </c>
      <c r="E16">
        <v>25.3</v>
      </c>
      <c r="F16" s="35">
        <f t="shared" si="0"/>
        <v>25.088855083006575</v>
      </c>
      <c r="G16" s="35">
        <f t="shared" si="1"/>
        <v>0.25088855083006573</v>
      </c>
      <c r="I16" s="15">
        <f t="shared" si="2"/>
        <v>1.7148050597602126E-2</v>
      </c>
      <c r="J16" s="11">
        <f t="shared" si="3"/>
        <v>17.148050597602126</v>
      </c>
    </row>
    <row r="17" spans="1:10" x14ac:dyDescent="0.2">
      <c r="A17">
        <v>16</v>
      </c>
      <c r="B17">
        <v>27.5</v>
      </c>
      <c r="C17">
        <v>27.3</v>
      </c>
      <c r="D17">
        <v>27.2</v>
      </c>
      <c r="E17">
        <v>26.8</v>
      </c>
      <c r="F17" s="35">
        <f t="shared" si="0"/>
        <v>27.198801012852588</v>
      </c>
      <c r="G17" s="35">
        <f t="shared" si="1"/>
        <v>0.27198801012852586</v>
      </c>
      <c r="I17" s="15">
        <f t="shared" si="2"/>
        <v>1.859018334712368E-2</v>
      </c>
      <c r="J17" s="11">
        <f t="shared" si="3"/>
        <v>18.590183347123681</v>
      </c>
    </row>
    <row r="18" spans="1:10" x14ac:dyDescent="0.2">
      <c r="A18">
        <v>17</v>
      </c>
      <c r="B18">
        <v>24.5</v>
      </c>
      <c r="C18">
        <v>25.2</v>
      </c>
      <c r="D18">
        <v>23.1</v>
      </c>
      <c r="E18">
        <v>21.2</v>
      </c>
      <c r="F18" s="35">
        <f t="shared" si="0"/>
        <v>23.44923162470711</v>
      </c>
      <c r="G18" s="35">
        <f t="shared" si="1"/>
        <v>0.23449231624707109</v>
      </c>
      <c r="I18" s="15">
        <f t="shared" si="2"/>
        <v>1.6027379848342682E-2</v>
      </c>
      <c r="J18" s="11">
        <f t="shared" si="3"/>
        <v>16.027379848342683</v>
      </c>
    </row>
    <row r="19" spans="1:10" x14ac:dyDescent="0.2">
      <c r="A19">
        <v>18</v>
      </c>
      <c r="B19">
        <v>23</v>
      </c>
      <c r="C19">
        <v>23.2</v>
      </c>
      <c r="D19">
        <v>23.1</v>
      </c>
      <c r="E19">
        <v>25.5</v>
      </c>
      <c r="F19" s="35">
        <f t="shared" si="0"/>
        <v>23.677835298392385</v>
      </c>
      <c r="G19" s="35">
        <f t="shared" si="1"/>
        <v>0.23677835298392386</v>
      </c>
      <c r="I19" s="15">
        <f t="shared" si="2"/>
        <v>1.6183628802317791E-2</v>
      </c>
      <c r="J19" s="11">
        <f t="shared" si="3"/>
        <v>16.183628802317791</v>
      </c>
    </row>
    <row r="20" spans="1:10" x14ac:dyDescent="0.2">
      <c r="A20">
        <v>19</v>
      </c>
      <c r="B20">
        <v>24.6</v>
      </c>
      <c r="C20">
        <v>26.5</v>
      </c>
      <c r="D20">
        <v>25.3</v>
      </c>
      <c r="E20">
        <v>25.6</v>
      </c>
      <c r="F20" s="35">
        <f t="shared" si="0"/>
        <v>25.490911599859764</v>
      </c>
      <c r="G20" s="35">
        <f t="shared" si="1"/>
        <v>0.25490911599859767</v>
      </c>
      <c r="I20" s="15">
        <f t="shared" si="2"/>
        <v>1.7422853312643677E-2</v>
      </c>
      <c r="J20" s="11">
        <f t="shared" si="3"/>
        <v>17.422853312643678</v>
      </c>
    </row>
    <row r="21" spans="1:10" x14ac:dyDescent="0.2">
      <c r="A21">
        <v>20</v>
      </c>
      <c r="B21">
        <v>24.5</v>
      </c>
      <c r="C21">
        <v>24.5</v>
      </c>
      <c r="D21">
        <v>24.1</v>
      </c>
      <c r="E21">
        <v>25.2</v>
      </c>
      <c r="F21" s="35">
        <f t="shared" si="0"/>
        <v>24.571826380443067</v>
      </c>
      <c r="G21" s="35">
        <f t="shared" si="1"/>
        <v>0.24571826380443068</v>
      </c>
      <c r="I21" s="15">
        <f t="shared" si="2"/>
        <v>1.6794665226980858E-2</v>
      </c>
      <c r="J21" s="11">
        <f t="shared" si="3"/>
        <v>16.794665226980857</v>
      </c>
    </row>
    <row r="22" spans="1:10" x14ac:dyDescent="0.2">
      <c r="A22">
        <v>21</v>
      </c>
      <c r="B22">
        <v>25.9</v>
      </c>
      <c r="C22">
        <v>23.5</v>
      </c>
      <c r="D22">
        <v>24.4</v>
      </c>
      <c r="E22">
        <v>23.5</v>
      </c>
      <c r="F22" s="35">
        <f t="shared" si="0"/>
        <v>24.305599012097876</v>
      </c>
      <c r="G22" s="35">
        <f t="shared" si="1"/>
        <v>0.24305599012097875</v>
      </c>
      <c r="I22" s="15">
        <f t="shared" si="2"/>
        <v>1.6612700750413649E-2</v>
      </c>
      <c r="J22" s="11">
        <f t="shared" si="3"/>
        <v>16.612700750413648</v>
      </c>
    </row>
    <row r="23" spans="1:10" x14ac:dyDescent="0.2">
      <c r="A23">
        <v>22</v>
      </c>
      <c r="B23">
        <v>24.5</v>
      </c>
      <c r="C23">
        <v>26.3</v>
      </c>
      <c r="D23">
        <v>25.2</v>
      </c>
      <c r="E23">
        <v>25.5</v>
      </c>
      <c r="F23" s="35">
        <f t="shared" si="0"/>
        <v>25.366797296572397</v>
      </c>
      <c r="G23" s="35">
        <f t="shared" si="1"/>
        <v>0.25366797296572396</v>
      </c>
      <c r="I23" s="15">
        <f t="shared" si="2"/>
        <v>1.7338022085964883E-2</v>
      </c>
      <c r="J23" s="11">
        <f t="shared" si="3"/>
        <v>17.338022085964884</v>
      </c>
    </row>
    <row r="24" spans="1:10" x14ac:dyDescent="0.2">
      <c r="A24">
        <v>23</v>
      </c>
      <c r="B24">
        <v>23.8</v>
      </c>
      <c r="C24">
        <v>23.3</v>
      </c>
      <c r="D24">
        <v>23.7</v>
      </c>
      <c r="E24">
        <v>23.9</v>
      </c>
      <c r="F24" s="35">
        <f t="shared" si="0"/>
        <v>23.673898499131184</v>
      </c>
      <c r="G24" s="35">
        <f t="shared" si="1"/>
        <v>0.23673898499131185</v>
      </c>
      <c r="I24" s="15">
        <f t="shared" si="2"/>
        <v>1.6180938028557874E-2</v>
      </c>
      <c r="J24" s="11">
        <f t="shared" si="3"/>
        <v>16.180938028557875</v>
      </c>
    </row>
    <row r="25" spans="1:10" x14ac:dyDescent="0.2">
      <c r="A25">
        <v>24</v>
      </c>
      <c r="B25">
        <v>27.4</v>
      </c>
      <c r="C25">
        <v>20.100000000000001</v>
      </c>
      <c r="D25">
        <v>27.3</v>
      </c>
      <c r="E25">
        <v>26.8</v>
      </c>
      <c r="F25" s="35">
        <f t="shared" si="0"/>
        <v>25.194805807996495</v>
      </c>
      <c r="G25" s="35">
        <f t="shared" si="1"/>
        <v>0.25194805807996495</v>
      </c>
      <c r="I25" s="15">
        <f>PI()*$C$30^2*G25</f>
        <v>1.7220467150169741E-2</v>
      </c>
      <c r="J25" s="11">
        <f t="shared" si="3"/>
        <v>17.220467150169743</v>
      </c>
    </row>
    <row r="28" spans="1:10" x14ac:dyDescent="0.2">
      <c r="B28" t="s">
        <v>45</v>
      </c>
      <c r="C28" t="s">
        <v>46</v>
      </c>
    </row>
    <row r="29" spans="1:10" x14ac:dyDescent="0.2">
      <c r="A29" t="s">
        <v>41</v>
      </c>
      <c r="B29">
        <v>29.5</v>
      </c>
      <c r="C29">
        <f>B29/100</f>
        <v>0.29499999999999998</v>
      </c>
    </row>
    <row r="30" spans="1:10" x14ac:dyDescent="0.2">
      <c r="A30" t="s">
        <v>42</v>
      </c>
      <c r="B30">
        <f>B29/2</f>
        <v>14.75</v>
      </c>
      <c r="C30">
        <f>B30/100</f>
        <v>0.14749999999999999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Heights after 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Elena Kost</cp:lastModifiedBy>
  <dcterms:created xsi:type="dcterms:W3CDTF">2017-06-02T13:10:15Z</dcterms:created>
  <dcterms:modified xsi:type="dcterms:W3CDTF">2023-08-10T14:49:14Z</dcterms:modified>
</cp:coreProperties>
</file>