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 INFORMATIKA\Semester-IV\Prakspck\ResponsiWP\"/>
    </mc:Choice>
  </mc:AlternateContent>
  <bookViews>
    <workbookView xWindow="0" yWindow="0" windowWidth="20490" windowHeight="8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11" i="1" s="1"/>
  <c r="M14" i="1" s="1"/>
  <c r="N11" i="1" l="1"/>
  <c r="N14" i="1" s="1"/>
  <c r="K11" i="1"/>
  <c r="K14" i="1" s="1"/>
  <c r="L11" i="1"/>
  <c r="L14" i="1" s="1"/>
  <c r="O25" i="1" l="1"/>
  <c r="O21" i="1"/>
  <c r="O23" i="1"/>
  <c r="O22" i="1"/>
  <c r="O24" i="1"/>
  <c r="F4" i="1"/>
  <c r="F39" i="1"/>
  <c r="F16" i="1"/>
  <c r="F19" i="1"/>
  <c r="F49" i="1"/>
  <c r="F36" i="1"/>
  <c r="F8" i="1"/>
  <c r="F51" i="1"/>
  <c r="F26" i="1"/>
  <c r="F10" i="1"/>
  <c r="F31" i="1"/>
  <c r="F20" i="1"/>
  <c r="F34" i="1"/>
  <c r="F30" i="1"/>
  <c r="F28" i="1"/>
  <c r="F35" i="1"/>
  <c r="F14" i="1"/>
  <c r="F25" i="1"/>
  <c r="F6" i="1"/>
  <c r="F32" i="1"/>
  <c r="F45" i="1"/>
  <c r="F42" i="1"/>
  <c r="F21" i="1"/>
  <c r="F7" i="1"/>
  <c r="F9" i="1"/>
  <c r="F41" i="1"/>
  <c r="F48" i="1"/>
  <c r="F15" i="1"/>
  <c r="F46" i="1"/>
  <c r="F37" i="1"/>
  <c r="F23" i="1"/>
  <c r="F11" i="1"/>
  <c r="F27" i="1"/>
  <c r="F12" i="1"/>
  <c r="F38" i="1"/>
  <c r="F5" i="1"/>
  <c r="F50" i="1"/>
  <c r="F24" i="1"/>
  <c r="F47" i="1"/>
  <c r="F33" i="1"/>
  <c r="F2" i="1"/>
  <c r="F13" i="1"/>
  <c r="F22" i="1"/>
  <c r="F40" i="1"/>
  <c r="F3" i="1"/>
  <c r="F43" i="1"/>
  <c r="F18" i="1"/>
  <c r="F44" i="1"/>
  <c r="F29" i="1"/>
  <c r="F17" i="1"/>
  <c r="O11" i="1"/>
  <c r="F52" i="1" l="1"/>
  <c r="P22" i="1" s="1"/>
  <c r="G26" i="1" l="1"/>
  <c r="G15" i="1"/>
  <c r="G38" i="1"/>
  <c r="G7" i="1"/>
  <c r="G37" i="1"/>
  <c r="G27" i="1"/>
  <c r="G30" i="1"/>
  <c r="G23" i="1"/>
  <c r="G2" i="1"/>
  <c r="G5" i="1"/>
  <c r="G18" i="1"/>
  <c r="G17" i="1"/>
  <c r="G32" i="1"/>
  <c r="G49" i="1"/>
  <c r="P24" i="1"/>
  <c r="G34" i="1"/>
  <c r="G11" i="1"/>
  <c r="G21" i="1"/>
  <c r="P23" i="1"/>
  <c r="G28" i="1"/>
  <c r="P21" i="1"/>
  <c r="G14" i="1"/>
  <c r="G41" i="1"/>
  <c r="G16" i="1"/>
  <c r="G8" i="1"/>
  <c r="G9" i="1"/>
  <c r="G12" i="1"/>
  <c r="G31" i="1"/>
  <c r="G51" i="1"/>
  <c r="G24" i="1"/>
  <c r="G46" i="1"/>
  <c r="G44" i="1"/>
  <c r="P25" i="1"/>
  <c r="G29" i="1"/>
  <c r="G19" i="1"/>
  <c r="G20" i="1"/>
  <c r="G39" i="1"/>
  <c r="G50" i="1"/>
  <c r="G45" i="1"/>
  <c r="G4" i="1"/>
  <c r="G40" i="1"/>
  <c r="G43" i="1"/>
  <c r="G13" i="1"/>
  <c r="G22" i="1"/>
  <c r="G10" i="1"/>
  <c r="G47" i="1"/>
  <c r="G33" i="1"/>
  <c r="G42" i="1"/>
  <c r="G6" i="1"/>
  <c r="G25" i="1"/>
  <c r="G48" i="1"/>
  <c r="G3" i="1"/>
  <c r="G36" i="1"/>
  <c r="G35" i="1"/>
  <c r="H36" i="1" l="1"/>
  <c r="H6" i="1"/>
  <c r="H10" i="1"/>
  <c r="H42" i="1"/>
  <c r="H4" i="1"/>
  <c r="H44" i="1"/>
  <c r="H48" i="1"/>
  <c r="H33" i="1"/>
  <c r="H13" i="1"/>
  <c r="H45" i="1"/>
  <c r="H19" i="1"/>
  <c r="H46" i="1"/>
  <c r="H12" i="1"/>
  <c r="H41" i="1"/>
  <c r="H23" i="1"/>
  <c r="H34" i="1"/>
  <c r="H32" i="1"/>
  <c r="H38" i="1"/>
  <c r="H37" i="1"/>
  <c r="H35" i="1"/>
  <c r="H25" i="1"/>
  <c r="H47" i="1"/>
  <c r="H43" i="1"/>
  <c r="H50" i="1"/>
  <c r="H29" i="1"/>
  <c r="H24" i="1"/>
  <c r="H9" i="1"/>
  <c r="H14" i="1"/>
  <c r="H49" i="1"/>
  <c r="H15" i="1"/>
  <c r="H27" i="1"/>
  <c r="H18" i="1"/>
  <c r="H40" i="1"/>
  <c r="H39" i="1"/>
  <c r="H51" i="1"/>
  <c r="H8" i="1"/>
  <c r="H21" i="1"/>
  <c r="H5" i="1"/>
  <c r="H7" i="1"/>
  <c r="H17" i="1"/>
  <c r="H3" i="1"/>
  <c r="H22" i="1"/>
  <c r="H20" i="1"/>
  <c r="H31" i="1"/>
  <c r="H16" i="1"/>
  <c r="H28" i="1"/>
  <c r="H11" i="1"/>
  <c r="H2" i="1"/>
  <c r="H26" i="1"/>
  <c r="H30" i="1"/>
  <c r="G52" i="1"/>
  <c r="Q22" i="1" l="1"/>
  <c r="Q21" i="1"/>
  <c r="Q23" i="1"/>
  <c r="Q25" i="1"/>
  <c r="Q24" i="1"/>
</calcChain>
</file>

<file path=xl/sharedStrings.xml><?xml version="1.0" encoding="utf-8"?>
<sst xmlns="http://schemas.openxmlformats.org/spreadsheetml/2006/main" count="46" uniqueCount="35">
  <si>
    <t>Tabel Alternatif</t>
  </si>
  <si>
    <t>Kode</t>
  </si>
  <si>
    <t>Alternatif</t>
  </si>
  <si>
    <t>X2</t>
  </si>
  <si>
    <t>X3</t>
  </si>
  <si>
    <t>X4</t>
  </si>
  <si>
    <t>Y</t>
  </si>
  <si>
    <t>House age</t>
  </si>
  <si>
    <t>distance to the nearest MRT station</t>
  </si>
  <si>
    <t>number of convenience stores</t>
  </si>
  <si>
    <t>House Price of unit area</t>
  </si>
  <si>
    <t>No</t>
  </si>
  <si>
    <t>Bobot</t>
  </si>
  <si>
    <t>Cost/benefit</t>
  </si>
  <si>
    <t>Jumlah</t>
  </si>
  <si>
    <t>nilai relatif bobot</t>
  </si>
  <si>
    <t>Bobot/kriteria</t>
  </si>
  <si>
    <t>x2</t>
  </si>
  <si>
    <t>x3</t>
  </si>
  <si>
    <t>x4</t>
  </si>
  <si>
    <t>y</t>
  </si>
  <si>
    <t>bobot kepentingan</t>
  </si>
  <si>
    <t>Total wj</t>
  </si>
  <si>
    <t>pangkat</t>
  </si>
  <si>
    <t>Cost</t>
  </si>
  <si>
    <t>benefit</t>
  </si>
  <si>
    <t>cost</t>
  </si>
  <si>
    <t>Vektor S</t>
  </si>
  <si>
    <t>preferensi relatif</t>
  </si>
  <si>
    <t>Rank</t>
  </si>
  <si>
    <t>house age</t>
  </si>
  <si>
    <t>house price of unit area</t>
  </si>
  <si>
    <t>5 Ranking Teratas</t>
  </si>
  <si>
    <t>No.</t>
  </si>
  <si>
    <t>Pangkat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</si>
</sst>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59F12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4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" fontId="0" fillId="0" borderId="0" xfId="0" applyNumberFormat="1"/>
    <xf numFmtId="1" fontId="1" fillId="4" borderId="1" xfId="0" applyNumberFormat="1" applyFont="1" applyFill="1" applyBorder="1"/>
    <xf numFmtId="0" fontId="0" fillId="0" borderId="0" xfId="0" applyFont="1"/>
    <xf numFmtId="0" fontId="6" fillId="3" borderId="1" xfId="2" applyFont="1" applyFill="1" applyBorder="1">
      <alignment vertical="center"/>
    </xf>
    <xf numFmtId="0" fontId="7" fillId="3" borderId="1" xfId="1" applyFont="1" applyFill="1" applyBorder="1">
      <alignment vertical="center"/>
    </xf>
    <xf numFmtId="1" fontId="7" fillId="3" borderId="1" xfId="1" applyNumberFormat="1" applyFont="1" applyFill="1" applyBorder="1">
      <alignment vertical="center"/>
    </xf>
    <xf numFmtId="0" fontId="6" fillId="2" borderId="1" xfId="2" applyFont="1" applyFill="1" applyBorder="1">
      <alignment vertical="center"/>
    </xf>
    <xf numFmtId="0" fontId="8" fillId="2" borderId="1" xfId="1" applyFont="1" applyFill="1" applyBorder="1">
      <alignment vertical="center"/>
    </xf>
    <xf numFmtId="164" fontId="8" fillId="2" borderId="1" xfId="0" applyNumberFormat="1" applyFont="1" applyFill="1" applyBorder="1"/>
    <xf numFmtId="1" fontId="8" fillId="2" borderId="1" xfId="0" applyNumberFormat="1" applyFont="1" applyFill="1" applyBorder="1"/>
    <xf numFmtId="0" fontId="8" fillId="2" borderId="1" xfId="0" applyFont="1" applyFill="1" applyBorder="1"/>
    <xf numFmtId="0" fontId="8" fillId="0" borderId="0" xfId="0" applyFont="1"/>
    <xf numFmtId="0" fontId="9" fillId="4" borderId="1" xfId="0" applyFont="1" applyFill="1" applyBorder="1" applyAlignment="1">
      <alignment horizontal="right"/>
    </xf>
    <xf numFmtId="164" fontId="9" fillId="4" borderId="1" xfId="0" applyNumberFormat="1" applyFont="1" applyFill="1" applyBorder="1"/>
    <xf numFmtId="0" fontId="9" fillId="4" borderId="1" xfId="0" applyFont="1" applyFill="1" applyBorder="1"/>
    <xf numFmtId="1" fontId="9" fillId="5" borderId="1" xfId="0" applyNumberFormat="1" applyFont="1" applyFill="1" applyBorder="1"/>
    <xf numFmtId="164" fontId="0" fillId="2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/>
    <xf numFmtId="0" fontId="0" fillId="6" borderId="1" xfId="0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 vertical="center"/>
    </xf>
    <xf numFmtId="1" fontId="10" fillId="6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1" fontId="0" fillId="0" borderId="0" xfId="0" applyNumberFormat="1" applyFill="1"/>
    <xf numFmtId="0" fontId="11" fillId="6" borderId="1" xfId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9" fillId="0" borderId="4" xfId="0" applyFont="1" applyFill="1" applyBorder="1" applyAlignment="1">
      <alignment horizontal="center"/>
    </xf>
    <xf numFmtId="0" fontId="1" fillId="3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3">
    <cellStyle name="Normal" xfId="0" builtinId="0"/>
    <cellStyle name="Normal 2" xfId="1"/>
    <cellStyle name="一般 2" xfId="2"/>
  </cellStyles>
  <dxfs count="0"/>
  <tableStyles count="0" defaultTableStyle="TableStyleMedium2" defaultPivotStyle="PivotStyleLight16"/>
  <colors>
    <mruColors>
      <color rgb="FF59F1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zoomScale="61" zoomScaleNormal="55" workbookViewId="0">
      <selection activeCell="H2" sqref="H2"/>
    </sheetView>
  </sheetViews>
  <sheetFormatPr defaultRowHeight="15"/>
  <cols>
    <col min="2" max="2" width="5.42578125" style="6" customWidth="1"/>
    <col min="3" max="3" width="14.7109375" customWidth="1"/>
    <col min="4" max="4" width="22.85546875" customWidth="1"/>
    <col min="5" max="5" width="22.28515625" customWidth="1"/>
    <col min="6" max="6" width="27.5703125" customWidth="1"/>
    <col min="7" max="7" width="21.5703125" customWidth="1"/>
    <col min="8" max="8" width="17.42578125" customWidth="1"/>
    <col min="9" max="9" width="17" style="4" customWidth="1"/>
    <col min="10" max="10" width="14.85546875" customWidth="1"/>
    <col min="11" max="11" width="14" customWidth="1"/>
    <col min="12" max="12" width="34.42578125" customWidth="1"/>
    <col min="13" max="13" width="27.28515625" customWidth="1"/>
    <col min="14" max="14" width="23.5703125" customWidth="1"/>
    <col min="15" max="15" width="16.28515625" customWidth="1"/>
    <col min="16" max="16" width="14.140625" customWidth="1"/>
    <col min="17" max="17" width="14.28515625" customWidth="1"/>
    <col min="18" max="18" width="8.85546875" style="4"/>
  </cols>
  <sheetData>
    <row r="1" spans="1:16" ht="17.25">
      <c r="A1" s="7" t="s">
        <v>11</v>
      </c>
      <c r="B1" s="8" t="s">
        <v>30</v>
      </c>
      <c r="C1" s="8" t="s">
        <v>8</v>
      </c>
      <c r="D1" s="8" t="s">
        <v>9</v>
      </c>
      <c r="E1" s="8" t="s">
        <v>31</v>
      </c>
      <c r="F1" s="8" t="s">
        <v>27</v>
      </c>
      <c r="G1" s="8" t="s">
        <v>28</v>
      </c>
      <c r="H1" s="9" t="s">
        <v>29</v>
      </c>
      <c r="J1" s="23" t="s">
        <v>0</v>
      </c>
      <c r="K1" s="23"/>
      <c r="L1" s="23"/>
      <c r="M1" s="23"/>
      <c r="N1" s="23"/>
      <c r="O1" s="4"/>
      <c r="P1" s="4"/>
    </row>
    <row r="2" spans="1:16" ht="17.25">
      <c r="A2" s="10">
        <v>20</v>
      </c>
      <c r="B2" s="10">
        <v>1.5</v>
      </c>
      <c r="C2" s="10">
        <v>23.382840000000002</v>
      </c>
      <c r="D2" s="10">
        <v>7</v>
      </c>
      <c r="E2" s="11">
        <v>47.7</v>
      </c>
      <c r="F2" s="12">
        <f>(B2^$K$14)*(C2^$L$14)*(D2^$M$14)*(E2^$N$14)</f>
        <v>0.36625029064524389</v>
      </c>
      <c r="G2" s="12">
        <f>F2/$F$52</f>
        <v>0.12017304636256142</v>
      </c>
      <c r="H2" s="13">
        <f>RANK(G2,$G$2:$G$51,0)+COUNTIF($G$2:G2,G2)-1</f>
        <v>1</v>
      </c>
      <c r="J2" s="43" t="s">
        <v>2</v>
      </c>
      <c r="K2" s="44"/>
      <c r="L2" s="41" t="s">
        <v>1</v>
      </c>
      <c r="M2" s="41" t="s">
        <v>12</v>
      </c>
      <c r="N2" s="41" t="s">
        <v>13</v>
      </c>
      <c r="O2" s="32"/>
      <c r="P2" s="4"/>
    </row>
    <row r="3" spans="1:16" ht="17.25">
      <c r="A3" s="10">
        <v>12</v>
      </c>
      <c r="B3" s="10">
        <v>6.3</v>
      </c>
      <c r="C3" s="10">
        <v>90.456059999999994</v>
      </c>
      <c r="D3" s="10">
        <v>9</v>
      </c>
      <c r="E3" s="11">
        <v>58.1</v>
      </c>
      <c r="F3" s="12">
        <f>(B3^$K$14)*(C3^$L$14)*(D3^$M$14)*(E3^$N$14)</f>
        <v>0.16632900667940465</v>
      </c>
      <c r="G3" s="12">
        <f>F3/$F$52</f>
        <v>5.457541998371776E-2</v>
      </c>
      <c r="H3" s="13">
        <f>RANK(G3,$G$2:$G$51,0)+COUNTIF($G$2:G3,G3)-1</f>
        <v>2</v>
      </c>
      <c r="J3" s="37" t="s">
        <v>7</v>
      </c>
      <c r="K3" s="38"/>
      <c r="L3" s="3" t="s">
        <v>3</v>
      </c>
      <c r="M3" s="3">
        <v>3</v>
      </c>
      <c r="N3" s="3" t="s">
        <v>24</v>
      </c>
      <c r="O3" s="32"/>
      <c r="P3" s="4"/>
    </row>
    <row r="4" spans="1:16" ht="17.25">
      <c r="A4" s="10">
        <v>17</v>
      </c>
      <c r="B4" s="10">
        <v>1</v>
      </c>
      <c r="C4" s="10">
        <v>292.99779999999998</v>
      </c>
      <c r="D4" s="10">
        <v>6</v>
      </c>
      <c r="E4" s="11">
        <v>70.099999999999994</v>
      </c>
      <c r="F4" s="12">
        <f>(B4^$K$14)*(C4^$L$14)*(D4^$M$14)*(E4^$N$14)</f>
        <v>0.14081822328715699</v>
      </c>
      <c r="G4" s="12">
        <f>F4/$F$52</f>
        <v>4.6204891321635862E-2</v>
      </c>
      <c r="H4" s="13">
        <f>RANK(G4,$G$2:$G$51,0)+COUNTIF($G$2:G4,G4)-1</f>
        <v>3</v>
      </c>
      <c r="J4" s="37" t="s">
        <v>8</v>
      </c>
      <c r="K4" s="38"/>
      <c r="L4" s="3" t="s">
        <v>4</v>
      </c>
      <c r="M4" s="3">
        <v>5</v>
      </c>
      <c r="N4" s="3" t="s">
        <v>24</v>
      </c>
      <c r="O4" s="32"/>
      <c r="P4" s="4"/>
    </row>
    <row r="5" spans="1:16" ht="17.25">
      <c r="A5" s="10">
        <v>1</v>
      </c>
      <c r="B5" s="10">
        <v>32</v>
      </c>
      <c r="C5" s="10">
        <v>84.878820000000005</v>
      </c>
      <c r="D5" s="10">
        <v>10</v>
      </c>
      <c r="E5" s="11">
        <v>37.9</v>
      </c>
      <c r="F5" s="12">
        <f>(B5^$K$14)*(C5^$L$14)*(D5^$M$14)*(E5^$N$14)</f>
        <v>0.12504614921091534</v>
      </c>
      <c r="G5" s="12">
        <f>F5/$F$52</f>
        <v>4.1029801396495473E-2</v>
      </c>
      <c r="H5" s="13">
        <f>RANK(G5,$G$2:$G$51,0)+COUNTIF($G$2:G5,G5)-1</f>
        <v>4</v>
      </c>
      <c r="J5" s="37" t="s">
        <v>9</v>
      </c>
      <c r="K5" s="38"/>
      <c r="L5" s="3" t="s">
        <v>5</v>
      </c>
      <c r="M5" s="3">
        <v>4</v>
      </c>
      <c r="N5" s="3" t="s">
        <v>25</v>
      </c>
      <c r="O5" s="32"/>
      <c r="P5" s="4"/>
    </row>
    <row r="6" spans="1:16" ht="17.25">
      <c r="A6" s="10">
        <v>27</v>
      </c>
      <c r="B6" s="10">
        <v>3.1</v>
      </c>
      <c r="C6" s="10">
        <v>383.86239999999998</v>
      </c>
      <c r="D6" s="10">
        <v>5</v>
      </c>
      <c r="E6" s="11">
        <v>56.2</v>
      </c>
      <c r="F6" s="12">
        <f>(B6^$K$14)*(C6^$L$14)*(D6^$M$14)*(E6^$N$14)</f>
        <v>9.4008635673626564E-2</v>
      </c>
      <c r="G6" s="12">
        <f>F6/$F$52</f>
        <v>3.0845857114228548E-2</v>
      </c>
      <c r="H6" s="13">
        <f>RANK(G6,$G$2:$G$51,0)+COUNTIF($G$2:G6,G6)-1</f>
        <v>5</v>
      </c>
      <c r="J6" s="37" t="s">
        <v>10</v>
      </c>
      <c r="K6" s="38"/>
      <c r="L6" s="3" t="s">
        <v>6</v>
      </c>
      <c r="M6" s="3">
        <v>1</v>
      </c>
      <c r="N6" s="3" t="s">
        <v>26</v>
      </c>
      <c r="O6" s="32"/>
      <c r="P6" s="4"/>
    </row>
    <row r="7" spans="1:16" ht="17.25">
      <c r="A7" s="10">
        <v>35</v>
      </c>
      <c r="B7" s="10">
        <v>15.4</v>
      </c>
      <c r="C7" s="10">
        <v>205.36699999999999</v>
      </c>
      <c r="D7" s="10">
        <v>7</v>
      </c>
      <c r="E7" s="11">
        <v>55.1</v>
      </c>
      <c r="F7" s="12">
        <f>(B7^$K$14)*(C7^$L$14)*(D7^$M$14)*(E7^$N$14)</f>
        <v>9.1752375198983938E-2</v>
      </c>
      <c r="G7" s="12">
        <f>F7/$F$52</f>
        <v>3.0105539081586016E-2</v>
      </c>
      <c r="H7" s="13">
        <f>RANK(G7,$G$2:$G$51,0)+COUNTIF($G$2:G7,G7)-1</f>
        <v>6</v>
      </c>
      <c r="J7" s="25" t="s">
        <v>14</v>
      </c>
      <c r="K7" s="26"/>
      <c r="L7" s="31"/>
      <c r="M7" s="27">
        <f>SUM(M3:M6)</f>
        <v>13</v>
      </c>
      <c r="N7" s="31">
        <v>10</v>
      </c>
      <c r="O7" s="32"/>
      <c r="P7" s="4"/>
    </row>
    <row r="8" spans="1:16" ht="17.25">
      <c r="A8" s="10">
        <v>24</v>
      </c>
      <c r="B8" s="10">
        <v>10.1</v>
      </c>
      <c r="C8" s="10">
        <v>279.17259999999999</v>
      </c>
      <c r="D8" s="10">
        <v>7</v>
      </c>
      <c r="E8" s="11">
        <v>47.9</v>
      </c>
      <c r="F8" s="12">
        <f>(B8^$K$14)*(C8^$L$14)*(D8^$M$14)*(E8^$N$14)</f>
        <v>9.0842026315444968E-2</v>
      </c>
      <c r="G8" s="12">
        <f>F8/$F$52</f>
        <v>2.9806837889035698E-2</v>
      </c>
      <c r="H8" s="13">
        <f>RANK(G8,$G$2:$G$51,0)+COUNTIF($G$2:G8,G8)-1</f>
        <v>7</v>
      </c>
      <c r="J8" s="39"/>
      <c r="K8" s="39"/>
      <c r="L8" s="39"/>
      <c r="M8" s="39"/>
      <c r="N8" s="39"/>
      <c r="O8" s="32"/>
      <c r="P8" s="4"/>
    </row>
    <row r="9" spans="1:16" ht="17.25">
      <c r="A9" s="10">
        <v>22</v>
      </c>
      <c r="B9" s="10">
        <v>10.5</v>
      </c>
      <c r="C9" s="10">
        <v>279.17259999999999</v>
      </c>
      <c r="D9" s="10">
        <v>7</v>
      </c>
      <c r="E9" s="11">
        <v>51.6</v>
      </c>
      <c r="F9" s="12">
        <f>(B9^$K$14)*(C9^$L$14)*(D9^$M$14)*(E9^$N$14)</f>
        <v>8.9517616074756515E-2</v>
      </c>
      <c r="G9" s="12">
        <f>F9/$F$52</f>
        <v>2.937227601339348E-2</v>
      </c>
      <c r="H9" s="13">
        <f>RANK(G9,$G$2:$G$51,0)+COUNTIF($G$2:G9,G9)-1</f>
        <v>8</v>
      </c>
      <c r="J9" s="40" t="s">
        <v>15</v>
      </c>
      <c r="K9" s="40"/>
      <c r="L9" s="40"/>
      <c r="M9" s="40"/>
      <c r="N9" s="40"/>
      <c r="O9" s="32"/>
      <c r="P9" s="4"/>
    </row>
    <row r="10" spans="1:16" ht="17.25">
      <c r="A10" s="10">
        <v>39</v>
      </c>
      <c r="B10" s="10">
        <v>3.1</v>
      </c>
      <c r="C10" s="10">
        <v>577.9615</v>
      </c>
      <c r="D10" s="10">
        <v>6</v>
      </c>
      <c r="E10" s="11">
        <v>47.7</v>
      </c>
      <c r="F10" s="12">
        <f>(B10^$K$14)*(C10^$L$14)*(D10^$M$14)*(E10^$N$14)</f>
        <v>8.603088372980161E-2</v>
      </c>
      <c r="G10" s="12">
        <f>F10/$F$52</f>
        <v>2.8228218906965218E-2</v>
      </c>
      <c r="H10" s="13">
        <f>RANK(G10,$G$2:$G$51,0)+COUNTIF($G$2:G10,G10)-1</f>
        <v>9</v>
      </c>
      <c r="J10" s="41" t="s">
        <v>16</v>
      </c>
      <c r="K10" s="41" t="s">
        <v>17</v>
      </c>
      <c r="L10" s="41" t="s">
        <v>18</v>
      </c>
      <c r="M10" s="41" t="s">
        <v>19</v>
      </c>
      <c r="N10" s="41" t="s">
        <v>20</v>
      </c>
      <c r="O10" s="42" t="s">
        <v>22</v>
      </c>
      <c r="P10" s="4"/>
    </row>
    <row r="11" spans="1:16" ht="17.25">
      <c r="A11" s="10">
        <v>5</v>
      </c>
      <c r="B11" s="10">
        <v>5</v>
      </c>
      <c r="C11" s="10">
        <v>390.5684</v>
      </c>
      <c r="D11" s="10">
        <v>5</v>
      </c>
      <c r="E11" s="11">
        <v>43.1</v>
      </c>
      <c r="F11" s="12">
        <f>(B11^$K$14)*(C11^$L$14)*(D11^$M$14)*(E11^$N$14)</f>
        <v>8.5355463441520882E-2</v>
      </c>
      <c r="G11" s="12">
        <f>F11/$F$52</f>
        <v>2.8006601844287184E-2</v>
      </c>
      <c r="H11" s="13">
        <f>RANK(G11,$G$2:$G$51,0)+COUNTIF($G$2:G11,G11)-1</f>
        <v>10</v>
      </c>
      <c r="J11" s="1" t="s">
        <v>21</v>
      </c>
      <c r="K11" s="1">
        <f>M3/M7</f>
        <v>0.23076923076923078</v>
      </c>
      <c r="L11" s="1">
        <f>M4/M7</f>
        <v>0.38461538461538464</v>
      </c>
      <c r="M11" s="1">
        <f>M5/M7</f>
        <v>0.30769230769230771</v>
      </c>
      <c r="N11" s="1">
        <f>M6/M7</f>
        <v>7.6923076923076927E-2</v>
      </c>
      <c r="O11" s="5">
        <f>SUM(K11:N11)</f>
        <v>1</v>
      </c>
      <c r="P11" s="4"/>
    </row>
    <row r="12" spans="1:16" ht="17.25">
      <c r="A12" s="10">
        <v>28</v>
      </c>
      <c r="B12" s="10">
        <v>10.4</v>
      </c>
      <c r="C12" s="10">
        <v>276.44900000000001</v>
      </c>
      <c r="D12" s="10">
        <v>5</v>
      </c>
      <c r="E12" s="11">
        <v>33.6</v>
      </c>
      <c r="F12" s="12">
        <f>(B12^$K$14)*(C12^$L$14)*(D12^$M$14)*(E12^$N$14)</f>
        <v>8.3921700885297837E-2</v>
      </c>
      <c r="G12" s="12">
        <f>F12/$F$52</f>
        <v>2.7536159585147001E-2</v>
      </c>
      <c r="H12" s="13">
        <f>RANK(G12,$G$2:$G$51,0)+COUNTIF($G$2:G12,G12)-1</f>
        <v>11</v>
      </c>
      <c r="J12" s="2"/>
      <c r="O12" s="4"/>
      <c r="P12" s="4"/>
    </row>
    <row r="13" spans="1:16" ht="17.25">
      <c r="A13" s="10">
        <v>2</v>
      </c>
      <c r="B13" s="10">
        <v>19.5</v>
      </c>
      <c r="C13" s="10">
        <v>306.59469999999999</v>
      </c>
      <c r="D13" s="10">
        <v>9</v>
      </c>
      <c r="E13" s="11">
        <v>42.2</v>
      </c>
      <c r="F13" s="12">
        <f>(B13^$K$14)*(C13^$L$14)*(D13^$M$14)*(E13^$N$14)</f>
        <v>8.2133008969644872E-2</v>
      </c>
      <c r="G13" s="12">
        <f>F13/$F$52</f>
        <v>2.6949258872715053E-2</v>
      </c>
      <c r="H13" s="13">
        <f>RANK(G13,$G$2:$G$51,0)+COUNTIF($G$2:G13,G13)-1</f>
        <v>12</v>
      </c>
      <c r="J13" s="24" t="s">
        <v>34</v>
      </c>
      <c r="K13" s="24"/>
      <c r="L13" s="24"/>
      <c r="M13" s="24"/>
      <c r="N13" s="24"/>
      <c r="O13" s="4"/>
      <c r="P13" s="4"/>
    </row>
    <row r="14" spans="1:16" ht="17.25">
      <c r="A14" s="10">
        <v>45</v>
      </c>
      <c r="B14" s="10">
        <v>2.7</v>
      </c>
      <c r="C14" s="10">
        <v>533.47619999999995</v>
      </c>
      <c r="D14" s="10">
        <v>4</v>
      </c>
      <c r="E14" s="11">
        <v>53.9</v>
      </c>
      <c r="F14" s="12">
        <f>(B14^$K$14)*(C14^$L$14)*(D14^$M$14)*(E14^$N$14)</f>
        <v>8.0096622795779157E-2</v>
      </c>
      <c r="G14" s="12">
        <f>F14/$F$52</f>
        <v>2.6281085395902491E-2</v>
      </c>
      <c r="H14" s="13">
        <f>RANK(G14,$G$2:$G$51,0)+COUNTIF($G$2:G14,G14)-1</f>
        <v>13</v>
      </c>
      <c r="J14" s="27" t="s">
        <v>23</v>
      </c>
      <c r="K14" s="1">
        <f>K11*(-1)</f>
        <v>-0.23076923076923078</v>
      </c>
      <c r="L14" s="1">
        <f>L11*(-1)</f>
        <v>-0.38461538461538464</v>
      </c>
      <c r="M14" s="1">
        <f>M11*1</f>
        <v>0.30769230769230771</v>
      </c>
      <c r="N14" s="1">
        <f>N11*(-1)</f>
        <v>-7.6923076923076927E-2</v>
      </c>
      <c r="O14" s="4"/>
      <c r="P14" s="4"/>
    </row>
    <row r="15" spans="1:16" ht="17.25">
      <c r="A15" s="10">
        <v>19</v>
      </c>
      <c r="B15" s="10">
        <v>16.899999999999999</v>
      </c>
      <c r="C15" s="10">
        <v>368.13630000000001</v>
      </c>
      <c r="D15" s="10">
        <v>8</v>
      </c>
      <c r="E15" s="11">
        <v>42.3</v>
      </c>
      <c r="F15" s="12">
        <f>(B15^$K$14)*(C15^$L$14)*(D15^$M$14)*(E15^$N$14)</f>
        <v>7.6293206044116671E-2</v>
      </c>
      <c r="G15" s="12">
        <f>F15/$F$52</f>
        <v>2.5033118665750725E-2</v>
      </c>
      <c r="H15" s="13">
        <f>RANK(G15,$G$2:$G$51,0)+COUNTIF($G$2:G15,G15)-1</f>
        <v>14</v>
      </c>
      <c r="P15" s="4"/>
    </row>
    <row r="16" spans="1:16" ht="17.25">
      <c r="A16" s="10">
        <v>8</v>
      </c>
      <c r="B16" s="10">
        <v>20.3</v>
      </c>
      <c r="C16" s="10">
        <v>287.60250000000002</v>
      </c>
      <c r="D16" s="10">
        <v>6</v>
      </c>
      <c r="E16" s="11">
        <v>46.7</v>
      </c>
      <c r="F16" s="12">
        <f>(B16^$K$14)*(C16^$L$14)*(D16^$M$14)*(E16^$N$14)</f>
        <v>7.3047074080834343E-2</v>
      </c>
      <c r="G16" s="12">
        <f>F16/$F$52</f>
        <v>2.396800670028235E-2</v>
      </c>
      <c r="H16" s="13">
        <f>RANK(G16,$G$2:$G$51,0)+COUNTIF($G$2:G16,G16)-1</f>
        <v>15</v>
      </c>
      <c r="P16" s="4"/>
    </row>
    <row r="17" spans="1:17" ht="17.25">
      <c r="A17" s="10">
        <v>34</v>
      </c>
      <c r="B17" s="10">
        <v>16.5</v>
      </c>
      <c r="C17" s="10">
        <v>323.65499999999997</v>
      </c>
      <c r="D17" s="10">
        <v>6</v>
      </c>
      <c r="E17" s="11">
        <v>49.3</v>
      </c>
      <c r="F17" s="12">
        <f>(B17^$K$14)*(C17^$L$14)*(D17^$M$14)*(E17^$N$14)</f>
        <v>7.2918554314069545E-2</v>
      </c>
      <c r="G17" s="12">
        <f>F17/$F$52</f>
        <v>2.39258371449689E-2</v>
      </c>
      <c r="H17" s="13">
        <f>RANK(G17,$G$2:$G$51,0)+COUNTIF($G$2:G17,G17)-1</f>
        <v>16</v>
      </c>
      <c r="P17" s="4"/>
    </row>
    <row r="18" spans="1:17" ht="17.25">
      <c r="A18" s="10">
        <v>30</v>
      </c>
      <c r="B18" s="10">
        <v>7.1</v>
      </c>
      <c r="C18" s="10">
        <v>451.24380000000002</v>
      </c>
      <c r="D18" s="10">
        <v>5</v>
      </c>
      <c r="E18" s="11">
        <v>57.1</v>
      </c>
      <c r="F18" s="12">
        <f>(B18^$K$14)*(C18^$L$14)*(D18^$M$14)*(E18^$N$14)</f>
        <v>7.287359620153859E-2</v>
      </c>
      <c r="G18" s="12">
        <f>F18/$F$52</f>
        <v>2.3911085611715406E-2</v>
      </c>
      <c r="H18" s="13">
        <f>RANK(G18,$G$2:$G$51,0)+COUNTIF($G$2:G18,G18)-1</f>
        <v>17</v>
      </c>
      <c r="P18" s="4"/>
    </row>
    <row r="19" spans="1:17" ht="17.25">
      <c r="A19" s="10">
        <v>40</v>
      </c>
      <c r="B19" s="10">
        <v>16.2</v>
      </c>
      <c r="C19" s="10">
        <v>289.32479999999998</v>
      </c>
      <c r="D19" s="10">
        <v>5</v>
      </c>
      <c r="E19" s="11">
        <v>46.2</v>
      </c>
      <c r="F19" s="12">
        <f>(B19^$K$14)*(C19^$L$14)*(D19^$M$14)*(E19^$N$14)</f>
        <v>7.2646160935329288E-2</v>
      </c>
      <c r="G19" s="12">
        <f>F19/$F$52</f>
        <v>2.3836460172531451E-2</v>
      </c>
      <c r="H19" s="13">
        <f>RANK(G19,$G$2:$G$51,0)+COUNTIF($G$2:G19,G19)-1</f>
        <v>18</v>
      </c>
      <c r="J19" s="22" t="s">
        <v>32</v>
      </c>
      <c r="K19" s="22"/>
      <c r="L19" s="22"/>
      <c r="M19" s="22"/>
      <c r="N19" s="22"/>
      <c r="O19" s="22"/>
      <c r="P19" s="22"/>
      <c r="Q19" s="22"/>
    </row>
    <row r="20" spans="1:17" ht="18.75">
      <c r="A20" s="10">
        <v>47</v>
      </c>
      <c r="B20" s="10">
        <v>21.7</v>
      </c>
      <c r="C20" s="10">
        <v>463.96230000000003</v>
      </c>
      <c r="D20" s="10">
        <v>9</v>
      </c>
      <c r="E20" s="11">
        <v>42</v>
      </c>
      <c r="F20" s="12">
        <f>(B20^$K$14)*(C20^$L$14)*(D20^$M$14)*(E20^$N$14)</f>
        <v>6.8353962944589633E-2</v>
      </c>
      <c r="G20" s="12">
        <f>F20/$F$52</f>
        <v>2.2428115875439636E-2</v>
      </c>
      <c r="H20" s="13">
        <f>RANK(G20,$G$2:$G$51,0)+COUNTIF($G$2:G20,G20)-1</f>
        <v>19</v>
      </c>
      <c r="J20" s="28" t="s">
        <v>33</v>
      </c>
      <c r="K20" s="33" t="s">
        <v>30</v>
      </c>
      <c r="L20" s="33" t="s">
        <v>8</v>
      </c>
      <c r="M20" s="33" t="s">
        <v>9</v>
      </c>
      <c r="N20" s="33" t="s">
        <v>31</v>
      </c>
      <c r="O20" s="29" t="s">
        <v>27</v>
      </c>
      <c r="P20" s="29" t="s">
        <v>28</v>
      </c>
      <c r="Q20" s="30" t="s">
        <v>29</v>
      </c>
    </row>
    <row r="21" spans="1:17" ht="17.25">
      <c r="A21" s="10">
        <v>13</v>
      </c>
      <c r="B21" s="10">
        <v>13</v>
      </c>
      <c r="C21" s="10">
        <v>492.23129999999998</v>
      </c>
      <c r="D21" s="10">
        <v>5</v>
      </c>
      <c r="E21" s="11">
        <v>39.299999999999997</v>
      </c>
      <c r="F21" s="12">
        <f>(B21^$K$14)*(C21^$L$14)*(D21^$M$14)*(E21^$N$14)</f>
        <v>6.3082451133387785E-2</v>
      </c>
      <c r="G21" s="12">
        <f>F21/$F$52</f>
        <v>2.0698441798806717E-2</v>
      </c>
      <c r="H21" s="13">
        <f>RANK(G21,$G$2:$G$51,0)+COUNTIF($G$2:G21,G21)-1</f>
        <v>20</v>
      </c>
      <c r="J21" s="34">
        <v>20</v>
      </c>
      <c r="K21" s="34">
        <v>1.5</v>
      </c>
      <c r="L21" s="34">
        <v>23.382840000000002</v>
      </c>
      <c r="M21" s="34">
        <v>7</v>
      </c>
      <c r="N21" s="35">
        <v>47.7</v>
      </c>
      <c r="O21" s="36">
        <f>(K21^$K$14)*(L21^$L$14)*(M21^$M$14)*(N21^$N$14)</f>
        <v>0.36625029064524389</v>
      </c>
      <c r="P21" s="20">
        <f>O21/$F$52</f>
        <v>0.12017304636256142</v>
      </c>
      <c r="Q21" s="21">
        <f>RANK(P21,$G$2:$G$51,0)+COUNTIF($H$5:Q8,P21)-1</f>
        <v>0</v>
      </c>
    </row>
    <row r="22" spans="1:17" ht="17.25">
      <c r="A22" s="10">
        <v>3</v>
      </c>
      <c r="B22" s="10">
        <v>13.3</v>
      </c>
      <c r="C22" s="10">
        <v>561.98450000000003</v>
      </c>
      <c r="D22" s="10">
        <v>5</v>
      </c>
      <c r="E22" s="11">
        <v>47.3</v>
      </c>
      <c r="F22" s="12">
        <f>(B22^$K$14)*(C22^$L$14)*(D22^$M$14)*(E22^$N$14)</f>
        <v>5.8788930423940941E-2</v>
      </c>
      <c r="G22" s="12">
        <f>F22/$F$52</f>
        <v>1.9289663494860616E-2</v>
      </c>
      <c r="H22" s="13">
        <f>RANK(G22,$G$2:$G$51,0)+COUNTIF($G$2:G22,G22)-1</f>
        <v>21</v>
      </c>
      <c r="J22" s="34">
        <v>12</v>
      </c>
      <c r="K22" s="34">
        <v>6.3</v>
      </c>
      <c r="L22" s="34">
        <v>90.456059999999994</v>
      </c>
      <c r="M22" s="34">
        <v>9</v>
      </c>
      <c r="N22" s="35">
        <v>58.1</v>
      </c>
      <c r="O22" s="36">
        <f>(K22^$K$14)*(L22^$L$14)*(M22^$M$14)*(N22^$N$14)</f>
        <v>0.16632900667940465</v>
      </c>
      <c r="P22" s="20">
        <f>O22/$F$52</f>
        <v>5.457541998371776E-2</v>
      </c>
      <c r="Q22" s="21">
        <f>RANK(P22,$G$2:$G$51,0)+COUNTIF($H$5:Q9,P22)-1</f>
        <v>1</v>
      </c>
    </row>
    <row r="23" spans="1:17" ht="17.25">
      <c r="A23" s="10">
        <v>4</v>
      </c>
      <c r="B23" s="10">
        <v>13.3</v>
      </c>
      <c r="C23" s="10">
        <v>561.98450000000003</v>
      </c>
      <c r="D23" s="10">
        <v>5</v>
      </c>
      <c r="E23" s="11">
        <v>54.8</v>
      </c>
      <c r="F23" s="12">
        <f>(B23^$K$14)*(C23^$L$14)*(D23^$M$14)*(E23^$N$14)</f>
        <v>5.8127103263717617E-2</v>
      </c>
      <c r="G23" s="12">
        <f>F23/$F$52</f>
        <v>1.9072506572283435E-2</v>
      </c>
      <c r="H23" s="13">
        <f>RANK(G23,$G$2:$G$51,0)+COUNTIF($G$2:G23,G23)-1</f>
        <v>22</v>
      </c>
      <c r="J23" s="34">
        <v>17</v>
      </c>
      <c r="K23" s="34">
        <v>1</v>
      </c>
      <c r="L23" s="34">
        <v>292.99779999999998</v>
      </c>
      <c r="M23" s="34">
        <v>6</v>
      </c>
      <c r="N23" s="35">
        <v>70.099999999999994</v>
      </c>
      <c r="O23" s="36">
        <f>(K23^$K$14)*(L23^$L$14)*(M23^$M$14)*(N23^$N$14)</f>
        <v>0.14081822328715699</v>
      </c>
      <c r="P23" s="20">
        <f>O23/$F$52</f>
        <v>4.6204891321635862E-2</v>
      </c>
      <c r="Q23" s="21">
        <f>RANK(P23,$G$2:$G$51,0)+COUNTIF($H$5:Q10,P23)-1</f>
        <v>2</v>
      </c>
    </row>
    <row r="24" spans="1:17" ht="17.25">
      <c r="A24" s="10">
        <v>46</v>
      </c>
      <c r="B24" s="10">
        <v>36.6</v>
      </c>
      <c r="C24" s="10">
        <v>488.8193</v>
      </c>
      <c r="D24" s="10">
        <v>8</v>
      </c>
      <c r="E24" s="11">
        <v>38.299999999999997</v>
      </c>
      <c r="F24" s="12">
        <f>(B24^$K$14)*(C24^$L$14)*(D24^$M$14)*(E24^$N$14)</f>
        <v>5.7676403141800822E-2</v>
      </c>
      <c r="G24" s="12">
        <f>F24/$F$52</f>
        <v>1.8924624077633945E-2</v>
      </c>
      <c r="H24" s="13">
        <f>RANK(G24,$G$2:$G$51,0)+COUNTIF($G$2:G24,G24)-1</f>
        <v>23</v>
      </c>
      <c r="J24" s="34">
        <v>1</v>
      </c>
      <c r="K24" s="34">
        <v>32</v>
      </c>
      <c r="L24" s="34">
        <v>84.878820000000005</v>
      </c>
      <c r="M24" s="34">
        <v>10</v>
      </c>
      <c r="N24" s="35">
        <v>37.9</v>
      </c>
      <c r="O24" s="36">
        <f>(K24^$K$14)*(L24^$L$14)*(M24^$M$14)*(N24^$N$14)</f>
        <v>0.12504614921091534</v>
      </c>
      <c r="P24" s="20">
        <f>O24/$F$52</f>
        <v>4.1029801396495473E-2</v>
      </c>
      <c r="Q24" s="21">
        <f>RANK(P24,$G$2:$G$51,0)+COUNTIF($H$5:Q11,P24)-1</f>
        <v>3</v>
      </c>
    </row>
    <row r="25" spans="1:17" ht="17.25">
      <c r="A25" s="10">
        <v>44</v>
      </c>
      <c r="B25" s="10">
        <v>34.4</v>
      </c>
      <c r="C25" s="10">
        <v>512.78710000000001</v>
      </c>
      <c r="D25" s="10">
        <v>6</v>
      </c>
      <c r="E25" s="11">
        <v>34.1</v>
      </c>
      <c r="F25" s="12">
        <f>(B25^$K$14)*(C25^$L$14)*(D25^$M$14)*(E25^$N$14)</f>
        <v>5.3046051733589943E-2</v>
      </c>
      <c r="G25" s="12">
        <f>F25/$F$52</f>
        <v>1.7405325803566886E-2</v>
      </c>
      <c r="H25" s="13">
        <f>RANK(G25,$G$2:$G$51,0)+COUNTIF($G$2:G25,G25)-1</f>
        <v>24</v>
      </c>
      <c r="J25" s="34">
        <v>27</v>
      </c>
      <c r="K25" s="34">
        <v>3.1</v>
      </c>
      <c r="L25" s="34">
        <v>383.86239999999998</v>
      </c>
      <c r="M25" s="34">
        <v>5</v>
      </c>
      <c r="N25" s="35">
        <v>56.2</v>
      </c>
      <c r="O25" s="36">
        <f>(K25^$K$14)*(L25^$L$14)*(M25^$M$14)*(N25^$N$14)</f>
        <v>9.4008635673626564E-2</v>
      </c>
      <c r="P25" s="20">
        <f>O25/$F$52</f>
        <v>3.0845857114228548E-2</v>
      </c>
      <c r="Q25" s="21">
        <f>RANK(P25,$G$2:$G$51,0)+COUNTIF($H$5:Q12,P25)-1</f>
        <v>4</v>
      </c>
    </row>
    <row r="26" spans="1:17" ht="17.25">
      <c r="A26" s="10">
        <v>7</v>
      </c>
      <c r="B26" s="10">
        <v>34.5</v>
      </c>
      <c r="C26" s="10">
        <v>623.47310000000004</v>
      </c>
      <c r="D26" s="10">
        <v>7</v>
      </c>
      <c r="E26" s="11">
        <v>40.299999999999997</v>
      </c>
      <c r="F26" s="12">
        <f>(B26^$K$14)*(C26^$L$14)*(D26^$M$14)*(E26^$N$14)</f>
        <v>5.0901893798961512E-2</v>
      </c>
      <c r="G26" s="12">
        <f>F26/$F$52</f>
        <v>1.6701790550576905E-2</v>
      </c>
      <c r="H26" s="13">
        <f>RANK(G26,$G$2:$G$51,0)+COUNTIF($G$2:G26,G26)-1</f>
        <v>25</v>
      </c>
    </row>
    <row r="27" spans="1:17" ht="17.25">
      <c r="A27" s="10">
        <v>29</v>
      </c>
      <c r="B27" s="10">
        <v>19.2</v>
      </c>
      <c r="C27" s="10">
        <v>557.47799999999995</v>
      </c>
      <c r="D27" s="10">
        <v>4</v>
      </c>
      <c r="E27" s="11">
        <v>47</v>
      </c>
      <c r="F27" s="12">
        <f>(B27^$K$14)*(C27^$L$14)*(D27^$M$14)*(E27^$N$14)</f>
        <v>5.0610245346729289E-2</v>
      </c>
      <c r="G27" s="12">
        <f>F27/$F$52</f>
        <v>1.6606095655946444E-2</v>
      </c>
      <c r="H27" s="13">
        <f>RANK(G27,$G$2:$G$51,0)+COUNTIF($G$2:G27,G27)-1</f>
        <v>26</v>
      </c>
    </row>
    <row r="28" spans="1:17" ht="17.25">
      <c r="A28" s="10">
        <v>32</v>
      </c>
      <c r="B28" s="10">
        <v>29.6</v>
      </c>
      <c r="C28" s="10">
        <v>769.40340000000003</v>
      </c>
      <c r="D28" s="10">
        <v>7</v>
      </c>
      <c r="E28" s="11">
        <v>25</v>
      </c>
      <c r="F28" s="12">
        <f>(B28^$K$14)*(C28^$L$14)*(D28^$M$14)*(E28^$N$14)</f>
        <v>5.0455462707597938E-2</v>
      </c>
      <c r="G28" s="12">
        <f>F28/$F$52</f>
        <v>1.65553087985881E-2</v>
      </c>
      <c r="H28" s="13">
        <f>RANK(G28,$G$2:$G$51,0)+COUNTIF($G$2:G28,G28)-1</f>
        <v>27</v>
      </c>
    </row>
    <row r="29" spans="1:17" ht="17.25">
      <c r="A29" s="10">
        <v>43</v>
      </c>
      <c r="B29" s="10">
        <v>36.1</v>
      </c>
      <c r="C29" s="10">
        <v>519.46169999999995</v>
      </c>
      <c r="D29" s="10">
        <v>5</v>
      </c>
      <c r="E29" s="11">
        <v>34.700000000000003</v>
      </c>
      <c r="F29" s="12">
        <f>(B29^$K$14)*(C29^$L$14)*(D29^$M$14)*(E29^$N$14)</f>
        <v>4.9284732730360388E-2</v>
      </c>
      <c r="G29" s="12">
        <f>F29/$F$52</f>
        <v>1.6171172071802856E-2</v>
      </c>
      <c r="H29" s="13">
        <f>RANK(G29,$G$2:$G$51,0)+COUNTIF($G$2:G29,G29)-1</f>
        <v>28</v>
      </c>
    </row>
    <row r="30" spans="1:17" ht="17.25">
      <c r="A30" s="10">
        <v>25</v>
      </c>
      <c r="B30" s="10">
        <v>39.6</v>
      </c>
      <c r="C30" s="10">
        <v>480.6977</v>
      </c>
      <c r="D30" s="10">
        <v>4</v>
      </c>
      <c r="E30" s="11">
        <v>38.799999999999997</v>
      </c>
      <c r="F30" s="12">
        <f>(B30^$K$14)*(C30^$L$14)*(D30^$M$14)*(E30^$N$14)</f>
        <v>4.6009050025989519E-2</v>
      </c>
      <c r="G30" s="12">
        <f>F30/$F$52</f>
        <v>1.5096363997772696E-2</v>
      </c>
      <c r="H30" s="13">
        <f>RANK(G30,$G$2:$G$51,0)+COUNTIF($G$2:G30,G30)-1</f>
        <v>29</v>
      </c>
    </row>
    <row r="31" spans="1:17" ht="17.25">
      <c r="A31" s="10">
        <v>15</v>
      </c>
      <c r="B31" s="10">
        <v>13.2</v>
      </c>
      <c r="C31" s="10">
        <v>1164.838</v>
      </c>
      <c r="D31" s="10">
        <v>4</v>
      </c>
      <c r="E31" s="11">
        <v>34.299999999999997</v>
      </c>
      <c r="F31" s="12">
        <f>(B31^$K$14)*(C31^$L$14)*(D31^$M$14)*(E31^$N$14)</f>
        <v>4.2581680805192777E-2</v>
      </c>
      <c r="G31" s="12">
        <f>F31/$F$52</f>
        <v>1.3971784957721164E-2</v>
      </c>
      <c r="H31" s="13">
        <f>RANK(G31,$G$2:$G$51,0)+COUNTIF($G$2:G31,G31)-1</f>
        <v>30</v>
      </c>
    </row>
    <row r="32" spans="1:17" ht="17.25">
      <c r="A32" s="10">
        <v>18</v>
      </c>
      <c r="B32" s="10">
        <v>17.7</v>
      </c>
      <c r="C32" s="10">
        <v>350.85149999999999</v>
      </c>
      <c r="D32" s="10">
        <v>1</v>
      </c>
      <c r="E32" s="11">
        <v>37.4</v>
      </c>
      <c r="F32" s="12">
        <f>(B32^$K$14)*(C32^$L$14)*(D32^$M$14)*(E32^$N$14)</f>
        <v>4.093760720715308E-2</v>
      </c>
      <c r="G32" s="12">
        <f>F32/$F$52</f>
        <v>1.3432336013195791E-2</v>
      </c>
      <c r="H32" s="13">
        <f>RANK(G32,$G$2:$G$51,0)+COUNTIF($G$2:G32,G32)-1</f>
        <v>31</v>
      </c>
    </row>
    <row r="33" spans="1:8" ht="17.25">
      <c r="A33" s="10">
        <v>21</v>
      </c>
      <c r="B33" s="10">
        <v>4.5</v>
      </c>
      <c r="C33" s="10">
        <v>2275.877</v>
      </c>
      <c r="D33" s="10">
        <v>3</v>
      </c>
      <c r="E33" s="11">
        <v>29.3</v>
      </c>
      <c r="F33" s="12">
        <f>(B33^$K$14)*(C33^$L$14)*(D33^$M$14)*(E33^$N$14)</f>
        <v>3.9085722824576279E-2</v>
      </c>
      <c r="G33" s="12">
        <f>F33/$F$52</f>
        <v>1.2824700760883958E-2</v>
      </c>
      <c r="H33" s="13">
        <f>RANK(G33,$G$2:$G$51,0)+COUNTIF($G$2:G33,G33)-1</f>
        <v>32</v>
      </c>
    </row>
    <row r="34" spans="1:8" ht="17.25">
      <c r="A34" s="10">
        <v>48</v>
      </c>
      <c r="B34" s="10">
        <v>35.9</v>
      </c>
      <c r="C34" s="10">
        <v>640.73910000000001</v>
      </c>
      <c r="D34" s="10">
        <v>3</v>
      </c>
      <c r="E34" s="11">
        <v>61.5</v>
      </c>
      <c r="F34" s="12">
        <f>(B34^$K$14)*(C34^$L$14)*(D34^$M$14)*(E34^$N$14)</f>
        <v>3.7225456523931243E-2</v>
      </c>
      <c r="G34" s="12">
        <f>F34/$F$52</f>
        <v>1.2214315256478545E-2</v>
      </c>
      <c r="H34" s="13">
        <f>RANK(G34,$G$2:$G$51,0)+COUNTIF($G$2:G34,G34)-1</f>
        <v>33</v>
      </c>
    </row>
    <row r="35" spans="1:8" ht="17.25">
      <c r="A35" s="10">
        <v>6</v>
      </c>
      <c r="B35" s="10">
        <v>7.1</v>
      </c>
      <c r="C35" s="10">
        <v>2175.0300000000002</v>
      </c>
      <c r="D35" s="10">
        <v>3</v>
      </c>
      <c r="E35" s="11">
        <v>32.1</v>
      </c>
      <c r="F35" s="12">
        <f>(B35^$K$14)*(C35^$L$14)*(D35^$M$14)*(E35^$N$14)</f>
        <v>3.5549772166978473E-2</v>
      </c>
      <c r="G35" s="12">
        <f>F35/$F$52</f>
        <v>1.1664494275961817E-2</v>
      </c>
      <c r="H35" s="13">
        <f>RANK(G35,$G$2:$G$51,0)+COUNTIF($G$2:G35,G35)-1</f>
        <v>34</v>
      </c>
    </row>
    <row r="36" spans="1:8" ht="17.25">
      <c r="A36" s="10">
        <v>16</v>
      </c>
      <c r="B36" s="10">
        <v>35.700000000000003</v>
      </c>
      <c r="C36" s="10">
        <v>579.20830000000001</v>
      </c>
      <c r="D36" s="10">
        <v>2</v>
      </c>
      <c r="E36" s="11">
        <v>50.5</v>
      </c>
      <c r="F36" s="12">
        <f>(B36^$K$14)*(C36^$L$14)*(D36^$M$14)*(E36^$N$14)</f>
        <v>3.4726849926546344E-2</v>
      </c>
      <c r="G36" s="12">
        <f>F36/$F$52</f>
        <v>1.1394479275078112E-2</v>
      </c>
      <c r="H36" s="13">
        <f>RANK(G36,$G$2:$G$51,0)+COUNTIF($G$2:G36,G36)-1</f>
        <v>35</v>
      </c>
    </row>
    <row r="37" spans="1:8" ht="17.25">
      <c r="A37" s="10">
        <v>11</v>
      </c>
      <c r="B37" s="10">
        <v>34.799999999999997</v>
      </c>
      <c r="C37" s="10">
        <v>405.21339999999998</v>
      </c>
      <c r="D37" s="10">
        <v>1</v>
      </c>
      <c r="E37" s="11">
        <v>41.4</v>
      </c>
      <c r="F37" s="12">
        <f>(B37^$K$14)*(C37^$L$14)*(D37^$M$14)*(E37^$N$14)</f>
        <v>3.2878424234847728E-2</v>
      </c>
      <c r="G37" s="12">
        <f>F37/$F$52</f>
        <v>1.0787978878983116E-2</v>
      </c>
      <c r="H37" s="13">
        <f>RANK(G37,$G$2:$G$51,0)+COUNTIF($G$2:G37,G37)-1</f>
        <v>36</v>
      </c>
    </row>
    <row r="38" spans="1:8" ht="17.25">
      <c r="A38" s="10">
        <v>10</v>
      </c>
      <c r="B38" s="10">
        <v>17.899999999999999</v>
      </c>
      <c r="C38" s="10">
        <v>1783.18</v>
      </c>
      <c r="D38" s="10">
        <v>3</v>
      </c>
      <c r="E38" s="11">
        <v>22.1</v>
      </c>
      <c r="F38" s="12">
        <f>(B38^$K$14)*(C38^$L$14)*(D38^$M$14)*(E38^$N$14)</f>
        <v>3.1901575594660316E-2</v>
      </c>
      <c r="G38" s="12">
        <f>F38/$F$52</f>
        <v>1.0467457967669619E-2</v>
      </c>
      <c r="H38" s="13">
        <f>RANK(G38,$G$2:$G$51,0)+COUNTIF($G$2:G38,G38)-1</f>
        <v>37</v>
      </c>
    </row>
    <row r="39" spans="1:8" ht="17.25">
      <c r="A39" s="10">
        <v>33</v>
      </c>
      <c r="B39" s="10">
        <v>37.9</v>
      </c>
      <c r="C39" s="10">
        <v>488.5727</v>
      </c>
      <c r="D39" s="10">
        <v>1</v>
      </c>
      <c r="E39" s="11">
        <v>34.200000000000003</v>
      </c>
      <c r="F39" s="12">
        <f>(B39^$K$14)*(C39^$L$14)*(D39^$M$14)*(E39^$N$14)</f>
        <v>3.0443396124616561E-2</v>
      </c>
      <c r="G39" s="12">
        <f>F39/$F$52</f>
        <v>9.989004097367471E-3</v>
      </c>
      <c r="H39" s="13">
        <f>RANK(G39,$G$2:$G$51,0)+COUNTIF($G$2:G39,G39)-1</f>
        <v>38</v>
      </c>
    </row>
    <row r="40" spans="1:8" ht="17.25">
      <c r="A40" s="10">
        <v>14</v>
      </c>
      <c r="B40" s="10">
        <v>20.399999999999999</v>
      </c>
      <c r="C40" s="10">
        <v>2469.645</v>
      </c>
      <c r="D40" s="10">
        <v>4</v>
      </c>
      <c r="E40" s="11">
        <v>23.8</v>
      </c>
      <c r="F40" s="12">
        <f>(B40^$K$14)*(C40^$L$14)*(D40^$M$14)*(E40^$N$14)</f>
        <v>2.9667224088500817E-2</v>
      </c>
      <c r="G40" s="12">
        <f>F40/$F$52</f>
        <v>9.7343286460056903E-3</v>
      </c>
      <c r="H40" s="13">
        <f>RANK(G40,$G$2:$G$51,0)+COUNTIF($G$2:G40,G40)-1</f>
        <v>39</v>
      </c>
    </row>
    <row r="41" spans="1:8" ht="17.25">
      <c r="A41" s="10">
        <v>37</v>
      </c>
      <c r="B41" s="10">
        <v>14.7</v>
      </c>
      <c r="C41" s="10">
        <v>1935.009</v>
      </c>
      <c r="D41" s="10">
        <v>2</v>
      </c>
      <c r="E41" s="11">
        <v>22.9</v>
      </c>
      <c r="F41" s="12">
        <f>(B41^$K$14)*(C41^$L$14)*(D41^$M$14)*(E41^$N$14)</f>
        <v>2.847948418574435E-2</v>
      </c>
      <c r="G41" s="12">
        <f>F41/$F$52</f>
        <v>9.3446106688563641E-3</v>
      </c>
      <c r="H41" s="13">
        <f>RANK(G41,$G$2:$G$51,0)+COUNTIF($G$2:G41,G41)-1</f>
        <v>40</v>
      </c>
    </row>
    <row r="42" spans="1:8" ht="17.25">
      <c r="A42" s="10">
        <v>38</v>
      </c>
      <c r="B42" s="10">
        <v>12</v>
      </c>
      <c r="C42" s="10">
        <v>1360.1389999999999</v>
      </c>
      <c r="D42" s="10">
        <v>1</v>
      </c>
      <c r="E42" s="11">
        <v>25.3</v>
      </c>
      <c r="F42" s="12">
        <f>(B42^$K$14)*(C42^$L$14)*(D42^$M$14)*(E42^$N$14)</f>
        <v>2.740321275529416E-2</v>
      </c>
      <c r="G42" s="12">
        <f>F42/$F$52</f>
        <v>8.9914674227927847E-3</v>
      </c>
      <c r="H42" s="13">
        <f>RANK(G42,$G$2:$G$51,0)+COUNTIF($G$2:G42,G42)-1</f>
        <v>41</v>
      </c>
    </row>
    <row r="43" spans="1:8" ht="17.25">
      <c r="A43" s="10">
        <v>26</v>
      </c>
      <c r="B43" s="10">
        <v>29.3</v>
      </c>
      <c r="C43" s="10">
        <v>1487.8679999999999</v>
      </c>
      <c r="D43" s="10">
        <v>2</v>
      </c>
      <c r="E43" s="11">
        <v>27</v>
      </c>
      <c r="F43" s="12">
        <f>(B43^$K$14)*(C43^$L$14)*(D43^$M$14)*(E43^$N$14)</f>
        <v>2.6533510845318901E-2</v>
      </c>
      <c r="G43" s="12">
        <f>F43/$F$52</f>
        <v>8.7061032043373246E-3</v>
      </c>
      <c r="H43" s="13">
        <f>RANK(G43,$G$2:$G$51,0)+COUNTIF($G$2:G43,G43)-1</f>
        <v>42</v>
      </c>
    </row>
    <row r="44" spans="1:8" ht="17.25">
      <c r="A44" s="10">
        <v>23</v>
      </c>
      <c r="B44" s="10">
        <v>14.7</v>
      </c>
      <c r="C44" s="10">
        <v>1360.1389999999999</v>
      </c>
      <c r="D44" s="10">
        <v>1</v>
      </c>
      <c r="E44" s="11">
        <v>24.6</v>
      </c>
      <c r="F44" s="12">
        <f>(B44^$K$14)*(C44^$L$14)*(D44^$M$14)*(E44^$N$14)</f>
        <v>2.6205938934356764E-2</v>
      </c>
      <c r="G44" s="12">
        <f>F44/$F$52</f>
        <v>8.59862120241516E-3</v>
      </c>
      <c r="H44" s="13">
        <f>RANK(G44,$G$2:$G$51,0)+COUNTIF($G$2:G44,G44)-1</f>
        <v>43</v>
      </c>
    </row>
    <row r="45" spans="1:8" ht="17.25">
      <c r="A45" s="10">
        <v>50</v>
      </c>
      <c r="B45" s="10">
        <v>29.4</v>
      </c>
      <c r="C45" s="10">
        <v>4510.3590000000004</v>
      </c>
      <c r="D45" s="10">
        <v>1</v>
      </c>
      <c r="E45" s="11">
        <v>13.2</v>
      </c>
      <c r="F45" s="12">
        <f>(B45^$K$14)*(C45^$L$14)*(D45^$M$14)*(E45^$N$14)</f>
        <v>1.4773616102232047E-2</v>
      </c>
      <c r="G45" s="12">
        <f>F45/$F$52</f>
        <v>4.8474786181559332E-3</v>
      </c>
      <c r="H45" s="13">
        <f>RANK(G45,$G$2:$G$51,0)+COUNTIF($G$2:G45,G45)-1</f>
        <v>44</v>
      </c>
    </row>
    <row r="46" spans="1:8" ht="17.25">
      <c r="A46" s="10">
        <v>9</v>
      </c>
      <c r="B46" s="10">
        <v>31.7</v>
      </c>
      <c r="C46" s="10">
        <v>5512.0379999999996</v>
      </c>
      <c r="D46" s="10">
        <v>1</v>
      </c>
      <c r="E46" s="11">
        <v>18.8</v>
      </c>
      <c r="F46" s="12">
        <f>(B46^$K$14)*(C46^$L$14)*(D46^$M$14)*(E46^$N$14)</f>
        <v>1.3080469562628511E-2</v>
      </c>
      <c r="G46" s="12">
        <f>F46/$F$52</f>
        <v>4.2919279938986232E-3</v>
      </c>
      <c r="H46" s="13">
        <f>RANK(G46,$G$2:$G$51,0)+COUNTIF($G$2:G46,G46)-1</f>
        <v>45</v>
      </c>
    </row>
    <row r="47" spans="1:8" ht="17.25">
      <c r="A47" s="10">
        <v>31</v>
      </c>
      <c r="B47" s="10">
        <v>25.9</v>
      </c>
      <c r="C47" s="10">
        <v>4519.6899999999996</v>
      </c>
      <c r="D47" s="10">
        <v>0</v>
      </c>
      <c r="E47" s="11">
        <v>22.1</v>
      </c>
      <c r="F47" s="14">
        <f>(B47^$K$14)*(C47^$L$14)*(D47^$M$14)*(E47^$N$14)</f>
        <v>0</v>
      </c>
      <c r="G47" s="14">
        <f>F47/$F$52</f>
        <v>0</v>
      </c>
      <c r="H47" s="13">
        <f>RANK(G47,$G$2:$G$51,0)+COUNTIF($G$2:G47,G47)-1</f>
        <v>46</v>
      </c>
    </row>
    <row r="48" spans="1:8" ht="17.25">
      <c r="A48" s="10">
        <v>36</v>
      </c>
      <c r="B48" s="10">
        <v>13.9</v>
      </c>
      <c r="C48" s="10">
        <v>4079.4180000000001</v>
      </c>
      <c r="D48" s="10">
        <v>0</v>
      </c>
      <c r="E48" s="11">
        <v>27.3</v>
      </c>
      <c r="F48" s="14">
        <f>(B48^$K$14)*(C48^$L$14)*(D48^$M$14)*(E48^$N$14)</f>
        <v>0</v>
      </c>
      <c r="G48" s="14">
        <f>F48/$F$52</f>
        <v>0</v>
      </c>
      <c r="H48" s="13">
        <f>RANK(G48,$G$2:$G$51,0)+COUNTIF($G$2:G48,G48)-1</f>
        <v>47</v>
      </c>
    </row>
    <row r="49" spans="1:8" ht="17.25">
      <c r="A49" s="10">
        <v>41</v>
      </c>
      <c r="B49" s="10">
        <v>13.6</v>
      </c>
      <c r="C49" s="10">
        <v>4082.0149999999999</v>
      </c>
      <c r="D49" s="10">
        <v>0</v>
      </c>
      <c r="E49" s="11">
        <v>15.9</v>
      </c>
      <c r="F49" s="14">
        <f>(B49^$K$14)*(C49^$L$14)*(D49^$M$14)*(E49^$N$14)</f>
        <v>0</v>
      </c>
      <c r="G49" s="14">
        <f>F49/$F$52</f>
        <v>0</v>
      </c>
      <c r="H49" s="13">
        <f>RANK(G49,$G$2:$G$51,0)+COUNTIF($G$2:G49,G49)-1</f>
        <v>48</v>
      </c>
    </row>
    <row r="50" spans="1:8" ht="17.25">
      <c r="A50" s="10">
        <v>42</v>
      </c>
      <c r="B50" s="10">
        <v>16.8</v>
      </c>
      <c r="C50" s="10">
        <v>4066.587</v>
      </c>
      <c r="D50" s="10">
        <v>0</v>
      </c>
      <c r="E50" s="11">
        <v>18.2</v>
      </c>
      <c r="F50" s="14">
        <f>(B50^$K$14)*(C50^$L$14)*(D50^$M$14)*(E50^$N$14)</f>
        <v>0</v>
      </c>
      <c r="G50" s="14">
        <f>F50/$F$52</f>
        <v>0</v>
      </c>
      <c r="H50" s="13">
        <f>RANK(G50,$G$2:$G$51,0)+COUNTIF($G$2:G50,G50)-1</f>
        <v>49</v>
      </c>
    </row>
    <row r="51" spans="1:8" ht="17.25">
      <c r="A51" s="10">
        <v>49</v>
      </c>
      <c r="B51" s="10">
        <v>24.2</v>
      </c>
      <c r="C51" s="10">
        <v>4605.7489999999998</v>
      </c>
      <c r="D51" s="10">
        <v>0</v>
      </c>
      <c r="E51" s="11">
        <v>13.4</v>
      </c>
      <c r="F51" s="14">
        <f>(B51^$K$14)*(C51^$L$14)*(D51^$M$14)*(E51^$N$14)</f>
        <v>0</v>
      </c>
      <c r="G51" s="14">
        <f>F51/$F$52</f>
        <v>0</v>
      </c>
      <c r="H51" s="13">
        <f>RANK(G51,$G$2:$G$51,0)+COUNTIF($G$2:G51,G51)-1</f>
        <v>50</v>
      </c>
    </row>
    <row r="52" spans="1:8" ht="17.25">
      <c r="A52" s="15"/>
      <c r="B52" s="15"/>
      <c r="C52" s="15"/>
      <c r="D52" s="15"/>
      <c r="E52" s="16" t="s">
        <v>14</v>
      </c>
      <c r="F52" s="17">
        <f>SUM(F2:F51)</f>
        <v>3.0476908236167102</v>
      </c>
      <c r="G52" s="18">
        <f>SUM(G2:G51)</f>
        <v>0.99999999999999956</v>
      </c>
      <c r="H52" s="19"/>
    </row>
    <row r="53" spans="1:8">
      <c r="A53" s="6"/>
    </row>
    <row r="54" spans="1:8">
      <c r="A54" s="6"/>
    </row>
    <row r="55" spans="1:8">
      <c r="A55" s="6"/>
    </row>
  </sheetData>
  <sortState ref="A2:H51">
    <sortCondition ref="H5:H54"/>
  </sortState>
  <mergeCells count="10">
    <mergeCell ref="J7:K7"/>
    <mergeCell ref="J2:K2"/>
    <mergeCell ref="J3:K3"/>
    <mergeCell ref="J4:K4"/>
    <mergeCell ref="J5:K5"/>
    <mergeCell ref="J6:K6"/>
    <mergeCell ref="J19:Q19"/>
    <mergeCell ref="J1:N1"/>
    <mergeCell ref="J9:N9"/>
    <mergeCell ref="J13:N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Indiv</cp:lastModifiedBy>
  <dcterms:created xsi:type="dcterms:W3CDTF">2021-06-25T07:02:15Z</dcterms:created>
  <dcterms:modified xsi:type="dcterms:W3CDTF">2021-06-26T04:16:54Z</dcterms:modified>
</cp:coreProperties>
</file>