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kri Adams\Pictures\"/>
    </mc:Choice>
  </mc:AlternateContent>
  <xr:revisionPtr revIDLastSave="0" documentId="8_{EA958078-8CD3-4C50-9BB3-8670ABE312E5}" xr6:coauthVersionLast="47" xr6:coauthVersionMax="47" xr10:uidLastSave="{00000000-0000-0000-0000-000000000000}"/>
  <bookViews>
    <workbookView xWindow="-120" yWindow="-120" windowWidth="20730" windowHeight="11160" xr2:uid="{B45856CA-F38B-4C29-B0D6-CE948DECA7E4}"/>
  </bookViews>
  <sheets>
    <sheet name="pivot" sheetId="1" r:id="rId1"/>
    <sheet name="vlookup1" sheetId="3" r:id="rId2"/>
    <sheet name="vlookup2" sheetId="4" r:id="rId3"/>
    <sheet name="sumif" sheetId="2" r:id="rId4"/>
    <sheet name="if(and)" sheetId="5" r:id="rId5"/>
    <sheet name="if(or)" sheetId="6" r:id="rId6"/>
  </sheets>
  <definedNames>
    <definedName name="_xlnm._FilterDatabase" localSheetId="5" hidden="1">'if(or)'!$A$7:$AB$27</definedName>
    <definedName name="_xlnm._FilterDatabase" localSheetId="0" hidden="1">pivot!$A$4:$Z$24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D40" i="2"/>
  <c r="D39" i="2"/>
  <c r="D29" i="2"/>
  <c r="D30" i="2"/>
  <c r="D31" i="2"/>
  <c r="D32" i="2"/>
  <c r="D33" i="2"/>
  <c r="D34" i="2"/>
  <c r="D35" i="2"/>
  <c r="D36" i="2"/>
  <c r="D37" i="2"/>
  <c r="D38" i="2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L16" i="6"/>
  <c r="L17" i="6"/>
  <c r="L18" i="6"/>
  <c r="L19" i="6"/>
  <c r="L20" i="6"/>
  <c r="L21" i="6"/>
  <c r="L22" i="6"/>
  <c r="L23" i="6"/>
  <c r="L24" i="6"/>
  <c r="L25" i="6"/>
  <c r="L26" i="6"/>
  <c r="L27" i="6"/>
  <c r="L11" i="6"/>
  <c r="L12" i="6"/>
  <c r="L13" i="6"/>
  <c r="L14" i="6"/>
  <c r="L15" i="6"/>
  <c r="L9" i="6"/>
  <c r="L10" i="6"/>
  <c r="L8" i="6"/>
  <c r="D19" i="4"/>
  <c r="D18" i="4"/>
  <c r="D17" i="4"/>
  <c r="D16" i="4"/>
  <c r="D15" i="4"/>
  <c r="D14" i="4"/>
  <c r="D13" i="4"/>
  <c r="D32" i="3"/>
  <c r="D31" i="3"/>
  <c r="D30" i="3"/>
  <c r="D29" i="3"/>
  <c r="D28" i="3"/>
  <c r="D27" i="3"/>
  <c r="D22" i="3"/>
  <c r="D23" i="3"/>
  <c r="D24" i="3"/>
  <c r="D25" i="3"/>
  <c r="D26" i="3"/>
  <c r="D21" i="3"/>
  <c r="D33" i="3" s="1"/>
  <c r="D41" i="2" l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<sst xmlns="http://schemas.openxmlformats.org/spreadsheetml/2006/main" count="916" uniqueCount="103">
  <si>
    <t>No</t>
  </si>
  <si>
    <t>No Polis</t>
  </si>
  <si>
    <t>prodid</t>
  </si>
  <si>
    <t>effdte</t>
  </si>
  <si>
    <t>Product Code</t>
  </si>
  <si>
    <t>Product Name</t>
  </si>
  <si>
    <t>Policy Holder Name</t>
  </si>
  <si>
    <t>Status</t>
  </si>
  <si>
    <t>Status Billing</t>
  </si>
  <si>
    <t>Cek_Client_TSR</t>
  </si>
  <si>
    <t>Cek_TSR_Name</t>
  </si>
  <si>
    <t>Cek_Client_SPV</t>
  </si>
  <si>
    <t>SAVING</t>
  </si>
  <si>
    <t>OPP</t>
  </si>
  <si>
    <t>0DT00111</t>
  </si>
  <si>
    <t>OPTIMA PROTECTION PLUS</t>
  </si>
  <si>
    <t xml:space="preserve">STEFANNY AMALIA NOVIANTIKA    </t>
  </si>
  <si>
    <t>Success</t>
  </si>
  <si>
    <t>07147700</t>
  </si>
  <si>
    <t xml:space="preserve">SALIYAH                       </t>
  </si>
  <si>
    <t>07719645 </t>
  </si>
  <si>
    <t xml:space="preserve">RESTI SITI PUJIYANTI          </t>
  </si>
  <si>
    <t xml:space="preserve">ANI                           </t>
  </si>
  <si>
    <t xml:space="preserve">DITA RAHMAWATI                </t>
  </si>
  <si>
    <t>07655096</t>
  </si>
  <si>
    <t>MUHAMMAD JAELANI ALQODRI</t>
  </si>
  <si>
    <t xml:space="preserve">WIWIN WIDIANI                 </t>
  </si>
  <si>
    <t>06910191</t>
  </si>
  <si>
    <t xml:space="preserve">SUSANTO NOTO NEGORO           </t>
  </si>
  <si>
    <t>07092761</t>
  </si>
  <si>
    <t>SHINTA USNIAWATI</t>
  </si>
  <si>
    <t xml:space="preserve">FAISYAL ROCHIMUL AMRI         </t>
  </si>
  <si>
    <t>07751909</t>
  </si>
  <si>
    <t>DIANA YENI SAPUTRI</t>
  </si>
  <si>
    <t>OAP</t>
  </si>
  <si>
    <t>0OP00111</t>
  </si>
  <si>
    <t>Optima Accident Protection</t>
  </si>
  <si>
    <t xml:space="preserve">SAVIRA                        </t>
  </si>
  <si>
    <t>07680194</t>
  </si>
  <si>
    <t>SIDI PRASTUTI HANDAYANI</t>
  </si>
  <si>
    <t>07339651</t>
  </si>
  <si>
    <t xml:space="preserve">MUSYLIANI WEHRIY              </t>
  </si>
  <si>
    <t>07092735</t>
  </si>
  <si>
    <t>NUR ALIA</t>
  </si>
  <si>
    <t>07173687</t>
  </si>
  <si>
    <t xml:space="preserve">NOVITA SARI                   </t>
  </si>
  <si>
    <t xml:space="preserve">ARIYANTO                      </t>
  </si>
  <si>
    <t xml:space="preserve">MISNAH                        </t>
  </si>
  <si>
    <t>07304799</t>
  </si>
  <si>
    <t>JUANTO</t>
  </si>
  <si>
    <t xml:space="preserve">WAHYU TRI ATMAJI              </t>
  </si>
  <si>
    <t>07118224</t>
  </si>
  <si>
    <t>ADE KURNIAWAN</t>
  </si>
  <si>
    <t xml:space="preserve">CHAIRUL FAJRIN                </t>
  </si>
  <si>
    <t>06568146</t>
  </si>
  <si>
    <t xml:space="preserve">ANIS OKTA IKA FRANSISKA W     </t>
  </si>
  <si>
    <t xml:space="preserve">PAJAR SAKTI                   </t>
  </si>
  <si>
    <t>07143250</t>
  </si>
  <si>
    <t>LAMSIHAR LAURA IVANA</t>
  </si>
  <si>
    <t>07132098</t>
  </si>
  <si>
    <t xml:space="preserve">AL HARIS                      </t>
  </si>
  <si>
    <t>07668741</t>
  </si>
  <si>
    <t>NOVIA SARI</t>
  </si>
  <si>
    <t xml:space="preserve">LUSIANA                       </t>
  </si>
  <si>
    <t>07339834</t>
  </si>
  <si>
    <t>ECIH SUKAESIH</t>
  </si>
  <si>
    <t xml:space="preserve">ADAS MUKODAS                  </t>
  </si>
  <si>
    <t>DATA PRODUKSI</t>
  </si>
  <si>
    <t>Not Success</t>
  </si>
  <si>
    <t>Cek_SPV_Name</t>
  </si>
  <si>
    <t>SYANDI STIAWAN</t>
  </si>
  <si>
    <t>ERYK FRISDIANTA PUTRA</t>
  </si>
  <si>
    <t>TEGUH IMAN SAPARDI</t>
  </si>
  <si>
    <t>AGUNG SAPUTRA</t>
  </si>
  <si>
    <t>SITI KRIS SETIAWATI</t>
  </si>
  <si>
    <t>HERU YULIANTO</t>
  </si>
  <si>
    <t>ELIS WANIASANTI</t>
  </si>
  <si>
    <t>07792819</t>
  </si>
  <si>
    <t>HARDIYANSYAH</t>
  </si>
  <si>
    <t>06753741</t>
  </si>
  <si>
    <t>EDI NURIMAN</t>
  </si>
  <si>
    <t>07696602</t>
  </si>
  <si>
    <t>ROJAIN</t>
  </si>
  <si>
    <t>07765683</t>
  </si>
  <si>
    <t>IMANUDDIN</t>
  </si>
  <si>
    <t>Premi</t>
  </si>
  <si>
    <t>TOTAL</t>
  </si>
  <si>
    <t>Tabel Bonus</t>
  </si>
  <si>
    <t>Rate Bonus</t>
  </si>
  <si>
    <t>Kode agen</t>
  </si>
  <si>
    <t>Nama agen</t>
  </si>
  <si>
    <t>Pencapaian ANP</t>
  </si>
  <si>
    <t>ANP Achievement</t>
  </si>
  <si>
    <t>0-49,999,999</t>
  </si>
  <si>
    <t>50,000,000-199,999,999</t>
  </si>
  <si>
    <t>200,000,000-499,999,999</t>
  </si>
  <si>
    <t>&gt;= 500,000,000</t>
  </si>
  <si>
    <t>Penjelasan tabel  sbb :</t>
  </si>
  <si>
    <t>Status TSR</t>
  </si>
  <si>
    <t>Status SPV</t>
  </si>
  <si>
    <t>Result (Y/N)</t>
  </si>
  <si>
    <t>Sum of Premi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</si>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</sst>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Arial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4" fillId="0" borderId="1" xfId="0" quotePrefix="1" applyFont="1" applyBorder="1" applyAlignment="1">
      <alignment vertical="top" readingOrder="1"/>
    </xf>
    <xf numFmtId="0" fontId="4" fillId="0" borderId="1" xfId="0" applyFont="1" applyBorder="1" applyAlignment="1">
      <alignment vertical="top" readingOrder="1"/>
    </xf>
    <xf numFmtId="164" fontId="4" fillId="0" borderId="1" xfId="3" applyNumberFormat="1" applyFont="1" applyFill="1" applyBorder="1" applyAlignment="1">
      <alignment horizontal="right" vertical="top" readingOrder="1"/>
    </xf>
    <xf numFmtId="0" fontId="4" fillId="0" borderId="1" xfId="0" applyFont="1" applyBorder="1" applyAlignment="1">
      <alignment horizontal="center" vertical="top" readingOrder="1"/>
    </xf>
    <xf numFmtId="0" fontId="6" fillId="0" borderId="1" xfId="0" applyFont="1" applyBorder="1"/>
    <xf numFmtId="0" fontId="7" fillId="0" borderId="1" xfId="0" applyFont="1" applyBorder="1"/>
    <xf numFmtId="0" fontId="3" fillId="0" borderId="0" xfId="0" applyFont="1"/>
    <xf numFmtId="0" fontId="8" fillId="0" borderId="1" xfId="0" applyFont="1" applyFill="1" applyBorder="1" applyAlignment="1">
      <alignment horizontal="center"/>
    </xf>
    <xf numFmtId="43" fontId="8" fillId="0" borderId="1" xfId="1" applyFont="1" applyFill="1" applyBorder="1" applyAlignment="1">
      <alignment horizontal="center"/>
    </xf>
    <xf numFmtId="0" fontId="9" fillId="0" borderId="0" xfId="0" applyFont="1" applyFill="1"/>
    <xf numFmtId="43" fontId="8" fillId="2" borderId="1" xfId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/>
    <xf numFmtId="0" fontId="10" fillId="0" borderId="0" xfId="0" applyFont="1" applyFill="1"/>
    <xf numFmtId="0" fontId="2" fillId="0" borderId="0" xfId="0" applyFont="1" applyFill="1"/>
    <xf numFmtId="0" fontId="10" fillId="0" borderId="0" xfId="0" applyFont="1"/>
    <xf numFmtId="164" fontId="0" fillId="0" borderId="0" xfId="1" applyNumberFormat="1" applyFont="1"/>
    <xf numFmtId="164" fontId="0" fillId="0" borderId="1" xfId="1" applyNumberFormat="1" applyFont="1" applyBorder="1"/>
    <xf numFmtId="9" fontId="0" fillId="0" borderId="1" xfId="0" applyNumberFormat="1" applyBorder="1" applyAlignment="1">
      <alignment horizontal="center"/>
    </xf>
    <xf numFmtId="9" fontId="0" fillId="4" borderId="1" xfId="2" applyFont="1" applyFill="1" applyBorder="1" applyAlignment="1">
      <alignment horizontal="center"/>
    </xf>
    <xf numFmtId="0" fontId="3" fillId="5" borderId="0" xfId="0" applyFont="1" applyFill="1"/>
    <xf numFmtId="0" fontId="0" fillId="5" borderId="0" xfId="0" applyFill="1"/>
    <xf numFmtId="0" fontId="3" fillId="5" borderId="1" xfId="0" applyFont="1" applyFill="1" applyBorder="1" applyAlignment="1">
      <alignment horizontal="center"/>
    </xf>
    <xf numFmtId="164" fontId="0" fillId="5" borderId="1" xfId="1" applyNumberFormat="1" applyFont="1" applyFill="1" applyBorder="1"/>
    <xf numFmtId="9" fontId="0" fillId="5" borderId="1" xfId="0" applyNumberFormat="1" applyFill="1" applyBorder="1" applyAlignment="1">
      <alignment horizontal="center"/>
    </xf>
    <xf numFmtId="164" fontId="0" fillId="0" borderId="0" xfId="1" applyNumberFormat="1" applyFont="1" applyBorder="1"/>
    <xf numFmtId="9" fontId="0" fillId="0" borderId="0" xfId="0" applyNumberFormat="1" applyBorder="1" applyAlignment="1">
      <alignment horizontal="center"/>
    </xf>
    <xf numFmtId="164" fontId="0" fillId="0" borderId="0" xfId="1" applyNumberFormat="1" applyFont="1" applyFill="1" applyBorder="1"/>
    <xf numFmtId="9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3" fillId="3" borderId="0" xfId="0" applyFont="1" applyFill="1"/>
    <xf numFmtId="164" fontId="0" fillId="3" borderId="0" xfId="1" applyNumberFormat="1" applyFont="1" applyFill="1"/>
  </cellXfs>
  <cellStyles count="4">
    <cellStyle name="Comma" xfId="1" builtinId="3"/>
    <cellStyle name="Comma 106" xfId="3" xr:uid="{8DB70081-AB26-484D-B11F-FDBD8CEC43A0}"/>
    <cellStyle name="Normal" xfId="0" builtinId="0"/>
    <cellStyle name="Percent" xfId="2" builtinId="5"/>
  </cellStyles>
  <dxfs count="1"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Fikri%20Adams/AppData/Local/Microsoft/Windows/INetCache/IE/BXI5D0ZY/Soal_test_KPSG_-_AIA_;_Arif_Rizki_Kusuma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kri Adams" refreshedDate="44558.686909837961" createdVersion="6" refreshedVersion="6" minRefreshableVersion="3" recordCount="20" xr:uid="{E9EC83E9-6847-4844-B478-7019BB0BAB58}">
  <cacheSource type="worksheet">
    <worksheetSource ref="H6:N26" sheet=".xlsx]pivot" r:id="rId2"/>
  </cacheSource>
  <cacheFields count="7">
    <cacheField name="Premi" numFmtId="164">
      <sharedItems containsSemiMixedTypes="0" containsString="0" containsNumber="1" containsInteger="1" minValue="181000" maxValue="1407900" count="11">
        <n v="317000"/>
        <n v="1407900"/>
        <n v="410000"/>
        <n v="181000"/>
        <n v="411000"/>
        <n v="255000"/>
        <n v="510000"/>
        <n v="200000"/>
        <n v="466000"/>
        <n v="300000"/>
        <n v="340000"/>
      </sharedItems>
    </cacheField>
    <cacheField name="Status" numFmtId="0">
      <sharedItems containsSemiMixedTypes="0" containsString="0" containsNumber="1" containsInteger="1" minValue="0" maxValue="1" count="2">
        <n v="1"/>
        <n v="0"/>
      </sharedItems>
    </cacheField>
    <cacheField name="Status Billing" numFmtId="0">
      <sharedItems count="2">
        <s v="Success"/>
        <s v="Not Success"/>
      </sharedItems>
    </cacheField>
    <cacheField name="Cek_Client_TSR" numFmtId="0">
      <sharedItems count="12">
        <s v="07792819"/>
        <s v="07655096"/>
        <s v="07696602"/>
        <s v="07092761"/>
        <s v="07751909"/>
        <s v="07680194"/>
        <s v="07143250"/>
        <s v="07304799"/>
        <s v="07118224"/>
        <s v="07668741"/>
        <s v="07339834"/>
        <s v="07092735"/>
      </sharedItems>
    </cacheField>
    <cacheField name="Cek_TSR_Name" numFmtId="0">
      <sharedItems count="12">
        <s v="HARDIYANSYAH"/>
        <s v="MUHAMMAD JAELANI ALQODRI"/>
        <s v="ROJAIN"/>
        <s v="SHINTA USNIAWATI"/>
        <s v="DIANA YENI SAPUTRI"/>
        <s v="SIDI PRASTUTI HANDAYANI"/>
        <s v="LAMSIHAR LAURA IVANA"/>
        <s v="JUANTO"/>
        <s v="ADE KURNIAWAN"/>
        <s v="NOVIA SARI"/>
        <s v="ECIH SUKAESIH"/>
        <s v="NUR ALIA"/>
      </sharedItems>
    </cacheField>
    <cacheField name="Cek_Client_SPV" numFmtId="0">
      <sharedItems count="9">
        <s v="06753741"/>
        <s v="07147700"/>
        <s v="07765683"/>
        <s v="07719645 "/>
        <s v="07339651"/>
        <s v="07132098"/>
        <s v="06910191"/>
        <s v="06568146"/>
        <s v="07173687"/>
      </sharedItems>
    </cacheField>
    <cacheField name="Cek_SPV_Name" numFmtId="0">
      <sharedItems count="9">
        <s v="EDI NURIMAN"/>
        <s v="SYANDI STIAWAN"/>
        <s v="IMANUDDIN"/>
        <s v="ERYK FRISDIANTA PUTRA"/>
        <s v="AGUNG SAPUTRA"/>
        <s v="ELIS WANIASANTI"/>
        <s v="TEGUH IMAN SAPARDI"/>
        <s v="HERU YULIANTO"/>
        <s v="SITI KRIS SETIAWAT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x v="0"/>
    <x v="0"/>
    <x v="0"/>
  </r>
  <r>
    <x v="1"/>
    <x v="0"/>
    <x v="0"/>
    <x v="0"/>
    <x v="0"/>
    <x v="0"/>
    <x v="0"/>
  </r>
  <r>
    <x v="0"/>
    <x v="1"/>
    <x v="1"/>
    <x v="0"/>
    <x v="0"/>
    <x v="0"/>
    <x v="0"/>
  </r>
  <r>
    <x v="2"/>
    <x v="0"/>
    <x v="0"/>
    <x v="0"/>
    <x v="0"/>
    <x v="0"/>
    <x v="0"/>
  </r>
  <r>
    <x v="0"/>
    <x v="0"/>
    <x v="0"/>
    <x v="1"/>
    <x v="1"/>
    <x v="1"/>
    <x v="1"/>
  </r>
  <r>
    <x v="3"/>
    <x v="0"/>
    <x v="0"/>
    <x v="2"/>
    <x v="2"/>
    <x v="2"/>
    <x v="2"/>
  </r>
  <r>
    <x v="4"/>
    <x v="0"/>
    <x v="0"/>
    <x v="3"/>
    <x v="3"/>
    <x v="1"/>
    <x v="1"/>
  </r>
  <r>
    <x v="3"/>
    <x v="1"/>
    <x v="1"/>
    <x v="4"/>
    <x v="4"/>
    <x v="3"/>
    <x v="3"/>
  </r>
  <r>
    <x v="5"/>
    <x v="0"/>
    <x v="0"/>
    <x v="5"/>
    <x v="5"/>
    <x v="4"/>
    <x v="4"/>
  </r>
  <r>
    <x v="6"/>
    <x v="0"/>
    <x v="0"/>
    <x v="2"/>
    <x v="2"/>
    <x v="2"/>
    <x v="2"/>
  </r>
  <r>
    <x v="0"/>
    <x v="1"/>
    <x v="1"/>
    <x v="1"/>
    <x v="1"/>
    <x v="1"/>
    <x v="1"/>
  </r>
  <r>
    <x v="7"/>
    <x v="1"/>
    <x v="1"/>
    <x v="6"/>
    <x v="6"/>
    <x v="5"/>
    <x v="5"/>
  </r>
  <r>
    <x v="8"/>
    <x v="0"/>
    <x v="0"/>
    <x v="7"/>
    <x v="7"/>
    <x v="6"/>
    <x v="6"/>
  </r>
  <r>
    <x v="0"/>
    <x v="0"/>
    <x v="0"/>
    <x v="8"/>
    <x v="8"/>
    <x v="6"/>
    <x v="6"/>
  </r>
  <r>
    <x v="0"/>
    <x v="1"/>
    <x v="1"/>
    <x v="3"/>
    <x v="3"/>
    <x v="1"/>
    <x v="1"/>
  </r>
  <r>
    <x v="0"/>
    <x v="1"/>
    <x v="1"/>
    <x v="1"/>
    <x v="1"/>
    <x v="1"/>
    <x v="1"/>
  </r>
  <r>
    <x v="5"/>
    <x v="1"/>
    <x v="1"/>
    <x v="6"/>
    <x v="6"/>
    <x v="5"/>
    <x v="5"/>
  </r>
  <r>
    <x v="0"/>
    <x v="0"/>
    <x v="0"/>
    <x v="9"/>
    <x v="9"/>
    <x v="7"/>
    <x v="7"/>
  </r>
  <r>
    <x v="9"/>
    <x v="0"/>
    <x v="0"/>
    <x v="10"/>
    <x v="10"/>
    <x v="5"/>
    <x v="5"/>
  </r>
  <r>
    <x v="10"/>
    <x v="1"/>
    <x v="1"/>
    <x v="11"/>
    <x v="11"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B4F37-E3F6-4CAF-B97B-A2ECE28801BB}" name="PivotTable1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compact="0" compactData="0" multipleFieldFilters="0">
  <location ref="B30:F39" firstHeaderRow="1" firstDataRow="1" firstDataCol="4" rowPageCount="1" colPageCount="1"/>
  <pivotFields count="7">
    <pivotField dataField="1" compact="0" numFmtId="164" outline="0" showAll="0" defaultSubtotal="0">
      <items count="11">
        <item x="3"/>
        <item x="7"/>
        <item x="5"/>
        <item x="9"/>
        <item x="0"/>
        <item x="10"/>
        <item x="2"/>
        <item x="4"/>
        <item x="8"/>
        <item x="6"/>
        <item x="1"/>
      </items>
    </pivotField>
    <pivotField axis="axisPage" compact="0" outline="0" showAll="0" defaultSubtotal="0">
      <items count="2">
        <item x="1"/>
        <item x="0"/>
      </items>
    </pivotField>
    <pivotField compact="0" outline="0" showAll="0" defaultSubtotal="0">
      <items count="2">
        <item x="1"/>
        <item x="0"/>
      </items>
    </pivotField>
    <pivotField axis="axisRow" compact="0" outline="0" showAll="0" defaultSubtotal="0">
      <items count="12">
        <item x="11"/>
        <item x="3"/>
        <item x="8"/>
        <item x="6"/>
        <item x="7"/>
        <item x="10"/>
        <item x="1"/>
        <item x="9"/>
        <item x="5"/>
        <item x="2"/>
        <item x="4"/>
        <item x="0"/>
      </items>
    </pivotField>
    <pivotField axis="axisRow" compact="0" outline="0" showAll="0" defaultSubtotal="0">
      <items count="12">
        <item x="8"/>
        <item x="4"/>
        <item x="10"/>
        <item x="0"/>
        <item x="7"/>
        <item x="6"/>
        <item x="1"/>
        <item x="9"/>
        <item x="11"/>
        <item x="2"/>
        <item x="3"/>
        <item x="5"/>
      </items>
    </pivotField>
    <pivotField axis="axisRow" compact="0" outline="0" showAll="0" defaultSubtotal="0">
      <items count="9">
        <item x="7"/>
        <item x="0"/>
        <item x="6"/>
        <item x="5"/>
        <item x="1"/>
        <item x="8"/>
        <item x="4"/>
        <item x="3"/>
        <item x="2"/>
      </items>
    </pivotField>
    <pivotField axis="axisRow" compact="0" outline="0" showAll="0" defaultSubtotal="0">
      <items count="9">
        <item x="4"/>
        <item x="0"/>
        <item x="5"/>
        <item x="3"/>
        <item x="7"/>
        <item x="2"/>
        <item x="8"/>
        <item x="1"/>
        <item x="6"/>
      </items>
    </pivotField>
  </pivotFields>
  <rowFields count="4">
    <field x="3"/>
    <field x="4"/>
    <field x="5"/>
    <field x="6"/>
  </rowFields>
  <rowItems count="9">
    <i>
      <x v="1"/>
      <x v="10"/>
      <x v="4"/>
      <x v="7"/>
    </i>
    <i>
      <x v="2"/>
      <x/>
      <x v="2"/>
      <x v="8"/>
    </i>
    <i>
      <x v="4"/>
      <x v="4"/>
      <x v="2"/>
      <x v="8"/>
    </i>
    <i>
      <x v="5"/>
      <x v="2"/>
      <x v="3"/>
      <x v="2"/>
    </i>
    <i>
      <x v="6"/>
      <x v="6"/>
      <x v="4"/>
      <x v="7"/>
    </i>
    <i>
      <x v="7"/>
      <x v="7"/>
      <x/>
      <x v="4"/>
    </i>
    <i>
      <x v="8"/>
      <x v="11"/>
      <x v="6"/>
      <x/>
    </i>
    <i>
      <x v="9"/>
      <x v="9"/>
      <x v="8"/>
      <x v="5"/>
    </i>
    <i>
      <x v="11"/>
      <x v="3"/>
      <x v="1"/>
      <x v="1"/>
    </i>
  </rowItems>
  <colItems count="1">
    <i/>
  </colItems>
  <pageFields count="1">
    <pageField fld="1" item="1" hier="-1"/>
  </pageFields>
  <dataFields count="1">
    <dataField name="Sum of Premi" fld="0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49C4-68C5-481C-8B6E-39CAF7DD45C9}">
  <dimension ref="A2:N40"/>
  <sheetViews>
    <sheetView tabSelected="1" topLeftCell="A8" zoomScale="78" zoomScaleNormal="78" workbookViewId="0">
      <selection activeCell="F27" sqref="F27"/>
    </sheetView>
  </sheetViews>
  <sheetFormatPr defaultColWidth="9.140625" defaultRowHeight="15" x14ac:dyDescent="0.25"/>
  <cols>
    <col min="1" max="1" width="6.42578125" customWidth="1"/>
    <col min="2" max="2" width="17.140625" bestFit="1" customWidth="1"/>
    <col min="3" max="3" width="29.140625" bestFit="1" customWidth="1"/>
    <col min="4" max="4" width="17.7109375" bestFit="1" customWidth="1"/>
    <col min="5" max="5" width="20.7109375" bestFit="1" customWidth="1"/>
    <col min="6" max="6" width="15.140625" bestFit="1" customWidth="1"/>
    <col min="7" max="7" width="25.5703125" customWidth="1"/>
    <col min="8" max="10" width="11.140625" bestFit="1" customWidth="1"/>
    <col min="11" max="11" width="19.42578125" customWidth="1"/>
    <col min="12" max="12" width="29.42578125" customWidth="1"/>
    <col min="13" max="13" width="18.7109375" customWidth="1"/>
    <col min="14" max="14" width="25.5703125" customWidth="1"/>
    <col min="15" max="15" width="12.7109375" bestFit="1" customWidth="1"/>
    <col min="16" max="16" width="14.85546875" bestFit="1" customWidth="1"/>
    <col min="17" max="17" width="11.5703125" bestFit="1" customWidth="1"/>
    <col min="18" max="18" width="14.85546875" bestFit="1" customWidth="1"/>
    <col min="19" max="19" width="25.28515625" bestFit="1" customWidth="1"/>
    <col min="20" max="20" width="14.85546875" bestFit="1" customWidth="1"/>
    <col min="21" max="21" width="11.5703125" bestFit="1" customWidth="1"/>
    <col min="22" max="22" width="14.85546875" bestFit="1" customWidth="1"/>
    <col min="23" max="23" width="19.7109375" bestFit="1" customWidth="1"/>
    <col min="24" max="24" width="14.85546875" bestFit="1" customWidth="1"/>
    <col min="25" max="25" width="15.28515625" bestFit="1" customWidth="1"/>
    <col min="26" max="26" width="14.85546875" bestFit="1" customWidth="1"/>
    <col min="27" max="27" width="11.28515625" bestFit="1" customWidth="1"/>
    <col min="28" max="28" width="23.85546875" bestFit="1" customWidth="1"/>
    <col min="29" max="29" width="14.42578125" bestFit="1" customWidth="1"/>
    <col min="30" max="30" width="14" bestFit="1" customWidth="1"/>
    <col min="31" max="31" width="17.28515625" bestFit="1" customWidth="1"/>
    <col min="32" max="32" width="12.42578125" bestFit="1" customWidth="1"/>
    <col min="33" max="33" width="20.7109375" bestFit="1" customWidth="1"/>
    <col min="34" max="34" width="22" bestFit="1" customWidth="1"/>
    <col min="35" max="35" width="23.85546875" bestFit="1" customWidth="1"/>
    <col min="36" max="36" width="27.140625" bestFit="1" customWidth="1"/>
    <col min="37" max="37" width="22" bestFit="1" customWidth="1"/>
    <col min="38" max="38" width="30.42578125" bestFit="1" customWidth="1"/>
    <col min="39" max="39" width="11.28515625" bestFit="1" customWidth="1"/>
  </cols>
  <sheetData>
    <row r="2" spans="1:14" x14ac:dyDescent="0.25">
      <c r="A2" s="8" t="s">
        <v>67</v>
      </c>
    </row>
    <row r="3" spans="1:14" x14ac:dyDescent="0.25">
      <c r="A3" s="8"/>
    </row>
    <row r="4" spans="1:14" s="11" customFormat="1" x14ac:dyDescent="0.25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12" t="s">
        <v>85</v>
      </c>
      <c r="I4" s="9" t="s">
        <v>7</v>
      </c>
      <c r="J4" s="9" t="s">
        <v>8</v>
      </c>
      <c r="K4" s="13" t="s">
        <v>9</v>
      </c>
      <c r="L4" s="9" t="s">
        <v>10</v>
      </c>
      <c r="M4" s="13" t="s">
        <v>11</v>
      </c>
      <c r="N4" s="9" t="s">
        <v>69</v>
      </c>
    </row>
    <row r="5" spans="1:14" x14ac:dyDescent="0.25">
      <c r="A5" s="1">
        <v>1</v>
      </c>
      <c r="B5" s="2">
        <v>11111111</v>
      </c>
      <c r="C5" s="3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H5" s="4">
        <v>317000</v>
      </c>
      <c r="I5" s="5">
        <v>1</v>
      </c>
      <c r="J5" s="3" t="s">
        <v>17</v>
      </c>
      <c r="K5" s="6" t="s">
        <v>77</v>
      </c>
      <c r="L5" s="6" t="s">
        <v>78</v>
      </c>
      <c r="M5" s="6" t="s">
        <v>79</v>
      </c>
      <c r="N5" s="6" t="s">
        <v>80</v>
      </c>
    </row>
    <row r="6" spans="1:14" x14ac:dyDescent="0.25">
      <c r="A6" s="1">
        <f>A5+1</f>
        <v>2</v>
      </c>
      <c r="B6" s="3">
        <v>11111112</v>
      </c>
      <c r="C6" s="3" t="s">
        <v>12</v>
      </c>
      <c r="D6" s="3" t="s">
        <v>13</v>
      </c>
      <c r="E6" s="3" t="s">
        <v>14</v>
      </c>
      <c r="F6" s="3" t="s">
        <v>15</v>
      </c>
      <c r="G6" s="3" t="s">
        <v>19</v>
      </c>
      <c r="H6" s="4">
        <v>1407900</v>
      </c>
      <c r="I6" s="5">
        <v>1</v>
      </c>
      <c r="J6" s="3" t="s">
        <v>17</v>
      </c>
      <c r="K6" s="6" t="s">
        <v>77</v>
      </c>
      <c r="L6" s="6" t="s">
        <v>78</v>
      </c>
      <c r="M6" s="6" t="s">
        <v>79</v>
      </c>
      <c r="N6" s="6" t="s">
        <v>80</v>
      </c>
    </row>
    <row r="7" spans="1:14" x14ac:dyDescent="0.25">
      <c r="A7" s="1">
        <f t="shared" ref="A7:A24" si="0">A6+1</f>
        <v>3</v>
      </c>
      <c r="B7" s="2">
        <v>11111113</v>
      </c>
      <c r="C7" s="3" t="s">
        <v>12</v>
      </c>
      <c r="D7" s="3" t="s">
        <v>13</v>
      </c>
      <c r="E7" s="3" t="s">
        <v>14</v>
      </c>
      <c r="F7" s="3" t="s">
        <v>15</v>
      </c>
      <c r="G7" s="3" t="s">
        <v>21</v>
      </c>
      <c r="H7" s="4">
        <v>317000</v>
      </c>
      <c r="I7" s="5">
        <v>0</v>
      </c>
      <c r="J7" s="3" t="s">
        <v>68</v>
      </c>
      <c r="K7" s="6" t="s">
        <v>77</v>
      </c>
      <c r="L7" s="6" t="s">
        <v>78</v>
      </c>
      <c r="M7" s="6" t="s">
        <v>79</v>
      </c>
      <c r="N7" s="6" t="s">
        <v>80</v>
      </c>
    </row>
    <row r="8" spans="1:14" x14ac:dyDescent="0.25">
      <c r="A8" s="1">
        <f t="shared" si="0"/>
        <v>4</v>
      </c>
      <c r="B8" s="3">
        <v>11111114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22</v>
      </c>
      <c r="H8" s="4">
        <v>410000</v>
      </c>
      <c r="I8" s="5">
        <v>1</v>
      </c>
      <c r="J8" s="3" t="s">
        <v>17</v>
      </c>
      <c r="K8" s="6" t="s">
        <v>77</v>
      </c>
      <c r="L8" s="6" t="s">
        <v>78</v>
      </c>
      <c r="M8" s="6" t="s">
        <v>79</v>
      </c>
      <c r="N8" s="6" t="s">
        <v>80</v>
      </c>
    </row>
    <row r="9" spans="1:14" x14ac:dyDescent="0.25">
      <c r="A9" s="1">
        <f t="shared" si="0"/>
        <v>5</v>
      </c>
      <c r="B9" s="2">
        <v>11111115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23</v>
      </c>
      <c r="H9" s="4">
        <v>317000</v>
      </c>
      <c r="I9" s="5">
        <v>1</v>
      </c>
      <c r="J9" s="3" t="s">
        <v>17</v>
      </c>
      <c r="K9" s="6" t="s">
        <v>24</v>
      </c>
      <c r="L9" s="6" t="s">
        <v>25</v>
      </c>
      <c r="M9" s="6" t="s">
        <v>18</v>
      </c>
      <c r="N9" s="6" t="s">
        <v>70</v>
      </c>
    </row>
    <row r="10" spans="1:14" x14ac:dyDescent="0.25">
      <c r="A10" s="1">
        <f t="shared" si="0"/>
        <v>6</v>
      </c>
      <c r="B10" s="3">
        <v>11111116</v>
      </c>
      <c r="C10" s="3" t="s">
        <v>12</v>
      </c>
      <c r="D10" s="3" t="s">
        <v>13</v>
      </c>
      <c r="E10" s="3" t="s">
        <v>14</v>
      </c>
      <c r="F10" s="3" t="s">
        <v>15</v>
      </c>
      <c r="G10" s="3" t="s">
        <v>26</v>
      </c>
      <c r="H10" s="4">
        <v>181000</v>
      </c>
      <c r="I10" s="5">
        <v>1</v>
      </c>
      <c r="J10" s="3" t="s">
        <v>17</v>
      </c>
      <c r="K10" s="6" t="s">
        <v>81</v>
      </c>
      <c r="L10" s="6" t="s">
        <v>82</v>
      </c>
      <c r="M10" s="6" t="s">
        <v>83</v>
      </c>
      <c r="N10" s="6" t="s">
        <v>84</v>
      </c>
    </row>
    <row r="11" spans="1:14" x14ac:dyDescent="0.25">
      <c r="A11" s="1">
        <f t="shared" si="0"/>
        <v>7</v>
      </c>
      <c r="B11" s="2">
        <v>11111117</v>
      </c>
      <c r="C11" s="3" t="s">
        <v>12</v>
      </c>
      <c r="D11" s="3" t="s">
        <v>13</v>
      </c>
      <c r="E11" s="3" t="s">
        <v>14</v>
      </c>
      <c r="F11" s="3" t="s">
        <v>15</v>
      </c>
      <c r="G11" s="3" t="s">
        <v>28</v>
      </c>
      <c r="H11" s="4">
        <v>411000</v>
      </c>
      <c r="I11" s="5">
        <v>1</v>
      </c>
      <c r="J11" s="3" t="s">
        <v>17</v>
      </c>
      <c r="K11" s="6" t="s">
        <v>29</v>
      </c>
      <c r="L11" s="6" t="s">
        <v>30</v>
      </c>
      <c r="M11" s="6" t="s">
        <v>18</v>
      </c>
      <c r="N11" s="6" t="s">
        <v>70</v>
      </c>
    </row>
    <row r="12" spans="1:14" x14ac:dyDescent="0.25">
      <c r="A12" s="1">
        <f t="shared" si="0"/>
        <v>8</v>
      </c>
      <c r="B12" s="3">
        <v>11111118</v>
      </c>
      <c r="C12" s="3" t="s">
        <v>12</v>
      </c>
      <c r="D12" s="3" t="s">
        <v>13</v>
      </c>
      <c r="E12" s="3" t="s">
        <v>14</v>
      </c>
      <c r="F12" s="3" t="s">
        <v>15</v>
      </c>
      <c r="G12" s="3" t="s">
        <v>31</v>
      </c>
      <c r="H12" s="4">
        <v>181000</v>
      </c>
      <c r="I12" s="5">
        <v>0</v>
      </c>
      <c r="J12" s="3" t="s">
        <v>68</v>
      </c>
      <c r="K12" s="6" t="s">
        <v>32</v>
      </c>
      <c r="L12" s="6" t="s">
        <v>33</v>
      </c>
      <c r="M12" s="6" t="s">
        <v>20</v>
      </c>
      <c r="N12" s="6" t="s">
        <v>71</v>
      </c>
    </row>
    <row r="13" spans="1:14" x14ac:dyDescent="0.25">
      <c r="A13" s="1">
        <f t="shared" si="0"/>
        <v>9</v>
      </c>
      <c r="B13" s="2">
        <v>11111119</v>
      </c>
      <c r="C13" s="3" t="s">
        <v>12</v>
      </c>
      <c r="D13" s="3" t="s">
        <v>34</v>
      </c>
      <c r="E13" s="7" t="s">
        <v>35</v>
      </c>
      <c r="F13" s="3" t="s">
        <v>36</v>
      </c>
      <c r="G13" s="3" t="s">
        <v>37</v>
      </c>
      <c r="H13" s="4">
        <v>255000</v>
      </c>
      <c r="I13" s="5">
        <v>1</v>
      </c>
      <c r="J13" s="3" t="s">
        <v>17</v>
      </c>
      <c r="K13" s="6" t="s">
        <v>38</v>
      </c>
      <c r="L13" s="6" t="s">
        <v>39</v>
      </c>
      <c r="M13" s="6" t="s">
        <v>40</v>
      </c>
      <c r="N13" s="6" t="s">
        <v>73</v>
      </c>
    </row>
    <row r="14" spans="1:14" x14ac:dyDescent="0.25">
      <c r="A14" s="1">
        <f t="shared" si="0"/>
        <v>10</v>
      </c>
      <c r="B14" s="3">
        <v>11111120</v>
      </c>
      <c r="C14" s="3" t="s">
        <v>12</v>
      </c>
      <c r="D14" s="3" t="s">
        <v>34</v>
      </c>
      <c r="E14" s="7" t="s">
        <v>35</v>
      </c>
      <c r="F14" s="3" t="s">
        <v>36</v>
      </c>
      <c r="G14" s="3" t="s">
        <v>41</v>
      </c>
      <c r="H14" s="4">
        <v>510000</v>
      </c>
      <c r="I14" s="5">
        <v>1</v>
      </c>
      <c r="J14" s="3" t="s">
        <v>17</v>
      </c>
      <c r="K14" s="6" t="s">
        <v>81</v>
      </c>
      <c r="L14" s="6" t="s">
        <v>82</v>
      </c>
      <c r="M14" s="6" t="s">
        <v>83</v>
      </c>
      <c r="N14" s="6" t="s">
        <v>84</v>
      </c>
    </row>
    <row r="15" spans="1:14" x14ac:dyDescent="0.25">
      <c r="A15" s="1">
        <f t="shared" si="0"/>
        <v>11</v>
      </c>
      <c r="B15" s="2">
        <v>11111121</v>
      </c>
      <c r="C15" s="3" t="s">
        <v>12</v>
      </c>
      <c r="D15" s="3" t="s">
        <v>13</v>
      </c>
      <c r="E15" s="3" t="s">
        <v>14</v>
      </c>
      <c r="F15" s="3" t="s">
        <v>15</v>
      </c>
      <c r="G15" s="3" t="s">
        <v>45</v>
      </c>
      <c r="H15" s="4">
        <v>317000</v>
      </c>
      <c r="I15" s="5">
        <v>0</v>
      </c>
      <c r="J15" s="3" t="s">
        <v>68</v>
      </c>
      <c r="K15" s="6" t="s">
        <v>24</v>
      </c>
      <c r="L15" s="6" t="s">
        <v>25</v>
      </c>
      <c r="M15" s="6" t="s">
        <v>18</v>
      </c>
      <c r="N15" s="6" t="s">
        <v>70</v>
      </c>
    </row>
    <row r="16" spans="1:14" x14ac:dyDescent="0.25">
      <c r="A16" s="1">
        <f t="shared" si="0"/>
        <v>12</v>
      </c>
      <c r="B16" s="3">
        <v>11111122</v>
      </c>
      <c r="C16" s="3" t="s">
        <v>12</v>
      </c>
      <c r="D16" s="3" t="s">
        <v>13</v>
      </c>
      <c r="E16" s="3" t="s">
        <v>14</v>
      </c>
      <c r="F16" s="3" t="s">
        <v>15</v>
      </c>
      <c r="G16" s="3" t="s">
        <v>46</v>
      </c>
      <c r="H16" s="4">
        <v>200000</v>
      </c>
      <c r="I16" s="5">
        <v>0</v>
      </c>
      <c r="J16" s="3" t="s">
        <v>68</v>
      </c>
      <c r="K16" s="6" t="s">
        <v>57</v>
      </c>
      <c r="L16" s="6" t="s">
        <v>58</v>
      </c>
      <c r="M16" s="6" t="s">
        <v>59</v>
      </c>
      <c r="N16" s="6" t="s">
        <v>76</v>
      </c>
    </row>
    <row r="17" spans="1:14" x14ac:dyDescent="0.25">
      <c r="A17" s="1">
        <f t="shared" si="0"/>
        <v>13</v>
      </c>
      <c r="B17" s="2">
        <v>11111123</v>
      </c>
      <c r="C17" s="3" t="s">
        <v>12</v>
      </c>
      <c r="D17" s="3" t="s">
        <v>13</v>
      </c>
      <c r="E17" s="3" t="s">
        <v>14</v>
      </c>
      <c r="F17" s="3" t="s">
        <v>15</v>
      </c>
      <c r="G17" s="3" t="s">
        <v>47</v>
      </c>
      <c r="H17" s="4">
        <v>466000</v>
      </c>
      <c r="I17" s="5">
        <v>1</v>
      </c>
      <c r="J17" s="3" t="s">
        <v>17</v>
      </c>
      <c r="K17" s="6" t="s">
        <v>48</v>
      </c>
      <c r="L17" s="6" t="s">
        <v>49</v>
      </c>
      <c r="M17" s="6" t="s">
        <v>27</v>
      </c>
      <c r="N17" s="6" t="s">
        <v>72</v>
      </c>
    </row>
    <row r="18" spans="1:14" x14ac:dyDescent="0.25">
      <c r="A18" s="1">
        <f t="shared" si="0"/>
        <v>14</v>
      </c>
      <c r="B18" s="3">
        <v>11111124</v>
      </c>
      <c r="C18" s="3" t="s">
        <v>12</v>
      </c>
      <c r="D18" s="3" t="s">
        <v>13</v>
      </c>
      <c r="E18" s="3" t="s">
        <v>14</v>
      </c>
      <c r="F18" s="3" t="s">
        <v>15</v>
      </c>
      <c r="G18" s="3" t="s">
        <v>50</v>
      </c>
      <c r="H18" s="4">
        <v>317000</v>
      </c>
      <c r="I18" s="5">
        <v>1</v>
      </c>
      <c r="J18" s="3" t="s">
        <v>17</v>
      </c>
      <c r="K18" s="6" t="s">
        <v>51</v>
      </c>
      <c r="L18" s="6" t="s">
        <v>52</v>
      </c>
      <c r="M18" s="6" t="s">
        <v>27</v>
      </c>
      <c r="N18" s="6" t="s">
        <v>72</v>
      </c>
    </row>
    <row r="19" spans="1:14" x14ac:dyDescent="0.25">
      <c r="A19" s="1">
        <f t="shared" si="0"/>
        <v>15</v>
      </c>
      <c r="B19" s="2">
        <v>11111125</v>
      </c>
      <c r="C19" s="3" t="s">
        <v>12</v>
      </c>
      <c r="D19" s="3" t="s">
        <v>13</v>
      </c>
      <c r="E19" s="3" t="s">
        <v>14</v>
      </c>
      <c r="F19" s="3" t="s">
        <v>15</v>
      </c>
      <c r="G19" s="3" t="s">
        <v>53</v>
      </c>
      <c r="H19" s="4">
        <v>317000</v>
      </c>
      <c r="I19" s="5">
        <v>0</v>
      </c>
      <c r="J19" s="3" t="s">
        <v>68</v>
      </c>
      <c r="K19" s="6" t="s">
        <v>29</v>
      </c>
      <c r="L19" s="6" t="s">
        <v>30</v>
      </c>
      <c r="M19" s="6" t="s">
        <v>18</v>
      </c>
      <c r="N19" s="6" t="s">
        <v>70</v>
      </c>
    </row>
    <row r="20" spans="1:14" x14ac:dyDescent="0.25">
      <c r="A20" s="1">
        <f t="shared" si="0"/>
        <v>16</v>
      </c>
      <c r="B20" s="3">
        <v>11111126</v>
      </c>
      <c r="C20" s="3" t="s">
        <v>12</v>
      </c>
      <c r="D20" s="3" t="s">
        <v>13</v>
      </c>
      <c r="E20" s="3" t="s">
        <v>14</v>
      </c>
      <c r="F20" s="3" t="s">
        <v>15</v>
      </c>
      <c r="G20" s="3" t="s">
        <v>55</v>
      </c>
      <c r="H20" s="4">
        <v>317000</v>
      </c>
      <c r="I20" s="5">
        <v>0</v>
      </c>
      <c r="J20" s="3" t="s">
        <v>68</v>
      </c>
      <c r="K20" s="6" t="s">
        <v>24</v>
      </c>
      <c r="L20" s="6" t="s">
        <v>25</v>
      </c>
      <c r="M20" s="6" t="s">
        <v>18</v>
      </c>
      <c r="N20" s="6" t="s">
        <v>70</v>
      </c>
    </row>
    <row r="21" spans="1:14" x14ac:dyDescent="0.25">
      <c r="A21" s="1">
        <f t="shared" si="0"/>
        <v>17</v>
      </c>
      <c r="B21" s="2">
        <v>11111127</v>
      </c>
      <c r="C21" s="3" t="s">
        <v>12</v>
      </c>
      <c r="D21" s="3" t="s">
        <v>34</v>
      </c>
      <c r="E21" s="7" t="s">
        <v>35</v>
      </c>
      <c r="F21" s="3" t="s">
        <v>36</v>
      </c>
      <c r="G21" s="3" t="s">
        <v>56</v>
      </c>
      <c r="H21" s="4">
        <v>255000</v>
      </c>
      <c r="I21" s="5">
        <v>0</v>
      </c>
      <c r="J21" s="3" t="s">
        <v>68</v>
      </c>
      <c r="K21" s="6" t="s">
        <v>57</v>
      </c>
      <c r="L21" s="6" t="s">
        <v>58</v>
      </c>
      <c r="M21" s="6" t="s">
        <v>59</v>
      </c>
      <c r="N21" s="6" t="s">
        <v>76</v>
      </c>
    </row>
    <row r="22" spans="1:14" x14ac:dyDescent="0.25">
      <c r="A22" s="1">
        <f t="shared" si="0"/>
        <v>18</v>
      </c>
      <c r="B22" s="3">
        <v>11111128</v>
      </c>
      <c r="C22" s="3" t="s">
        <v>12</v>
      </c>
      <c r="D22" s="3" t="s">
        <v>13</v>
      </c>
      <c r="E22" s="3" t="s">
        <v>14</v>
      </c>
      <c r="F22" s="3" t="s">
        <v>15</v>
      </c>
      <c r="G22" s="3" t="s">
        <v>60</v>
      </c>
      <c r="H22" s="4">
        <v>317000</v>
      </c>
      <c r="I22" s="5">
        <v>1</v>
      </c>
      <c r="J22" s="3" t="s">
        <v>17</v>
      </c>
      <c r="K22" s="6" t="s">
        <v>61</v>
      </c>
      <c r="L22" s="6" t="s">
        <v>62</v>
      </c>
      <c r="M22" s="6" t="s">
        <v>54</v>
      </c>
      <c r="N22" s="6" t="s">
        <v>75</v>
      </c>
    </row>
    <row r="23" spans="1:14" x14ac:dyDescent="0.25">
      <c r="A23" s="1">
        <f t="shared" si="0"/>
        <v>19</v>
      </c>
      <c r="B23" s="2">
        <v>11111129</v>
      </c>
      <c r="C23" s="3" t="s">
        <v>12</v>
      </c>
      <c r="D23" s="3" t="s">
        <v>34</v>
      </c>
      <c r="E23" s="7" t="s">
        <v>35</v>
      </c>
      <c r="F23" s="3" t="s">
        <v>36</v>
      </c>
      <c r="G23" s="3" t="s">
        <v>63</v>
      </c>
      <c r="H23" s="4">
        <v>300000</v>
      </c>
      <c r="I23" s="5">
        <v>1</v>
      </c>
      <c r="J23" s="3" t="s">
        <v>17</v>
      </c>
      <c r="K23" s="6" t="s">
        <v>64</v>
      </c>
      <c r="L23" s="6" t="s">
        <v>65</v>
      </c>
      <c r="M23" s="6" t="s">
        <v>59</v>
      </c>
      <c r="N23" s="6" t="s">
        <v>76</v>
      </c>
    </row>
    <row r="24" spans="1:14" x14ac:dyDescent="0.25">
      <c r="A24" s="1">
        <f t="shared" si="0"/>
        <v>20</v>
      </c>
      <c r="B24" s="3">
        <v>11111130</v>
      </c>
      <c r="C24" s="3" t="s">
        <v>12</v>
      </c>
      <c r="D24" s="3" t="s">
        <v>34</v>
      </c>
      <c r="E24" s="7" t="s">
        <v>35</v>
      </c>
      <c r="F24" s="3" t="s">
        <v>36</v>
      </c>
      <c r="G24" s="3" t="s">
        <v>66</v>
      </c>
      <c r="H24" s="4">
        <v>340000</v>
      </c>
      <c r="I24" s="5">
        <v>0</v>
      </c>
      <c r="J24" s="3" t="s">
        <v>68</v>
      </c>
      <c r="K24" s="6" t="s">
        <v>42</v>
      </c>
      <c r="L24" s="6" t="s">
        <v>43</v>
      </c>
      <c r="M24" s="6" t="s">
        <v>44</v>
      </c>
      <c r="N24" s="6" t="s">
        <v>74</v>
      </c>
    </row>
    <row r="27" spans="1:14" x14ac:dyDescent="0.25">
      <c r="A27" s="18"/>
    </row>
    <row r="28" spans="1:14" x14ac:dyDescent="0.25">
      <c r="B28" s="38" t="s">
        <v>7</v>
      </c>
      <c r="C28" s="39">
        <v>1</v>
      </c>
    </row>
    <row r="30" spans="1:14" x14ac:dyDescent="0.25">
      <c r="B30" s="38" t="s">
        <v>9</v>
      </c>
      <c r="C30" s="38" t="s">
        <v>10</v>
      </c>
      <c r="D30" s="38" t="s">
        <v>11</v>
      </c>
      <c r="E30" s="38" t="s">
        <v>69</v>
      </c>
      <c r="F30" t="s">
        <v>101</v>
      </c>
    </row>
    <row r="31" spans="1:14" x14ac:dyDescent="0.25">
      <c r="B31" t="s">
        <v>29</v>
      </c>
      <c r="C31" t="s">
        <v>30</v>
      </c>
      <c r="D31" t="s">
        <v>18</v>
      </c>
      <c r="E31" t="s">
        <v>70</v>
      </c>
      <c r="F31" s="21">
        <v>411000</v>
      </c>
    </row>
    <row r="32" spans="1:14" x14ac:dyDescent="0.25">
      <c r="B32" t="s">
        <v>51</v>
      </c>
      <c r="C32" t="s">
        <v>52</v>
      </c>
      <c r="D32" t="s">
        <v>27</v>
      </c>
      <c r="E32" t="s">
        <v>72</v>
      </c>
      <c r="F32" s="21">
        <v>317000</v>
      </c>
    </row>
    <row r="33" spans="2:6" x14ac:dyDescent="0.25">
      <c r="B33" t="s">
        <v>48</v>
      </c>
      <c r="C33" t="s">
        <v>49</v>
      </c>
      <c r="D33" t="s">
        <v>27</v>
      </c>
      <c r="E33" t="s">
        <v>72</v>
      </c>
      <c r="F33" s="21">
        <v>466000</v>
      </c>
    </row>
    <row r="34" spans="2:6" x14ac:dyDescent="0.25">
      <c r="B34" t="s">
        <v>64</v>
      </c>
      <c r="C34" t="s">
        <v>65</v>
      </c>
      <c r="D34" t="s">
        <v>59</v>
      </c>
      <c r="E34" t="s">
        <v>76</v>
      </c>
      <c r="F34" s="21">
        <v>300000</v>
      </c>
    </row>
    <row r="35" spans="2:6" x14ac:dyDescent="0.25">
      <c r="B35" t="s">
        <v>24</v>
      </c>
      <c r="C35" t="s">
        <v>25</v>
      </c>
      <c r="D35" t="s">
        <v>18</v>
      </c>
      <c r="E35" t="s">
        <v>70</v>
      </c>
      <c r="F35" s="21">
        <v>317000</v>
      </c>
    </row>
    <row r="36" spans="2:6" x14ac:dyDescent="0.25">
      <c r="B36" t="s">
        <v>61</v>
      </c>
      <c r="C36" t="s">
        <v>62</v>
      </c>
      <c r="D36" t="s">
        <v>54</v>
      </c>
      <c r="E36" t="s">
        <v>75</v>
      </c>
      <c r="F36" s="21">
        <v>317000</v>
      </c>
    </row>
    <row r="37" spans="2:6" x14ac:dyDescent="0.25">
      <c r="B37" t="s">
        <v>38</v>
      </c>
      <c r="C37" t="s">
        <v>39</v>
      </c>
      <c r="D37" t="s">
        <v>40</v>
      </c>
      <c r="E37" t="s">
        <v>73</v>
      </c>
      <c r="F37" s="21">
        <v>255000</v>
      </c>
    </row>
    <row r="38" spans="2:6" x14ac:dyDescent="0.25">
      <c r="B38" t="s">
        <v>81</v>
      </c>
      <c r="C38" t="s">
        <v>82</v>
      </c>
      <c r="D38" t="s">
        <v>83</v>
      </c>
      <c r="E38" t="s">
        <v>84</v>
      </c>
      <c r="F38" s="21">
        <v>691000</v>
      </c>
    </row>
    <row r="39" spans="2:6" x14ac:dyDescent="0.25">
      <c r="B39" t="s">
        <v>77</v>
      </c>
      <c r="C39" t="s">
        <v>78</v>
      </c>
      <c r="D39" t="s">
        <v>79</v>
      </c>
      <c r="E39" t="s">
        <v>80</v>
      </c>
      <c r="F39" s="21">
        <v>2134900</v>
      </c>
    </row>
    <row r="40" spans="2:6" x14ac:dyDescent="0.25">
      <c r="B40" s="41" t="s">
        <v>102</v>
      </c>
      <c r="C40" s="40"/>
      <c r="D40" s="40"/>
      <c r="E40" s="40"/>
      <c r="F40" s="42">
        <f>SUM(F31:F39)</f>
        <v>5208900</v>
      </c>
    </row>
  </sheetData>
  <autoFilter ref="A4:Z24" xr:uid="{B60547E7-AA39-40FC-A0DB-17ECA6EDF5A2}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C36D5-3481-4D0B-A7BF-13D001F609F9}">
  <dimension ref="A2:N33"/>
  <sheetViews>
    <sheetView workbookViewId="0">
      <selection activeCell="H2" sqref="A1:H2"/>
    </sheetView>
  </sheetViews>
  <sheetFormatPr defaultColWidth="9.140625" defaultRowHeight="15" x14ac:dyDescent="0.25"/>
  <cols>
    <col min="1" max="1" width="6.42578125" customWidth="1"/>
    <col min="2" max="2" width="16.28515625" customWidth="1"/>
    <col min="3" max="3" width="27.7109375" bestFit="1" customWidth="1"/>
    <col min="4" max="4" width="16.28515625" bestFit="1" customWidth="1"/>
    <col min="5" max="5" width="11.140625" bestFit="1" customWidth="1"/>
    <col min="6" max="6" width="22.140625" bestFit="1" customWidth="1"/>
    <col min="7" max="7" width="27.140625" bestFit="1" customWidth="1"/>
    <col min="8" max="8" width="5.5703125" bestFit="1" customWidth="1"/>
    <col min="9" max="9" width="10.5703125" bestFit="1" customWidth="1"/>
    <col min="10" max="10" width="12.5703125" bestFit="1" customWidth="1"/>
    <col min="11" max="11" width="24.85546875" bestFit="1" customWidth="1"/>
    <col min="12" max="12" width="12.85546875" bestFit="1" customWidth="1"/>
    <col min="13" max="13" width="19.5703125" bestFit="1" customWidth="1"/>
    <col min="14" max="14" width="9.140625" bestFit="1" customWidth="1"/>
  </cols>
  <sheetData>
    <row r="2" spans="1:14" x14ac:dyDescent="0.25">
      <c r="A2" s="8" t="s">
        <v>67</v>
      </c>
    </row>
    <row r="3" spans="1:14" x14ac:dyDescent="0.25">
      <c r="A3" s="8"/>
    </row>
    <row r="4" spans="1:14" s="11" customFormat="1" x14ac:dyDescent="0.25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13" t="s">
        <v>9</v>
      </c>
      <c r="K4" s="9" t="s">
        <v>10</v>
      </c>
      <c r="L4" s="13" t="s">
        <v>11</v>
      </c>
      <c r="M4" s="9" t="s">
        <v>69</v>
      </c>
      <c r="N4" s="12" t="s">
        <v>85</v>
      </c>
    </row>
    <row r="5" spans="1:14" x14ac:dyDescent="0.25">
      <c r="A5" s="1">
        <v>1</v>
      </c>
      <c r="B5" s="2">
        <v>11111111</v>
      </c>
      <c r="C5" s="3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H5" s="5">
        <v>1</v>
      </c>
      <c r="I5" s="3" t="s">
        <v>17</v>
      </c>
      <c r="J5" s="6" t="s">
        <v>77</v>
      </c>
      <c r="K5" s="6" t="s">
        <v>78</v>
      </c>
      <c r="L5" s="6" t="s">
        <v>79</v>
      </c>
      <c r="M5" s="6" t="s">
        <v>80</v>
      </c>
      <c r="N5" s="4">
        <v>317000</v>
      </c>
    </row>
    <row r="6" spans="1:14" x14ac:dyDescent="0.25">
      <c r="A6" s="1">
        <v>2</v>
      </c>
      <c r="B6" s="2">
        <v>11111115</v>
      </c>
      <c r="C6" s="3" t="s">
        <v>12</v>
      </c>
      <c r="D6" s="3" t="s">
        <v>13</v>
      </c>
      <c r="E6" s="3" t="s">
        <v>14</v>
      </c>
      <c r="F6" s="3" t="s">
        <v>15</v>
      </c>
      <c r="G6" s="3" t="s">
        <v>23</v>
      </c>
      <c r="H6" s="5">
        <v>1</v>
      </c>
      <c r="I6" s="3" t="s">
        <v>17</v>
      </c>
      <c r="J6" s="6" t="s">
        <v>24</v>
      </c>
      <c r="K6" s="6" t="s">
        <v>25</v>
      </c>
      <c r="L6" s="6" t="s">
        <v>18</v>
      </c>
      <c r="M6" s="6" t="s">
        <v>70</v>
      </c>
      <c r="N6" s="4">
        <v>317000</v>
      </c>
    </row>
    <row r="7" spans="1:14" x14ac:dyDescent="0.25">
      <c r="A7" s="1">
        <v>3</v>
      </c>
      <c r="B7" s="3">
        <v>11111116</v>
      </c>
      <c r="C7" s="3" t="s">
        <v>12</v>
      </c>
      <c r="D7" s="3" t="s">
        <v>13</v>
      </c>
      <c r="E7" s="3" t="s">
        <v>14</v>
      </c>
      <c r="F7" s="3" t="s">
        <v>15</v>
      </c>
      <c r="G7" s="3" t="s">
        <v>26</v>
      </c>
      <c r="H7" s="5">
        <v>1</v>
      </c>
      <c r="I7" s="3" t="s">
        <v>17</v>
      </c>
      <c r="J7" s="6" t="s">
        <v>81</v>
      </c>
      <c r="K7" s="6" t="s">
        <v>82</v>
      </c>
      <c r="L7" s="6" t="s">
        <v>83</v>
      </c>
      <c r="M7" s="6" t="s">
        <v>84</v>
      </c>
      <c r="N7" s="4">
        <v>181000</v>
      </c>
    </row>
    <row r="8" spans="1:14" x14ac:dyDescent="0.25">
      <c r="A8" s="1">
        <v>4</v>
      </c>
      <c r="B8" s="2">
        <v>11111117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28</v>
      </c>
      <c r="H8" s="5">
        <v>1</v>
      </c>
      <c r="I8" s="3" t="s">
        <v>17</v>
      </c>
      <c r="J8" s="6" t="s">
        <v>29</v>
      </c>
      <c r="K8" s="6" t="s">
        <v>30</v>
      </c>
      <c r="L8" s="6" t="s">
        <v>18</v>
      </c>
      <c r="M8" s="6" t="s">
        <v>70</v>
      </c>
      <c r="N8" s="4">
        <v>411000</v>
      </c>
    </row>
    <row r="9" spans="1:14" x14ac:dyDescent="0.25">
      <c r="A9" s="1">
        <v>5</v>
      </c>
      <c r="B9" s="3">
        <v>11111118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31</v>
      </c>
      <c r="H9" s="5">
        <v>1</v>
      </c>
      <c r="I9" s="3" t="s">
        <v>17</v>
      </c>
      <c r="J9" s="6" t="s">
        <v>32</v>
      </c>
      <c r="K9" s="6" t="s">
        <v>33</v>
      </c>
      <c r="L9" s="6" t="s">
        <v>20</v>
      </c>
      <c r="M9" s="6" t="s">
        <v>71</v>
      </c>
      <c r="N9" s="4">
        <v>181000</v>
      </c>
    </row>
    <row r="10" spans="1:14" x14ac:dyDescent="0.25">
      <c r="A10" s="1">
        <v>6</v>
      </c>
      <c r="B10" s="2">
        <v>11111119</v>
      </c>
      <c r="C10" s="3" t="s">
        <v>12</v>
      </c>
      <c r="D10" s="3" t="s">
        <v>34</v>
      </c>
      <c r="E10" s="7" t="s">
        <v>35</v>
      </c>
      <c r="F10" s="3" t="s">
        <v>36</v>
      </c>
      <c r="G10" s="3" t="s">
        <v>37</v>
      </c>
      <c r="H10" s="5">
        <v>1</v>
      </c>
      <c r="I10" s="3" t="s">
        <v>17</v>
      </c>
      <c r="J10" s="6" t="s">
        <v>38</v>
      </c>
      <c r="K10" s="6" t="s">
        <v>39</v>
      </c>
      <c r="L10" s="6" t="s">
        <v>40</v>
      </c>
      <c r="M10" s="6" t="s">
        <v>73</v>
      </c>
      <c r="N10" s="4">
        <v>255000</v>
      </c>
    </row>
    <row r="11" spans="1:14" x14ac:dyDescent="0.25">
      <c r="A11" s="1">
        <v>7</v>
      </c>
      <c r="B11" s="3">
        <v>11111122</v>
      </c>
      <c r="C11" s="3" t="s">
        <v>12</v>
      </c>
      <c r="D11" s="3" t="s">
        <v>13</v>
      </c>
      <c r="E11" s="3" t="s">
        <v>14</v>
      </c>
      <c r="F11" s="3" t="s">
        <v>15</v>
      </c>
      <c r="G11" s="3" t="s">
        <v>46</v>
      </c>
      <c r="H11" s="5">
        <v>1</v>
      </c>
      <c r="I11" s="3" t="s">
        <v>17</v>
      </c>
      <c r="J11" s="6" t="s">
        <v>57</v>
      </c>
      <c r="K11" s="6" t="s">
        <v>58</v>
      </c>
      <c r="L11" s="6" t="s">
        <v>59</v>
      </c>
      <c r="M11" s="6" t="s">
        <v>76</v>
      </c>
      <c r="N11" s="4">
        <v>200000</v>
      </c>
    </row>
    <row r="12" spans="1:14" x14ac:dyDescent="0.25">
      <c r="A12" s="1">
        <v>8</v>
      </c>
      <c r="B12" s="2">
        <v>11111123</v>
      </c>
      <c r="C12" s="3" t="s">
        <v>12</v>
      </c>
      <c r="D12" s="3" t="s">
        <v>13</v>
      </c>
      <c r="E12" s="3" t="s">
        <v>14</v>
      </c>
      <c r="F12" s="3" t="s">
        <v>15</v>
      </c>
      <c r="G12" s="3" t="s">
        <v>47</v>
      </c>
      <c r="H12" s="5">
        <v>1</v>
      </c>
      <c r="I12" s="3" t="s">
        <v>17</v>
      </c>
      <c r="J12" s="6" t="s">
        <v>48</v>
      </c>
      <c r="K12" s="6" t="s">
        <v>49</v>
      </c>
      <c r="L12" s="6" t="s">
        <v>27</v>
      </c>
      <c r="M12" s="6" t="s">
        <v>72</v>
      </c>
      <c r="N12" s="4">
        <v>466000</v>
      </c>
    </row>
    <row r="13" spans="1:14" x14ac:dyDescent="0.25">
      <c r="A13" s="1">
        <v>9</v>
      </c>
      <c r="B13" s="3">
        <v>11111124</v>
      </c>
      <c r="C13" s="3" t="s">
        <v>12</v>
      </c>
      <c r="D13" s="3" t="s">
        <v>13</v>
      </c>
      <c r="E13" s="3" t="s">
        <v>14</v>
      </c>
      <c r="F13" s="3" t="s">
        <v>15</v>
      </c>
      <c r="G13" s="3" t="s">
        <v>50</v>
      </c>
      <c r="H13" s="5">
        <v>1</v>
      </c>
      <c r="I13" s="3" t="s">
        <v>17</v>
      </c>
      <c r="J13" s="6" t="s">
        <v>51</v>
      </c>
      <c r="K13" s="6" t="s">
        <v>52</v>
      </c>
      <c r="L13" s="6" t="s">
        <v>27</v>
      </c>
      <c r="M13" s="6" t="s">
        <v>72</v>
      </c>
      <c r="N13" s="4">
        <v>317000</v>
      </c>
    </row>
    <row r="14" spans="1:14" x14ac:dyDescent="0.25">
      <c r="A14" s="1">
        <v>10</v>
      </c>
      <c r="B14" s="3">
        <v>11111128</v>
      </c>
      <c r="C14" s="3" t="s">
        <v>12</v>
      </c>
      <c r="D14" s="3" t="s">
        <v>13</v>
      </c>
      <c r="E14" s="3" t="s">
        <v>14</v>
      </c>
      <c r="F14" s="3" t="s">
        <v>15</v>
      </c>
      <c r="G14" s="3" t="s">
        <v>60</v>
      </c>
      <c r="H14" s="5">
        <v>1</v>
      </c>
      <c r="I14" s="3" t="s">
        <v>17</v>
      </c>
      <c r="J14" s="6" t="s">
        <v>61</v>
      </c>
      <c r="K14" s="6" t="s">
        <v>62</v>
      </c>
      <c r="L14" s="6" t="s">
        <v>54</v>
      </c>
      <c r="M14" s="6" t="s">
        <v>75</v>
      </c>
      <c r="N14" s="4">
        <v>317000</v>
      </c>
    </row>
    <row r="15" spans="1:14" x14ac:dyDescent="0.25">
      <c r="A15" s="1">
        <v>11</v>
      </c>
      <c r="B15" s="2">
        <v>11111129</v>
      </c>
      <c r="C15" s="3" t="s">
        <v>12</v>
      </c>
      <c r="D15" s="3" t="s">
        <v>34</v>
      </c>
      <c r="E15" s="7" t="s">
        <v>35</v>
      </c>
      <c r="F15" s="3" t="s">
        <v>36</v>
      </c>
      <c r="G15" s="3" t="s">
        <v>63</v>
      </c>
      <c r="H15" s="5">
        <v>1</v>
      </c>
      <c r="I15" s="3" t="s">
        <v>17</v>
      </c>
      <c r="J15" s="6" t="s">
        <v>64</v>
      </c>
      <c r="K15" s="6" t="s">
        <v>65</v>
      </c>
      <c r="L15" s="6" t="s">
        <v>59</v>
      </c>
      <c r="M15" s="6" t="s">
        <v>76</v>
      </c>
      <c r="N15" s="4">
        <v>300000</v>
      </c>
    </row>
    <row r="16" spans="1:14" x14ac:dyDescent="0.25">
      <c r="A16" s="1">
        <v>12</v>
      </c>
      <c r="B16" s="3">
        <v>11111130</v>
      </c>
      <c r="C16" s="3" t="s">
        <v>12</v>
      </c>
      <c r="D16" s="3" t="s">
        <v>34</v>
      </c>
      <c r="E16" s="7" t="s">
        <v>35</v>
      </c>
      <c r="F16" s="3" t="s">
        <v>36</v>
      </c>
      <c r="G16" s="3" t="s">
        <v>66</v>
      </c>
      <c r="H16" s="5">
        <v>1</v>
      </c>
      <c r="I16" s="3" t="s">
        <v>17</v>
      </c>
      <c r="J16" s="6" t="s">
        <v>42</v>
      </c>
      <c r="K16" s="6" t="s">
        <v>43</v>
      </c>
      <c r="L16" s="6" t="s">
        <v>44</v>
      </c>
      <c r="M16" s="6" t="s">
        <v>74</v>
      </c>
      <c r="N16" s="4">
        <v>340000</v>
      </c>
    </row>
    <row r="19" spans="1:4" s="19" customFormat="1" x14ac:dyDescent="0.25">
      <c r="A19" s="18"/>
    </row>
    <row r="20" spans="1:4" s="15" customFormat="1" x14ac:dyDescent="0.25">
      <c r="B20" s="16" t="s">
        <v>9</v>
      </c>
      <c r="C20" s="16" t="s">
        <v>10</v>
      </c>
      <c r="D20" s="16" t="s">
        <v>85</v>
      </c>
    </row>
    <row r="21" spans="1:4" x14ac:dyDescent="0.25">
      <c r="B21" s="1" t="s">
        <v>42</v>
      </c>
      <c r="C21" s="1" t="s">
        <v>43</v>
      </c>
      <c r="D21" s="17">
        <f>VLOOKUP(B21,J4:N16,5,0)</f>
        <v>340000</v>
      </c>
    </row>
    <row r="22" spans="1:4" x14ac:dyDescent="0.25">
      <c r="B22" s="1" t="s">
        <v>29</v>
      </c>
      <c r="C22" s="1" t="s">
        <v>30</v>
      </c>
      <c r="D22" s="17">
        <f t="shared" ref="D22:D26" si="0">VLOOKUP(B22,J5:N17,5,0)</f>
        <v>411000</v>
      </c>
    </row>
    <row r="23" spans="1:4" x14ac:dyDescent="0.25">
      <c r="B23" s="1" t="s">
        <v>51</v>
      </c>
      <c r="C23" s="1" t="s">
        <v>52</v>
      </c>
      <c r="D23" s="17">
        <f t="shared" si="0"/>
        <v>317000</v>
      </c>
    </row>
    <row r="24" spans="1:4" x14ac:dyDescent="0.25">
      <c r="B24" s="1" t="s">
        <v>57</v>
      </c>
      <c r="C24" s="1" t="s">
        <v>58</v>
      </c>
      <c r="D24" s="17">
        <f t="shared" si="0"/>
        <v>200000</v>
      </c>
    </row>
    <row r="25" spans="1:4" x14ac:dyDescent="0.25">
      <c r="B25" s="1" t="s">
        <v>48</v>
      </c>
      <c r="C25" s="1" t="s">
        <v>49</v>
      </c>
      <c r="D25" s="17">
        <f t="shared" si="0"/>
        <v>466000</v>
      </c>
    </row>
    <row r="26" spans="1:4" x14ac:dyDescent="0.25">
      <c r="B26" s="1" t="s">
        <v>64</v>
      </c>
      <c r="C26" s="1" t="s">
        <v>65</v>
      </c>
      <c r="D26" s="17">
        <f t="shared" si="0"/>
        <v>300000</v>
      </c>
    </row>
    <row r="27" spans="1:4" x14ac:dyDescent="0.25">
      <c r="B27" s="1" t="s">
        <v>24</v>
      </c>
      <c r="C27" s="1" t="s">
        <v>25</v>
      </c>
      <c r="D27" s="17">
        <f>VLOOKUP(B27,J4:N16,5)</f>
        <v>317000</v>
      </c>
    </row>
    <row r="28" spans="1:4" x14ac:dyDescent="0.25">
      <c r="B28" s="1" t="s">
        <v>61</v>
      </c>
      <c r="C28" s="1" t="s">
        <v>62</v>
      </c>
      <c r="D28" s="17">
        <f>VLOOKUP(B28,J5:N17,5)</f>
        <v>317000</v>
      </c>
    </row>
    <row r="29" spans="1:4" x14ac:dyDescent="0.25">
      <c r="B29" s="1" t="s">
        <v>38</v>
      </c>
      <c r="C29" s="1" t="s">
        <v>39</v>
      </c>
      <c r="D29" s="17">
        <f>VLOOKUP(B29,J4:N16,5,0)</f>
        <v>255000</v>
      </c>
    </row>
    <row r="30" spans="1:4" x14ac:dyDescent="0.25">
      <c r="B30" s="1" t="s">
        <v>81</v>
      </c>
      <c r="C30" s="1" t="s">
        <v>82</v>
      </c>
      <c r="D30" s="17">
        <f>VLOOKUP(B30,J5:N17,5,0)</f>
        <v>181000</v>
      </c>
    </row>
    <row r="31" spans="1:4" x14ac:dyDescent="0.25">
      <c r="B31" s="1" t="s">
        <v>32</v>
      </c>
      <c r="C31" s="1" t="s">
        <v>33</v>
      </c>
      <c r="D31" s="17">
        <f>VLOOKUP(B31,J6:N18,5,0)</f>
        <v>181000</v>
      </c>
    </row>
    <row r="32" spans="1:4" x14ac:dyDescent="0.25">
      <c r="B32" s="1" t="s">
        <v>77</v>
      </c>
      <c r="C32" s="1" t="s">
        <v>78</v>
      </c>
      <c r="D32" s="17">
        <f>VLOOKUP(B32,J4:N16,5,0)</f>
        <v>317000</v>
      </c>
    </row>
    <row r="33" spans="2:4" x14ac:dyDescent="0.25">
      <c r="B33" s="14" t="s">
        <v>86</v>
      </c>
      <c r="C33" s="14"/>
      <c r="D33" s="14">
        <f>SUM(D21:D32)</f>
        <v>3602000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373E-A8A6-4EA4-B70A-2F6656968110}">
  <dimension ref="A2:E19"/>
  <sheetViews>
    <sheetView workbookViewId="0">
      <selection activeCell="B20" sqref="B20"/>
    </sheetView>
  </sheetViews>
  <sheetFormatPr defaultRowHeight="15" x14ac:dyDescent="0.25"/>
  <cols>
    <col min="1" max="1" width="18.42578125" customWidth="1"/>
    <col min="2" max="2" width="24.85546875" bestFit="1" customWidth="1"/>
    <col min="3" max="3" width="15.5703125" customWidth="1"/>
    <col min="4" max="4" width="22.5703125" customWidth="1"/>
    <col min="5" max="5" width="10.28515625" bestFit="1" customWidth="1"/>
  </cols>
  <sheetData>
    <row r="2" spans="1:5" x14ac:dyDescent="0.25">
      <c r="A2" s="8" t="s">
        <v>87</v>
      </c>
      <c r="D2" s="25" t="s">
        <v>97</v>
      </c>
      <c r="E2" s="26"/>
    </row>
    <row r="3" spans="1:5" x14ac:dyDescent="0.25">
      <c r="A3" s="16" t="s">
        <v>91</v>
      </c>
      <c r="B3" s="16" t="s">
        <v>88</v>
      </c>
      <c r="D3" s="27" t="s">
        <v>92</v>
      </c>
      <c r="E3" s="27" t="s">
        <v>88</v>
      </c>
    </row>
    <row r="4" spans="1:5" x14ac:dyDescent="0.25">
      <c r="A4" s="22">
        <v>0</v>
      </c>
      <c r="B4" s="23">
        <v>0</v>
      </c>
      <c r="D4" s="28" t="s">
        <v>93</v>
      </c>
      <c r="E4" s="29">
        <v>0</v>
      </c>
    </row>
    <row r="5" spans="1:5" x14ac:dyDescent="0.25">
      <c r="A5" s="22">
        <v>50000000</v>
      </c>
      <c r="B5" s="23">
        <v>0.1</v>
      </c>
      <c r="D5" s="28" t="s">
        <v>94</v>
      </c>
      <c r="E5" s="29">
        <v>0.1</v>
      </c>
    </row>
    <row r="6" spans="1:5" x14ac:dyDescent="0.25">
      <c r="A6" s="22">
        <v>200000000</v>
      </c>
      <c r="B6" s="23">
        <v>0.25</v>
      </c>
      <c r="D6" s="28" t="s">
        <v>95</v>
      </c>
      <c r="E6" s="29">
        <v>0.25</v>
      </c>
    </row>
    <row r="7" spans="1:5" x14ac:dyDescent="0.25">
      <c r="A7" s="22">
        <v>500000000</v>
      </c>
      <c r="B7" s="23">
        <v>0.3</v>
      </c>
      <c r="D7" s="28" t="s">
        <v>96</v>
      </c>
      <c r="E7" s="29">
        <v>0.3</v>
      </c>
    </row>
    <row r="8" spans="1:5" x14ac:dyDescent="0.25">
      <c r="A8" s="30"/>
      <c r="B8" s="31"/>
      <c r="D8" s="32"/>
      <c r="E8" s="33"/>
    </row>
    <row r="9" spans="1:5" x14ac:dyDescent="0.25">
      <c r="A9" s="30"/>
      <c r="B9" s="31"/>
      <c r="D9" s="32"/>
      <c r="E9" s="33"/>
    </row>
    <row r="10" spans="1:5" x14ac:dyDescent="0.25">
      <c r="A10" s="21"/>
    </row>
    <row r="11" spans="1:5" x14ac:dyDescent="0.25">
      <c r="A11" s="18"/>
    </row>
    <row r="12" spans="1:5" s="15" customFormat="1" x14ac:dyDescent="0.25">
      <c r="A12" s="16" t="s">
        <v>89</v>
      </c>
      <c r="B12" s="16" t="s">
        <v>90</v>
      </c>
      <c r="C12" s="16" t="s">
        <v>91</v>
      </c>
      <c r="D12" s="16" t="s">
        <v>88</v>
      </c>
    </row>
    <row r="13" spans="1:5" x14ac:dyDescent="0.25">
      <c r="A13" s="6" t="s">
        <v>77</v>
      </c>
      <c r="B13" s="6" t="s">
        <v>78</v>
      </c>
      <c r="C13" s="22">
        <v>30000000</v>
      </c>
      <c r="D13" s="24">
        <f>E13</f>
        <v>0</v>
      </c>
    </row>
    <row r="14" spans="1:5" x14ac:dyDescent="0.25">
      <c r="A14" s="6" t="s">
        <v>24</v>
      </c>
      <c r="B14" s="6" t="s">
        <v>25</v>
      </c>
      <c r="C14" s="22">
        <v>150000000</v>
      </c>
      <c r="D14" s="24">
        <f>VLOOKUP(C14,A3:B7,2,TRUE)</f>
        <v>0.1</v>
      </c>
    </row>
    <row r="15" spans="1:5" x14ac:dyDescent="0.25">
      <c r="A15" s="6" t="s">
        <v>81</v>
      </c>
      <c r="B15" s="6" t="s">
        <v>82</v>
      </c>
      <c r="C15" s="22">
        <v>25000000</v>
      </c>
      <c r="D15" s="24">
        <f>VLOOKUP(C15,A4:B8,2,TRUE)</f>
        <v>0</v>
      </c>
    </row>
    <row r="16" spans="1:5" x14ac:dyDescent="0.25">
      <c r="A16" s="6" t="s">
        <v>29</v>
      </c>
      <c r="B16" s="6" t="s">
        <v>30</v>
      </c>
      <c r="C16" s="22">
        <v>700000000</v>
      </c>
      <c r="D16" s="24">
        <f>VLOOKUP(C16,A3:B7,2,TRUE)</f>
        <v>0.3</v>
      </c>
    </row>
    <row r="17" spans="1:4" x14ac:dyDescent="0.25">
      <c r="A17" s="6" t="s">
        <v>32</v>
      </c>
      <c r="B17" s="6" t="s">
        <v>33</v>
      </c>
      <c r="C17" s="22">
        <v>200000000</v>
      </c>
      <c r="D17" s="24">
        <f>VLOOKUP(C17,A4:B8,2,TRUE)</f>
        <v>0.25</v>
      </c>
    </row>
    <row r="18" spans="1:4" x14ac:dyDescent="0.25">
      <c r="A18" s="6" t="s">
        <v>38</v>
      </c>
      <c r="B18" s="6" t="s">
        <v>39</v>
      </c>
      <c r="C18" s="22">
        <v>60000000</v>
      </c>
      <c r="D18" s="24">
        <f>VLOOKUP(C18,A5:B9,2,TRUE)</f>
        <v>0.1</v>
      </c>
    </row>
    <row r="19" spans="1:4" x14ac:dyDescent="0.25">
      <c r="A19" s="6" t="s">
        <v>57</v>
      </c>
      <c r="B19" s="6" t="s">
        <v>58</v>
      </c>
      <c r="C19" s="22">
        <v>270000000</v>
      </c>
      <c r="D19" s="24">
        <f>VLOOKUP(C19,A6:B10,2,TRUE)</f>
        <v>0.25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126E3-C098-40D1-8196-C8CF4590B0DA}">
  <dimension ref="A2:N41"/>
  <sheetViews>
    <sheetView topLeftCell="A15" workbookViewId="0">
      <selection activeCell="A27" sqref="A27"/>
    </sheetView>
  </sheetViews>
  <sheetFormatPr defaultColWidth="9.140625" defaultRowHeight="15" x14ac:dyDescent="0.25"/>
  <cols>
    <col min="1" max="1" width="6.42578125" customWidth="1"/>
    <col min="2" max="2" width="16.28515625" customWidth="1"/>
    <col min="3" max="3" width="32.28515625" customWidth="1"/>
    <col min="4" max="4" width="16.28515625" bestFit="1" customWidth="1"/>
    <col min="5" max="5" width="11.140625" bestFit="1" customWidth="1"/>
    <col min="6" max="6" width="22.140625" bestFit="1" customWidth="1"/>
    <col min="7" max="7" width="27.140625" bestFit="1" customWidth="1"/>
    <col min="8" max="8" width="13.85546875" customWidth="1"/>
    <col min="9" max="9" width="5.5703125" bestFit="1" customWidth="1"/>
    <col min="10" max="10" width="10.5703125" bestFit="1" customWidth="1"/>
    <col min="11" max="11" width="12.5703125" bestFit="1" customWidth="1"/>
    <col min="12" max="12" width="24.85546875" bestFit="1" customWidth="1"/>
    <col min="13" max="13" width="12.85546875" bestFit="1" customWidth="1"/>
    <col min="14" max="14" width="19.5703125" bestFit="1" customWidth="1"/>
  </cols>
  <sheetData>
    <row r="2" spans="1:14" x14ac:dyDescent="0.25">
      <c r="A2" s="8" t="s">
        <v>67</v>
      </c>
    </row>
    <row r="3" spans="1:14" x14ac:dyDescent="0.25">
      <c r="A3" s="8"/>
    </row>
    <row r="4" spans="1:14" s="11" customFormat="1" x14ac:dyDescent="0.25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12" t="s">
        <v>85</v>
      </c>
      <c r="I4" s="9" t="s">
        <v>7</v>
      </c>
      <c r="J4" s="9" t="s">
        <v>8</v>
      </c>
      <c r="K4" s="13" t="s">
        <v>9</v>
      </c>
      <c r="L4" s="9" t="s">
        <v>10</v>
      </c>
      <c r="M4" s="13" t="s">
        <v>11</v>
      </c>
      <c r="N4" s="9" t="s">
        <v>69</v>
      </c>
    </row>
    <row r="5" spans="1:14" x14ac:dyDescent="0.25">
      <c r="A5" s="1">
        <v>1</v>
      </c>
      <c r="B5" s="2">
        <v>11111111</v>
      </c>
      <c r="C5" s="3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H5" s="4">
        <v>317000</v>
      </c>
      <c r="I5" s="5">
        <v>1</v>
      </c>
      <c r="J5" s="3" t="s">
        <v>17</v>
      </c>
      <c r="K5" s="6" t="s">
        <v>77</v>
      </c>
      <c r="L5" s="6" t="s">
        <v>78</v>
      </c>
      <c r="M5" s="6" t="s">
        <v>79</v>
      </c>
      <c r="N5" s="6" t="s">
        <v>80</v>
      </c>
    </row>
    <row r="6" spans="1:14" x14ac:dyDescent="0.25">
      <c r="A6" s="1">
        <f>A5+1</f>
        <v>2</v>
      </c>
      <c r="B6" s="3">
        <v>11111112</v>
      </c>
      <c r="C6" s="3" t="s">
        <v>12</v>
      </c>
      <c r="D6" s="3" t="s">
        <v>13</v>
      </c>
      <c r="E6" s="3" t="s">
        <v>14</v>
      </c>
      <c r="F6" s="3" t="s">
        <v>15</v>
      </c>
      <c r="G6" s="3" t="s">
        <v>19</v>
      </c>
      <c r="H6" s="4">
        <v>1407900</v>
      </c>
      <c r="I6" s="5">
        <v>1</v>
      </c>
      <c r="J6" s="3" t="s">
        <v>17</v>
      </c>
      <c r="K6" s="6" t="s">
        <v>77</v>
      </c>
      <c r="L6" s="6" t="s">
        <v>78</v>
      </c>
      <c r="M6" s="6" t="s">
        <v>79</v>
      </c>
      <c r="N6" s="6" t="s">
        <v>80</v>
      </c>
    </row>
    <row r="7" spans="1:14" x14ac:dyDescent="0.25">
      <c r="A7" s="1">
        <f t="shared" ref="A7:A24" si="0">A6+1</f>
        <v>3</v>
      </c>
      <c r="B7" s="2">
        <v>11111113</v>
      </c>
      <c r="C7" s="3" t="s">
        <v>12</v>
      </c>
      <c r="D7" s="3" t="s">
        <v>13</v>
      </c>
      <c r="E7" s="3" t="s">
        <v>14</v>
      </c>
      <c r="F7" s="3" t="s">
        <v>15</v>
      </c>
      <c r="G7" s="3" t="s">
        <v>21</v>
      </c>
      <c r="H7" s="4">
        <v>317000</v>
      </c>
      <c r="I7" s="5">
        <v>1</v>
      </c>
      <c r="J7" s="3" t="s">
        <v>17</v>
      </c>
      <c r="K7" s="6" t="s">
        <v>77</v>
      </c>
      <c r="L7" s="6" t="s">
        <v>78</v>
      </c>
      <c r="M7" s="6" t="s">
        <v>79</v>
      </c>
      <c r="N7" s="6" t="s">
        <v>80</v>
      </c>
    </row>
    <row r="8" spans="1:14" x14ac:dyDescent="0.25">
      <c r="A8" s="1">
        <f t="shared" si="0"/>
        <v>4</v>
      </c>
      <c r="B8" s="3">
        <v>11111114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22</v>
      </c>
      <c r="H8" s="4">
        <v>410000</v>
      </c>
      <c r="I8" s="5">
        <v>1</v>
      </c>
      <c r="J8" s="3" t="s">
        <v>17</v>
      </c>
      <c r="K8" s="6" t="s">
        <v>77</v>
      </c>
      <c r="L8" s="6" t="s">
        <v>78</v>
      </c>
      <c r="M8" s="6" t="s">
        <v>79</v>
      </c>
      <c r="N8" s="6" t="s">
        <v>80</v>
      </c>
    </row>
    <row r="9" spans="1:14" x14ac:dyDescent="0.25">
      <c r="A9" s="1">
        <f t="shared" si="0"/>
        <v>5</v>
      </c>
      <c r="B9" s="2">
        <v>11111115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23</v>
      </c>
      <c r="H9" s="4">
        <v>317000</v>
      </c>
      <c r="I9" s="5">
        <v>1</v>
      </c>
      <c r="J9" s="3" t="s">
        <v>17</v>
      </c>
      <c r="K9" s="6" t="s">
        <v>24</v>
      </c>
      <c r="L9" s="6" t="s">
        <v>25</v>
      </c>
      <c r="M9" s="6" t="s">
        <v>18</v>
      </c>
      <c r="N9" s="6" t="s">
        <v>70</v>
      </c>
    </row>
    <row r="10" spans="1:14" x14ac:dyDescent="0.25">
      <c r="A10" s="1">
        <f t="shared" si="0"/>
        <v>6</v>
      </c>
      <c r="B10" s="3">
        <v>11111116</v>
      </c>
      <c r="C10" s="3" t="s">
        <v>12</v>
      </c>
      <c r="D10" s="3" t="s">
        <v>13</v>
      </c>
      <c r="E10" s="3" t="s">
        <v>14</v>
      </c>
      <c r="F10" s="3" t="s">
        <v>15</v>
      </c>
      <c r="G10" s="3" t="s">
        <v>26</v>
      </c>
      <c r="H10" s="4">
        <v>181000</v>
      </c>
      <c r="I10" s="5">
        <v>1</v>
      </c>
      <c r="J10" s="3" t="s">
        <v>17</v>
      </c>
      <c r="K10" s="6" t="s">
        <v>81</v>
      </c>
      <c r="L10" s="6" t="s">
        <v>82</v>
      </c>
      <c r="M10" s="6" t="s">
        <v>83</v>
      </c>
      <c r="N10" s="6" t="s">
        <v>84</v>
      </c>
    </row>
    <row r="11" spans="1:14" x14ac:dyDescent="0.25">
      <c r="A11" s="1">
        <f t="shared" si="0"/>
        <v>7</v>
      </c>
      <c r="B11" s="2">
        <v>11111117</v>
      </c>
      <c r="C11" s="3" t="s">
        <v>12</v>
      </c>
      <c r="D11" s="3" t="s">
        <v>13</v>
      </c>
      <c r="E11" s="3" t="s">
        <v>14</v>
      </c>
      <c r="F11" s="3" t="s">
        <v>15</v>
      </c>
      <c r="G11" s="3" t="s">
        <v>28</v>
      </c>
      <c r="H11" s="4">
        <v>411000</v>
      </c>
      <c r="I11" s="5">
        <v>1</v>
      </c>
      <c r="J11" s="3" t="s">
        <v>17</v>
      </c>
      <c r="K11" s="6" t="s">
        <v>29</v>
      </c>
      <c r="L11" s="6" t="s">
        <v>30</v>
      </c>
      <c r="M11" s="6" t="s">
        <v>18</v>
      </c>
      <c r="N11" s="6" t="s">
        <v>70</v>
      </c>
    </row>
    <row r="12" spans="1:14" x14ac:dyDescent="0.25">
      <c r="A12" s="1">
        <f t="shared" si="0"/>
        <v>8</v>
      </c>
      <c r="B12" s="3">
        <v>11111118</v>
      </c>
      <c r="C12" s="3" t="s">
        <v>12</v>
      </c>
      <c r="D12" s="3" t="s">
        <v>13</v>
      </c>
      <c r="E12" s="3" t="s">
        <v>14</v>
      </c>
      <c r="F12" s="3" t="s">
        <v>15</v>
      </c>
      <c r="G12" s="3" t="s">
        <v>31</v>
      </c>
      <c r="H12" s="4">
        <v>181000</v>
      </c>
      <c r="I12" s="5">
        <v>1</v>
      </c>
      <c r="J12" s="3" t="s">
        <v>17</v>
      </c>
      <c r="K12" s="6" t="s">
        <v>32</v>
      </c>
      <c r="L12" s="6" t="s">
        <v>33</v>
      </c>
      <c r="M12" s="6" t="s">
        <v>20</v>
      </c>
      <c r="N12" s="6" t="s">
        <v>71</v>
      </c>
    </row>
    <row r="13" spans="1:14" x14ac:dyDescent="0.25">
      <c r="A13" s="1">
        <f t="shared" si="0"/>
        <v>9</v>
      </c>
      <c r="B13" s="2">
        <v>11111119</v>
      </c>
      <c r="C13" s="3" t="s">
        <v>12</v>
      </c>
      <c r="D13" s="3" t="s">
        <v>34</v>
      </c>
      <c r="E13" s="7" t="s">
        <v>35</v>
      </c>
      <c r="F13" s="3" t="s">
        <v>36</v>
      </c>
      <c r="G13" s="3" t="s">
        <v>37</v>
      </c>
      <c r="H13" s="4">
        <v>255000</v>
      </c>
      <c r="I13" s="5">
        <v>1</v>
      </c>
      <c r="J13" s="3" t="s">
        <v>17</v>
      </c>
      <c r="K13" s="6" t="s">
        <v>38</v>
      </c>
      <c r="L13" s="6" t="s">
        <v>39</v>
      </c>
      <c r="M13" s="6" t="s">
        <v>40</v>
      </c>
      <c r="N13" s="6" t="s">
        <v>73</v>
      </c>
    </row>
    <row r="14" spans="1:14" x14ac:dyDescent="0.25">
      <c r="A14" s="1">
        <f t="shared" si="0"/>
        <v>10</v>
      </c>
      <c r="B14" s="3">
        <v>11111120</v>
      </c>
      <c r="C14" s="3" t="s">
        <v>12</v>
      </c>
      <c r="D14" s="3" t="s">
        <v>34</v>
      </c>
      <c r="E14" s="7" t="s">
        <v>35</v>
      </c>
      <c r="F14" s="3" t="s">
        <v>36</v>
      </c>
      <c r="G14" s="3" t="s">
        <v>41</v>
      </c>
      <c r="H14" s="4">
        <v>510000</v>
      </c>
      <c r="I14" s="5">
        <v>1</v>
      </c>
      <c r="J14" s="3" t="s">
        <v>17</v>
      </c>
      <c r="K14" s="6" t="s">
        <v>81</v>
      </c>
      <c r="L14" s="6" t="s">
        <v>82</v>
      </c>
      <c r="M14" s="6" t="s">
        <v>83</v>
      </c>
      <c r="N14" s="6" t="s">
        <v>84</v>
      </c>
    </row>
    <row r="15" spans="1:14" x14ac:dyDescent="0.25">
      <c r="A15" s="1">
        <f t="shared" si="0"/>
        <v>11</v>
      </c>
      <c r="B15" s="2">
        <v>11111121</v>
      </c>
      <c r="C15" s="3" t="s">
        <v>12</v>
      </c>
      <c r="D15" s="3" t="s">
        <v>13</v>
      </c>
      <c r="E15" s="3" t="s">
        <v>14</v>
      </c>
      <c r="F15" s="3" t="s">
        <v>15</v>
      </c>
      <c r="G15" s="3" t="s">
        <v>45</v>
      </c>
      <c r="H15" s="4">
        <v>317000</v>
      </c>
      <c r="I15" s="5">
        <v>1</v>
      </c>
      <c r="J15" s="3" t="s">
        <v>17</v>
      </c>
      <c r="K15" s="6" t="s">
        <v>24</v>
      </c>
      <c r="L15" s="6" t="s">
        <v>25</v>
      </c>
      <c r="M15" s="6" t="s">
        <v>18</v>
      </c>
      <c r="N15" s="6" t="s">
        <v>70</v>
      </c>
    </row>
    <row r="16" spans="1:14" x14ac:dyDescent="0.25">
      <c r="A16" s="1">
        <f t="shared" si="0"/>
        <v>12</v>
      </c>
      <c r="B16" s="3">
        <v>11111122</v>
      </c>
      <c r="C16" s="3" t="s">
        <v>12</v>
      </c>
      <c r="D16" s="3" t="s">
        <v>13</v>
      </c>
      <c r="E16" s="3" t="s">
        <v>14</v>
      </c>
      <c r="F16" s="3" t="s">
        <v>15</v>
      </c>
      <c r="G16" s="3" t="s">
        <v>46</v>
      </c>
      <c r="H16" s="4">
        <v>200000</v>
      </c>
      <c r="I16" s="5">
        <v>1</v>
      </c>
      <c r="J16" s="3" t="s">
        <v>17</v>
      </c>
      <c r="K16" s="6" t="s">
        <v>57</v>
      </c>
      <c r="L16" s="6" t="s">
        <v>58</v>
      </c>
      <c r="M16" s="6" t="s">
        <v>59</v>
      </c>
      <c r="N16" s="6" t="s">
        <v>76</v>
      </c>
    </row>
    <row r="17" spans="1:14" x14ac:dyDescent="0.25">
      <c r="A17" s="1">
        <f t="shared" si="0"/>
        <v>13</v>
      </c>
      <c r="B17" s="2">
        <v>11111123</v>
      </c>
      <c r="C17" s="3" t="s">
        <v>12</v>
      </c>
      <c r="D17" s="3" t="s">
        <v>13</v>
      </c>
      <c r="E17" s="3" t="s">
        <v>14</v>
      </c>
      <c r="F17" s="3" t="s">
        <v>15</v>
      </c>
      <c r="G17" s="3" t="s">
        <v>47</v>
      </c>
      <c r="H17" s="4">
        <v>466000</v>
      </c>
      <c r="I17" s="5">
        <v>1</v>
      </c>
      <c r="J17" s="3" t="s">
        <v>17</v>
      </c>
      <c r="K17" s="6" t="s">
        <v>48</v>
      </c>
      <c r="L17" s="6" t="s">
        <v>49</v>
      </c>
      <c r="M17" s="6" t="s">
        <v>27</v>
      </c>
      <c r="N17" s="6" t="s">
        <v>72</v>
      </c>
    </row>
    <row r="18" spans="1:14" x14ac:dyDescent="0.25">
      <c r="A18" s="1">
        <f t="shared" si="0"/>
        <v>14</v>
      </c>
      <c r="B18" s="3">
        <v>11111124</v>
      </c>
      <c r="C18" s="3" t="s">
        <v>12</v>
      </c>
      <c r="D18" s="3" t="s">
        <v>13</v>
      </c>
      <c r="E18" s="3" t="s">
        <v>14</v>
      </c>
      <c r="F18" s="3" t="s">
        <v>15</v>
      </c>
      <c r="G18" s="3" t="s">
        <v>50</v>
      </c>
      <c r="H18" s="4">
        <v>317000</v>
      </c>
      <c r="I18" s="5">
        <v>1</v>
      </c>
      <c r="J18" s="3" t="s">
        <v>17</v>
      </c>
      <c r="K18" s="6" t="s">
        <v>51</v>
      </c>
      <c r="L18" s="6" t="s">
        <v>52</v>
      </c>
      <c r="M18" s="6" t="s">
        <v>27</v>
      </c>
      <c r="N18" s="6" t="s">
        <v>72</v>
      </c>
    </row>
    <row r="19" spans="1:14" x14ac:dyDescent="0.25">
      <c r="A19" s="1">
        <f t="shared" si="0"/>
        <v>15</v>
      </c>
      <c r="B19" s="2">
        <v>11111125</v>
      </c>
      <c r="C19" s="3" t="s">
        <v>12</v>
      </c>
      <c r="D19" s="3" t="s">
        <v>13</v>
      </c>
      <c r="E19" s="3" t="s">
        <v>14</v>
      </c>
      <c r="F19" s="3" t="s">
        <v>15</v>
      </c>
      <c r="G19" s="3" t="s">
        <v>53</v>
      </c>
      <c r="H19" s="4">
        <v>317000</v>
      </c>
      <c r="I19" s="5">
        <v>1</v>
      </c>
      <c r="J19" s="3" t="s">
        <v>17</v>
      </c>
      <c r="K19" s="6" t="s">
        <v>29</v>
      </c>
      <c r="L19" s="6" t="s">
        <v>30</v>
      </c>
      <c r="M19" s="6" t="s">
        <v>18</v>
      </c>
      <c r="N19" s="6" t="s">
        <v>70</v>
      </c>
    </row>
    <row r="20" spans="1:14" x14ac:dyDescent="0.25">
      <c r="A20" s="1">
        <f t="shared" si="0"/>
        <v>16</v>
      </c>
      <c r="B20" s="3">
        <v>11111126</v>
      </c>
      <c r="C20" s="3" t="s">
        <v>12</v>
      </c>
      <c r="D20" s="3" t="s">
        <v>13</v>
      </c>
      <c r="E20" s="3" t="s">
        <v>14</v>
      </c>
      <c r="F20" s="3" t="s">
        <v>15</v>
      </c>
      <c r="G20" s="3" t="s">
        <v>55</v>
      </c>
      <c r="H20" s="4">
        <v>317000</v>
      </c>
      <c r="I20" s="5">
        <v>1</v>
      </c>
      <c r="J20" s="3" t="s">
        <v>17</v>
      </c>
      <c r="K20" s="6" t="s">
        <v>24</v>
      </c>
      <c r="L20" s="6" t="s">
        <v>25</v>
      </c>
      <c r="M20" s="6" t="s">
        <v>18</v>
      </c>
      <c r="N20" s="6" t="s">
        <v>70</v>
      </c>
    </row>
    <row r="21" spans="1:14" x14ac:dyDescent="0.25">
      <c r="A21" s="1">
        <f t="shared" si="0"/>
        <v>17</v>
      </c>
      <c r="B21" s="2">
        <v>11111127</v>
      </c>
      <c r="C21" s="3" t="s">
        <v>12</v>
      </c>
      <c r="D21" s="3" t="s">
        <v>34</v>
      </c>
      <c r="E21" s="7" t="s">
        <v>35</v>
      </c>
      <c r="F21" s="3" t="s">
        <v>36</v>
      </c>
      <c r="G21" s="3" t="s">
        <v>56</v>
      </c>
      <c r="H21" s="4">
        <v>255000</v>
      </c>
      <c r="I21" s="5">
        <v>1</v>
      </c>
      <c r="J21" s="3" t="s">
        <v>17</v>
      </c>
      <c r="K21" s="6" t="s">
        <v>57</v>
      </c>
      <c r="L21" s="6" t="s">
        <v>58</v>
      </c>
      <c r="M21" s="6" t="s">
        <v>59</v>
      </c>
      <c r="N21" s="6" t="s">
        <v>76</v>
      </c>
    </row>
    <row r="22" spans="1:14" x14ac:dyDescent="0.25">
      <c r="A22" s="1">
        <f t="shared" si="0"/>
        <v>18</v>
      </c>
      <c r="B22" s="3">
        <v>11111128</v>
      </c>
      <c r="C22" s="3" t="s">
        <v>12</v>
      </c>
      <c r="D22" s="3" t="s">
        <v>13</v>
      </c>
      <c r="E22" s="3" t="s">
        <v>14</v>
      </c>
      <c r="F22" s="3" t="s">
        <v>15</v>
      </c>
      <c r="G22" s="3" t="s">
        <v>60</v>
      </c>
      <c r="H22" s="4">
        <v>317000</v>
      </c>
      <c r="I22" s="5">
        <v>1</v>
      </c>
      <c r="J22" s="3" t="s">
        <v>17</v>
      </c>
      <c r="K22" s="6" t="s">
        <v>61</v>
      </c>
      <c r="L22" s="6" t="s">
        <v>62</v>
      </c>
      <c r="M22" s="6" t="s">
        <v>54</v>
      </c>
      <c r="N22" s="6" t="s">
        <v>75</v>
      </c>
    </row>
    <row r="23" spans="1:14" x14ac:dyDescent="0.25">
      <c r="A23" s="1">
        <f t="shared" si="0"/>
        <v>19</v>
      </c>
      <c r="B23" s="2">
        <v>11111129</v>
      </c>
      <c r="C23" s="3" t="s">
        <v>12</v>
      </c>
      <c r="D23" s="3" t="s">
        <v>34</v>
      </c>
      <c r="E23" s="7" t="s">
        <v>35</v>
      </c>
      <c r="F23" s="3" t="s">
        <v>36</v>
      </c>
      <c r="G23" s="3" t="s">
        <v>63</v>
      </c>
      <c r="H23" s="4">
        <v>300000</v>
      </c>
      <c r="I23" s="5">
        <v>1</v>
      </c>
      <c r="J23" s="3" t="s">
        <v>17</v>
      </c>
      <c r="K23" s="6" t="s">
        <v>64</v>
      </c>
      <c r="L23" s="6" t="s">
        <v>65</v>
      </c>
      <c r="M23" s="6" t="s">
        <v>59</v>
      </c>
      <c r="N23" s="6" t="s">
        <v>76</v>
      </c>
    </row>
    <row r="24" spans="1:14" x14ac:dyDescent="0.25">
      <c r="A24" s="1">
        <f t="shared" si="0"/>
        <v>20</v>
      </c>
      <c r="B24" s="3">
        <v>11111130</v>
      </c>
      <c r="C24" s="3" t="s">
        <v>12</v>
      </c>
      <c r="D24" s="3" t="s">
        <v>34</v>
      </c>
      <c r="E24" s="7" t="s">
        <v>35</v>
      </c>
      <c r="F24" s="3" t="s">
        <v>36</v>
      </c>
      <c r="G24" s="3" t="s">
        <v>66</v>
      </c>
      <c r="H24" s="4">
        <v>340000</v>
      </c>
      <c r="I24" s="5">
        <v>1</v>
      </c>
      <c r="J24" s="3" t="s">
        <v>17</v>
      </c>
      <c r="K24" s="6" t="s">
        <v>42</v>
      </c>
      <c r="L24" s="6" t="s">
        <v>43</v>
      </c>
      <c r="M24" s="6" t="s">
        <v>44</v>
      </c>
      <c r="N24" s="6" t="s">
        <v>74</v>
      </c>
    </row>
    <row r="27" spans="1:14" x14ac:dyDescent="0.25">
      <c r="A27" s="18"/>
    </row>
    <row r="28" spans="1:14" s="15" customFormat="1" x14ac:dyDescent="0.25">
      <c r="B28" s="16" t="s">
        <v>9</v>
      </c>
      <c r="C28" s="16" t="s">
        <v>10</v>
      </c>
      <c r="D28" s="16" t="s">
        <v>85</v>
      </c>
    </row>
    <row r="29" spans="1:14" x14ac:dyDescent="0.25">
      <c r="B29" s="1" t="s">
        <v>42</v>
      </c>
      <c r="C29" s="1" t="s">
        <v>43</v>
      </c>
      <c r="D29" s="17">
        <f>SUMIF(K4:K24,VLOOKUP(B29,B28:C41,1,FALSE),H4:H24)</f>
        <v>340000</v>
      </c>
    </row>
    <row r="30" spans="1:14" x14ac:dyDescent="0.25">
      <c r="B30" s="1" t="s">
        <v>29</v>
      </c>
      <c r="C30" s="1" t="s">
        <v>30</v>
      </c>
      <c r="D30" s="17">
        <f t="shared" ref="D30:D38" si="1">SUMIF(K5:K25,VLOOKUP(B30,B29:C42,1,FALSE),H5:H25)</f>
        <v>728000</v>
      </c>
    </row>
    <row r="31" spans="1:14" x14ac:dyDescent="0.25">
      <c r="B31" s="1" t="s">
        <v>51</v>
      </c>
      <c r="C31" s="1" t="s">
        <v>52</v>
      </c>
      <c r="D31" s="17">
        <f t="shared" si="1"/>
        <v>317000</v>
      </c>
    </row>
    <row r="32" spans="1:14" x14ac:dyDescent="0.25">
      <c r="B32" s="1" t="s">
        <v>57</v>
      </c>
      <c r="C32" s="1" t="s">
        <v>58</v>
      </c>
      <c r="D32" s="17">
        <f t="shared" si="1"/>
        <v>455000</v>
      </c>
    </row>
    <row r="33" spans="2:4" x14ac:dyDescent="0.25">
      <c r="B33" s="1" t="s">
        <v>48</v>
      </c>
      <c r="C33" s="1" t="s">
        <v>49</v>
      </c>
      <c r="D33" s="17">
        <f t="shared" si="1"/>
        <v>466000</v>
      </c>
    </row>
    <row r="34" spans="2:4" x14ac:dyDescent="0.25">
      <c r="B34" s="1" t="s">
        <v>64</v>
      </c>
      <c r="C34" s="1" t="s">
        <v>65</v>
      </c>
      <c r="D34" s="17">
        <f t="shared" si="1"/>
        <v>300000</v>
      </c>
    </row>
    <row r="35" spans="2:4" x14ac:dyDescent="0.25">
      <c r="B35" s="1" t="s">
        <v>24</v>
      </c>
      <c r="C35" s="1" t="s">
        <v>25</v>
      </c>
      <c r="D35" s="17">
        <f t="shared" si="1"/>
        <v>634000</v>
      </c>
    </row>
    <row r="36" spans="2:4" x14ac:dyDescent="0.25">
      <c r="B36" s="1" t="s">
        <v>61</v>
      </c>
      <c r="C36" s="1" t="s">
        <v>62</v>
      </c>
      <c r="D36" s="17">
        <f t="shared" si="1"/>
        <v>317000</v>
      </c>
    </row>
    <row r="37" spans="2:4" x14ac:dyDescent="0.25">
      <c r="B37" s="1" t="s">
        <v>38</v>
      </c>
      <c r="C37" s="1" t="s">
        <v>39</v>
      </c>
      <c r="D37" s="17">
        <f t="shared" si="1"/>
        <v>255000</v>
      </c>
    </row>
    <row r="38" spans="2:4" x14ac:dyDescent="0.25">
      <c r="B38" s="1" t="s">
        <v>81</v>
      </c>
      <c r="C38" s="1" t="s">
        <v>82</v>
      </c>
      <c r="D38" s="17">
        <f t="shared" si="1"/>
        <v>510000</v>
      </c>
    </row>
    <row r="39" spans="2:4" x14ac:dyDescent="0.25">
      <c r="B39" s="1" t="s">
        <v>32</v>
      </c>
      <c r="C39" s="1" t="s">
        <v>33</v>
      </c>
      <c r="D39" s="17">
        <f>SUMIF(K4:K24,VLOOKUP(B29,B28:C41,1,FALSE),H4:H24)</f>
        <v>340000</v>
      </c>
    </row>
    <row r="40" spans="2:4" x14ac:dyDescent="0.25">
      <c r="B40" s="1" t="s">
        <v>77</v>
      </c>
      <c r="C40" s="1" t="s">
        <v>78</v>
      </c>
      <c r="D40" s="17">
        <f>SUMIF(K4:K24,VLOOKUP(B29,B28:C41,1,FALSE),H4:H24)</f>
        <v>340000</v>
      </c>
    </row>
    <row r="41" spans="2:4" x14ac:dyDescent="0.25">
      <c r="B41" s="14" t="s">
        <v>86</v>
      </c>
      <c r="C41" s="14"/>
      <c r="D41" s="14">
        <f>SUM(D29:D40)</f>
        <v>5002000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6E07-B405-4F39-B146-92C328798F1E}">
  <dimension ref="A1:K22"/>
  <sheetViews>
    <sheetView topLeftCell="A19" workbookViewId="0">
      <selection activeCell="C13" sqref="C13"/>
    </sheetView>
  </sheetViews>
  <sheetFormatPr defaultRowHeight="15" x14ac:dyDescent="0.25"/>
  <cols>
    <col min="1" max="1" width="5.42578125" customWidth="1"/>
    <col min="2" max="2" width="8.140625" bestFit="1" customWidth="1"/>
    <col min="3" max="3" width="12.28515625" customWidth="1"/>
    <col min="4" max="4" width="5.5703125" bestFit="1" customWidth="1"/>
    <col min="5" max="5" width="10.5703125" bestFit="1" customWidth="1"/>
    <col min="6" max="6" width="12.5703125" bestFit="1" customWidth="1"/>
    <col min="7" max="7" width="24.85546875" bestFit="1" customWidth="1"/>
    <col min="8" max="8" width="8.7109375" style="34" bestFit="1" customWidth="1"/>
    <col min="9" max="9" width="12.85546875" bestFit="1" customWidth="1"/>
    <col min="10" max="10" width="19.5703125" bestFit="1" customWidth="1"/>
    <col min="11" max="11" width="10.85546875" bestFit="1" customWidth="1"/>
  </cols>
  <sheetData>
    <row r="1" spans="1:11" x14ac:dyDescent="0.25">
      <c r="A1" s="8"/>
    </row>
    <row r="2" spans="1:11" s="11" customFormat="1" x14ac:dyDescent="0.25">
      <c r="A2" s="9" t="s">
        <v>0</v>
      </c>
      <c r="B2" s="9" t="s">
        <v>1</v>
      </c>
      <c r="C2" s="10" t="s">
        <v>85</v>
      </c>
      <c r="D2" s="13" t="s">
        <v>7</v>
      </c>
      <c r="E2" s="9" t="s">
        <v>8</v>
      </c>
      <c r="F2" s="9" t="s">
        <v>9</v>
      </c>
      <c r="G2" s="9" t="s">
        <v>10</v>
      </c>
      <c r="H2" s="13" t="s">
        <v>98</v>
      </c>
      <c r="I2" s="9" t="s">
        <v>11</v>
      </c>
      <c r="J2" s="9" t="s">
        <v>69</v>
      </c>
      <c r="K2" s="35" t="s">
        <v>100</v>
      </c>
    </row>
    <row r="3" spans="1:11" x14ac:dyDescent="0.25">
      <c r="A3" s="1">
        <v>1</v>
      </c>
      <c r="B3" s="2">
        <v>11111111</v>
      </c>
      <c r="C3" s="4">
        <v>317000</v>
      </c>
      <c r="D3" s="5">
        <v>1</v>
      </c>
      <c r="E3" s="3" t="s">
        <v>17</v>
      </c>
      <c r="F3" s="6" t="s">
        <v>77</v>
      </c>
      <c r="G3" s="6" t="s">
        <v>78</v>
      </c>
      <c r="H3" s="36">
        <v>1</v>
      </c>
      <c r="I3" s="6" t="s">
        <v>79</v>
      </c>
      <c r="J3" s="6" t="s">
        <v>80</v>
      </c>
      <c r="K3" s="37" t="str">
        <f>IF(AND(D3&gt;0,H3&gt;0),"Y","N")</f>
        <v>Y</v>
      </c>
    </row>
    <row r="4" spans="1:11" x14ac:dyDescent="0.25">
      <c r="A4" s="1">
        <f>A3+1</f>
        <v>2</v>
      </c>
      <c r="B4" s="3">
        <v>11111112</v>
      </c>
      <c r="C4" s="4">
        <v>1407900</v>
      </c>
      <c r="D4" s="5">
        <v>1</v>
      </c>
      <c r="E4" s="3" t="s">
        <v>17</v>
      </c>
      <c r="F4" s="6" t="s">
        <v>77</v>
      </c>
      <c r="G4" s="6" t="s">
        <v>78</v>
      </c>
      <c r="H4" s="36">
        <v>1</v>
      </c>
      <c r="I4" s="6" t="s">
        <v>79</v>
      </c>
      <c r="J4" s="6" t="s">
        <v>80</v>
      </c>
      <c r="K4" s="37" t="str">
        <f t="shared" ref="K4:K22" si="0">IF(AND(D4&gt;0,H4&gt;0),"Y","N")</f>
        <v>Y</v>
      </c>
    </row>
    <row r="5" spans="1:11" x14ac:dyDescent="0.25">
      <c r="A5" s="1">
        <f t="shared" ref="A5:A22" si="1">A4+1</f>
        <v>3</v>
      </c>
      <c r="B5" s="2">
        <v>11111113</v>
      </c>
      <c r="C5" s="4">
        <v>317000</v>
      </c>
      <c r="D5" s="5">
        <v>0</v>
      </c>
      <c r="E5" s="3" t="s">
        <v>68</v>
      </c>
      <c r="F5" s="6" t="s">
        <v>77</v>
      </c>
      <c r="G5" s="6" t="s">
        <v>78</v>
      </c>
      <c r="H5" s="36">
        <v>1</v>
      </c>
      <c r="I5" s="6" t="s">
        <v>79</v>
      </c>
      <c r="J5" s="6" t="s">
        <v>80</v>
      </c>
      <c r="K5" s="37" t="str">
        <f t="shared" si="0"/>
        <v>N</v>
      </c>
    </row>
    <row r="6" spans="1:11" x14ac:dyDescent="0.25">
      <c r="A6" s="1">
        <f t="shared" si="1"/>
        <v>4</v>
      </c>
      <c r="B6" s="3">
        <v>11111114</v>
      </c>
      <c r="C6" s="4">
        <v>410000</v>
      </c>
      <c r="D6" s="5">
        <v>1</v>
      </c>
      <c r="E6" s="3" t="s">
        <v>17</v>
      </c>
      <c r="F6" s="6" t="s">
        <v>77</v>
      </c>
      <c r="G6" s="6" t="s">
        <v>78</v>
      </c>
      <c r="H6" s="36">
        <v>1</v>
      </c>
      <c r="I6" s="6" t="s">
        <v>79</v>
      </c>
      <c r="J6" s="6" t="s">
        <v>80</v>
      </c>
      <c r="K6" s="37" t="str">
        <f t="shared" si="0"/>
        <v>Y</v>
      </c>
    </row>
    <row r="7" spans="1:11" x14ac:dyDescent="0.25">
      <c r="A7" s="1">
        <f t="shared" si="1"/>
        <v>5</v>
      </c>
      <c r="B7" s="2">
        <v>11111115</v>
      </c>
      <c r="C7" s="4">
        <v>317000</v>
      </c>
      <c r="D7" s="5">
        <v>1</v>
      </c>
      <c r="E7" s="3" t="s">
        <v>17</v>
      </c>
      <c r="F7" s="6" t="s">
        <v>24</v>
      </c>
      <c r="G7" s="6" t="s">
        <v>25</v>
      </c>
      <c r="H7" s="36">
        <v>1</v>
      </c>
      <c r="I7" s="6" t="s">
        <v>18</v>
      </c>
      <c r="J7" s="6" t="s">
        <v>70</v>
      </c>
      <c r="K7" s="37" t="str">
        <f t="shared" si="0"/>
        <v>Y</v>
      </c>
    </row>
    <row r="8" spans="1:11" x14ac:dyDescent="0.25">
      <c r="A8" s="1">
        <f t="shared" si="1"/>
        <v>6</v>
      </c>
      <c r="B8" s="3">
        <v>11111116</v>
      </c>
      <c r="C8" s="4">
        <v>181000</v>
      </c>
      <c r="D8" s="5">
        <v>1</v>
      </c>
      <c r="E8" s="3" t="s">
        <v>17</v>
      </c>
      <c r="F8" s="6" t="s">
        <v>81</v>
      </c>
      <c r="G8" s="6" t="s">
        <v>82</v>
      </c>
      <c r="H8" s="36">
        <v>0</v>
      </c>
      <c r="I8" s="6" t="s">
        <v>83</v>
      </c>
      <c r="J8" s="6" t="s">
        <v>84</v>
      </c>
      <c r="K8" s="37" t="str">
        <f t="shared" si="0"/>
        <v>N</v>
      </c>
    </row>
    <row r="9" spans="1:11" x14ac:dyDescent="0.25">
      <c r="A9" s="1">
        <f t="shared" si="1"/>
        <v>7</v>
      </c>
      <c r="B9" s="2">
        <v>11111117</v>
      </c>
      <c r="C9" s="4">
        <v>411000</v>
      </c>
      <c r="D9" s="5">
        <v>1</v>
      </c>
      <c r="E9" s="3" t="s">
        <v>17</v>
      </c>
      <c r="F9" s="6" t="s">
        <v>29</v>
      </c>
      <c r="G9" s="6" t="s">
        <v>30</v>
      </c>
      <c r="H9" s="36">
        <v>1</v>
      </c>
      <c r="I9" s="6" t="s">
        <v>18</v>
      </c>
      <c r="J9" s="6" t="s">
        <v>70</v>
      </c>
      <c r="K9" s="37" t="str">
        <f t="shared" si="0"/>
        <v>Y</v>
      </c>
    </row>
    <row r="10" spans="1:11" x14ac:dyDescent="0.25">
      <c r="A10" s="1">
        <f t="shared" si="1"/>
        <v>8</v>
      </c>
      <c r="B10" s="3">
        <v>11111118</v>
      </c>
      <c r="C10" s="4">
        <v>181000</v>
      </c>
      <c r="D10" s="5">
        <v>0</v>
      </c>
      <c r="E10" s="3" t="s">
        <v>68</v>
      </c>
      <c r="F10" s="6" t="s">
        <v>32</v>
      </c>
      <c r="G10" s="6" t="s">
        <v>33</v>
      </c>
      <c r="H10" s="36">
        <v>1</v>
      </c>
      <c r="I10" s="6" t="s">
        <v>20</v>
      </c>
      <c r="J10" s="6" t="s">
        <v>71</v>
      </c>
      <c r="K10" s="37" t="str">
        <f t="shared" si="0"/>
        <v>N</v>
      </c>
    </row>
    <row r="11" spans="1:11" x14ac:dyDescent="0.25">
      <c r="A11" s="1">
        <f t="shared" si="1"/>
        <v>9</v>
      </c>
      <c r="B11" s="2">
        <v>11111119</v>
      </c>
      <c r="C11" s="4">
        <v>255000</v>
      </c>
      <c r="D11" s="5">
        <v>1</v>
      </c>
      <c r="E11" s="3" t="s">
        <v>17</v>
      </c>
      <c r="F11" s="6" t="s">
        <v>38</v>
      </c>
      <c r="G11" s="6" t="s">
        <v>39</v>
      </c>
      <c r="H11" s="36">
        <v>0</v>
      </c>
      <c r="I11" s="6" t="s">
        <v>40</v>
      </c>
      <c r="J11" s="6" t="s">
        <v>73</v>
      </c>
      <c r="K11" s="37" t="str">
        <f t="shared" si="0"/>
        <v>N</v>
      </c>
    </row>
    <row r="12" spans="1:11" x14ac:dyDescent="0.25">
      <c r="A12" s="1">
        <f t="shared" si="1"/>
        <v>10</v>
      </c>
      <c r="B12" s="3">
        <v>11111120</v>
      </c>
      <c r="C12" s="4">
        <v>510000</v>
      </c>
      <c r="D12" s="5">
        <v>1</v>
      </c>
      <c r="E12" s="3" t="s">
        <v>17</v>
      </c>
      <c r="F12" s="6" t="s">
        <v>81</v>
      </c>
      <c r="G12" s="6" t="s">
        <v>82</v>
      </c>
      <c r="H12" s="36">
        <v>0</v>
      </c>
      <c r="I12" s="6" t="s">
        <v>83</v>
      </c>
      <c r="J12" s="6" t="s">
        <v>84</v>
      </c>
      <c r="K12" s="37" t="str">
        <f t="shared" si="0"/>
        <v>N</v>
      </c>
    </row>
    <row r="13" spans="1:11" x14ac:dyDescent="0.25">
      <c r="A13" s="1">
        <f t="shared" si="1"/>
        <v>11</v>
      </c>
      <c r="B13" s="2">
        <v>11111121</v>
      </c>
      <c r="C13" s="4">
        <v>317000</v>
      </c>
      <c r="D13" s="5">
        <v>0</v>
      </c>
      <c r="E13" s="3" t="s">
        <v>68</v>
      </c>
      <c r="F13" s="6" t="s">
        <v>24</v>
      </c>
      <c r="G13" s="6" t="s">
        <v>25</v>
      </c>
      <c r="H13" s="36">
        <v>1</v>
      </c>
      <c r="I13" s="6" t="s">
        <v>18</v>
      </c>
      <c r="J13" s="6" t="s">
        <v>70</v>
      </c>
      <c r="K13" s="37" t="str">
        <f t="shared" si="0"/>
        <v>N</v>
      </c>
    </row>
    <row r="14" spans="1:11" x14ac:dyDescent="0.25">
      <c r="A14" s="1">
        <f t="shared" si="1"/>
        <v>12</v>
      </c>
      <c r="B14" s="3">
        <v>11111122</v>
      </c>
      <c r="C14" s="4">
        <v>200000</v>
      </c>
      <c r="D14" s="5">
        <v>0</v>
      </c>
      <c r="E14" s="3" t="s">
        <v>68</v>
      </c>
      <c r="F14" s="6" t="s">
        <v>57</v>
      </c>
      <c r="G14" s="6" t="s">
        <v>58</v>
      </c>
      <c r="H14" s="36">
        <v>1</v>
      </c>
      <c r="I14" s="6" t="s">
        <v>59</v>
      </c>
      <c r="J14" s="6" t="s">
        <v>76</v>
      </c>
      <c r="K14" s="37" t="str">
        <f t="shared" si="0"/>
        <v>N</v>
      </c>
    </row>
    <row r="15" spans="1:11" x14ac:dyDescent="0.25">
      <c r="A15" s="1">
        <f t="shared" si="1"/>
        <v>13</v>
      </c>
      <c r="B15" s="2">
        <v>11111123</v>
      </c>
      <c r="C15" s="4">
        <v>466000</v>
      </c>
      <c r="D15" s="5">
        <v>1</v>
      </c>
      <c r="E15" s="3" t="s">
        <v>17</v>
      </c>
      <c r="F15" s="6" t="s">
        <v>48</v>
      </c>
      <c r="G15" s="6" t="s">
        <v>49</v>
      </c>
      <c r="H15" s="36">
        <v>0</v>
      </c>
      <c r="I15" s="6" t="s">
        <v>27</v>
      </c>
      <c r="J15" s="6" t="s">
        <v>72</v>
      </c>
      <c r="K15" s="37" t="str">
        <f t="shared" si="0"/>
        <v>N</v>
      </c>
    </row>
    <row r="16" spans="1:11" x14ac:dyDescent="0.25">
      <c r="A16" s="1">
        <f t="shared" si="1"/>
        <v>14</v>
      </c>
      <c r="B16" s="3">
        <v>11111124</v>
      </c>
      <c r="C16" s="4">
        <v>317000</v>
      </c>
      <c r="D16" s="5">
        <v>1</v>
      </c>
      <c r="E16" s="3" t="s">
        <v>17</v>
      </c>
      <c r="F16" s="6" t="s">
        <v>51</v>
      </c>
      <c r="G16" s="6" t="s">
        <v>52</v>
      </c>
      <c r="H16" s="36">
        <v>0</v>
      </c>
      <c r="I16" s="6" t="s">
        <v>27</v>
      </c>
      <c r="J16" s="6" t="s">
        <v>72</v>
      </c>
      <c r="K16" s="37" t="str">
        <f t="shared" si="0"/>
        <v>N</v>
      </c>
    </row>
    <row r="17" spans="1:11" x14ac:dyDescent="0.25">
      <c r="A17" s="1">
        <f t="shared" si="1"/>
        <v>15</v>
      </c>
      <c r="B17" s="2">
        <v>11111125</v>
      </c>
      <c r="C17" s="4">
        <v>317000</v>
      </c>
      <c r="D17" s="5">
        <v>0</v>
      </c>
      <c r="E17" s="3" t="s">
        <v>68</v>
      </c>
      <c r="F17" s="6" t="s">
        <v>29</v>
      </c>
      <c r="G17" s="6" t="s">
        <v>30</v>
      </c>
      <c r="H17" s="36">
        <v>1</v>
      </c>
      <c r="I17" s="6" t="s">
        <v>18</v>
      </c>
      <c r="J17" s="6" t="s">
        <v>70</v>
      </c>
      <c r="K17" s="37" t="str">
        <f t="shared" si="0"/>
        <v>N</v>
      </c>
    </row>
    <row r="18" spans="1:11" x14ac:dyDescent="0.25">
      <c r="A18" s="1">
        <f t="shared" si="1"/>
        <v>16</v>
      </c>
      <c r="B18" s="3">
        <v>11111126</v>
      </c>
      <c r="C18" s="4">
        <v>317000</v>
      </c>
      <c r="D18" s="5">
        <v>0</v>
      </c>
      <c r="E18" s="3" t="s">
        <v>68</v>
      </c>
      <c r="F18" s="6" t="s">
        <v>24</v>
      </c>
      <c r="G18" s="6" t="s">
        <v>25</v>
      </c>
      <c r="H18" s="36">
        <v>1</v>
      </c>
      <c r="I18" s="6" t="s">
        <v>18</v>
      </c>
      <c r="J18" s="6" t="s">
        <v>70</v>
      </c>
      <c r="K18" s="37" t="str">
        <f t="shared" si="0"/>
        <v>N</v>
      </c>
    </row>
    <row r="19" spans="1:11" x14ac:dyDescent="0.25">
      <c r="A19" s="1">
        <f t="shared" si="1"/>
        <v>17</v>
      </c>
      <c r="B19" s="2">
        <v>11111127</v>
      </c>
      <c r="C19" s="4">
        <v>255000</v>
      </c>
      <c r="D19" s="5">
        <v>0</v>
      </c>
      <c r="E19" s="3" t="s">
        <v>68</v>
      </c>
      <c r="F19" s="6" t="s">
        <v>57</v>
      </c>
      <c r="G19" s="6" t="s">
        <v>58</v>
      </c>
      <c r="H19" s="36">
        <v>1</v>
      </c>
      <c r="I19" s="6" t="s">
        <v>59</v>
      </c>
      <c r="J19" s="6" t="s">
        <v>76</v>
      </c>
      <c r="K19" s="37" t="str">
        <f t="shared" si="0"/>
        <v>N</v>
      </c>
    </row>
    <row r="20" spans="1:11" x14ac:dyDescent="0.25">
      <c r="A20" s="1">
        <f t="shared" si="1"/>
        <v>18</v>
      </c>
      <c r="B20" s="3">
        <v>11111128</v>
      </c>
      <c r="C20" s="4">
        <v>317000</v>
      </c>
      <c r="D20" s="5">
        <v>1</v>
      </c>
      <c r="E20" s="3" t="s">
        <v>17</v>
      </c>
      <c r="F20" s="6" t="s">
        <v>61</v>
      </c>
      <c r="G20" s="6" t="s">
        <v>62</v>
      </c>
      <c r="H20" s="36">
        <v>1</v>
      </c>
      <c r="I20" s="6" t="s">
        <v>54</v>
      </c>
      <c r="J20" s="6" t="s">
        <v>75</v>
      </c>
      <c r="K20" s="37" t="str">
        <f t="shared" si="0"/>
        <v>Y</v>
      </c>
    </row>
    <row r="21" spans="1:11" x14ac:dyDescent="0.25">
      <c r="A21" s="1">
        <f t="shared" si="1"/>
        <v>19</v>
      </c>
      <c r="B21" s="2">
        <v>11111129</v>
      </c>
      <c r="C21" s="4">
        <v>300000</v>
      </c>
      <c r="D21" s="5">
        <v>1</v>
      </c>
      <c r="E21" s="3" t="s">
        <v>17</v>
      </c>
      <c r="F21" s="6" t="s">
        <v>64</v>
      </c>
      <c r="G21" s="6" t="s">
        <v>65</v>
      </c>
      <c r="H21" s="36">
        <v>0</v>
      </c>
      <c r="I21" s="6" t="s">
        <v>59</v>
      </c>
      <c r="J21" s="6" t="s">
        <v>76</v>
      </c>
      <c r="K21" s="37" t="str">
        <f t="shared" si="0"/>
        <v>N</v>
      </c>
    </row>
    <row r="22" spans="1:11" x14ac:dyDescent="0.25">
      <c r="A22" s="1">
        <f t="shared" si="1"/>
        <v>20</v>
      </c>
      <c r="B22" s="3">
        <v>11111130</v>
      </c>
      <c r="C22" s="4">
        <v>340000</v>
      </c>
      <c r="D22" s="5">
        <v>0</v>
      </c>
      <c r="E22" s="3" t="s">
        <v>68</v>
      </c>
      <c r="F22" s="6" t="s">
        <v>42</v>
      </c>
      <c r="G22" s="6" t="s">
        <v>43</v>
      </c>
      <c r="H22" s="36">
        <v>1</v>
      </c>
      <c r="I22" s="6" t="s">
        <v>44</v>
      </c>
      <c r="J22" s="6" t="s">
        <v>74</v>
      </c>
      <c r="K22" s="37" t="str">
        <f t="shared" si="0"/>
        <v>N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437A-7875-42D2-A5EE-825A50E49812}">
  <dimension ref="A1:L27"/>
  <sheetViews>
    <sheetView topLeftCell="A31" workbookViewId="0">
      <selection activeCell="E12" sqref="E12"/>
    </sheetView>
  </sheetViews>
  <sheetFormatPr defaultRowHeight="15" x14ac:dyDescent="0.25"/>
  <cols>
    <col min="1" max="1" width="5.42578125" customWidth="1"/>
    <col min="2" max="2" width="8.140625" bestFit="1" customWidth="1"/>
    <col min="3" max="3" width="12.85546875" customWidth="1"/>
    <col min="4" max="4" width="5.5703125" bestFit="1" customWidth="1"/>
    <col min="5" max="5" width="10.5703125" bestFit="1" customWidth="1"/>
    <col min="6" max="6" width="12.5703125" bestFit="1" customWidth="1"/>
    <col min="7" max="7" width="24.85546875" bestFit="1" customWidth="1"/>
    <col min="8" max="8" width="10.7109375" style="34" customWidth="1"/>
    <col min="9" max="9" width="12.85546875" bestFit="1" customWidth="1"/>
    <col min="10" max="10" width="19.5703125" bestFit="1" customWidth="1"/>
    <col min="11" max="11" width="11.42578125" style="34" customWidth="1"/>
    <col min="12" max="12" width="15.42578125" bestFit="1" customWidth="1"/>
  </cols>
  <sheetData>
    <row r="1" spans="1:12" x14ac:dyDescent="0.25">
      <c r="A1" s="20"/>
    </row>
    <row r="4" spans="1:12" x14ac:dyDescent="0.25">
      <c r="A4" s="18"/>
    </row>
    <row r="5" spans="1:12" x14ac:dyDescent="0.25">
      <c r="A5" s="8" t="s">
        <v>67</v>
      </c>
    </row>
    <row r="6" spans="1:12" x14ac:dyDescent="0.25">
      <c r="A6" s="8"/>
    </row>
    <row r="7" spans="1:12" s="11" customFormat="1" x14ac:dyDescent="0.25">
      <c r="A7" s="9" t="s">
        <v>0</v>
      </c>
      <c r="B7" s="9" t="s">
        <v>1</v>
      </c>
      <c r="C7" s="10" t="s">
        <v>85</v>
      </c>
      <c r="D7" s="13" t="s">
        <v>7</v>
      </c>
      <c r="E7" s="9" t="s">
        <v>8</v>
      </c>
      <c r="F7" s="9" t="s">
        <v>9</v>
      </c>
      <c r="G7" s="9" t="s">
        <v>10</v>
      </c>
      <c r="H7" s="13" t="s">
        <v>98</v>
      </c>
      <c r="I7" s="9" t="s">
        <v>11</v>
      </c>
      <c r="J7" s="9" t="s">
        <v>69</v>
      </c>
      <c r="K7" s="13" t="s">
        <v>99</v>
      </c>
      <c r="L7" s="35" t="s">
        <v>100</v>
      </c>
    </row>
    <row r="8" spans="1:12" x14ac:dyDescent="0.25">
      <c r="A8" s="1">
        <v>1</v>
      </c>
      <c r="B8" s="2">
        <v>11111111</v>
      </c>
      <c r="C8" s="4">
        <v>317000</v>
      </c>
      <c r="D8" s="5">
        <v>1</v>
      </c>
      <c r="E8" s="3" t="s">
        <v>17</v>
      </c>
      <c r="F8" s="6" t="s">
        <v>77</v>
      </c>
      <c r="G8" s="6" t="s">
        <v>78</v>
      </c>
      <c r="H8" s="36">
        <v>1</v>
      </c>
      <c r="I8" s="6" t="s">
        <v>79</v>
      </c>
      <c r="J8" s="6" t="s">
        <v>80</v>
      </c>
      <c r="K8" s="36">
        <v>1</v>
      </c>
      <c r="L8" s="37" t="str">
        <f>IF(OR(H8&gt;0,K8&gt;0),"Y","N")</f>
        <v>Y</v>
      </c>
    </row>
    <row r="9" spans="1:12" x14ac:dyDescent="0.25">
      <c r="A9" s="1">
        <f>A8+1</f>
        <v>2</v>
      </c>
      <c r="B9" s="3">
        <v>11111112</v>
      </c>
      <c r="C9" s="4">
        <v>1407900</v>
      </c>
      <c r="D9" s="5">
        <v>1</v>
      </c>
      <c r="E9" s="3" t="s">
        <v>17</v>
      </c>
      <c r="F9" s="6" t="s">
        <v>77</v>
      </c>
      <c r="G9" s="6" t="s">
        <v>78</v>
      </c>
      <c r="H9" s="36">
        <v>1</v>
      </c>
      <c r="I9" s="6" t="s">
        <v>79</v>
      </c>
      <c r="J9" s="6" t="s">
        <v>80</v>
      </c>
      <c r="K9" s="36">
        <v>1</v>
      </c>
      <c r="L9" s="37" t="str">
        <f t="shared" ref="L9:L27" si="0">IF(OR(H9&gt;0,K9&gt;0),"Y","N")</f>
        <v>Y</v>
      </c>
    </row>
    <row r="10" spans="1:12" x14ac:dyDescent="0.25">
      <c r="A10" s="1">
        <f t="shared" ref="A10:A27" si="1">A9+1</f>
        <v>3</v>
      </c>
      <c r="B10" s="2">
        <v>11111113</v>
      </c>
      <c r="C10" s="4">
        <v>317000</v>
      </c>
      <c r="D10" s="5">
        <v>1</v>
      </c>
      <c r="E10" s="3" t="s">
        <v>68</v>
      </c>
      <c r="F10" s="6" t="s">
        <v>77</v>
      </c>
      <c r="G10" s="6" t="s">
        <v>78</v>
      </c>
      <c r="H10" s="36">
        <v>1</v>
      </c>
      <c r="I10" s="6" t="s">
        <v>79</v>
      </c>
      <c r="J10" s="6" t="s">
        <v>80</v>
      </c>
      <c r="K10" s="36">
        <v>1</v>
      </c>
      <c r="L10" s="37" t="str">
        <f t="shared" si="0"/>
        <v>Y</v>
      </c>
    </row>
    <row r="11" spans="1:12" x14ac:dyDescent="0.25">
      <c r="A11" s="1">
        <f t="shared" si="1"/>
        <v>4</v>
      </c>
      <c r="B11" s="3">
        <v>11111114</v>
      </c>
      <c r="C11" s="4">
        <v>410000</v>
      </c>
      <c r="D11" s="5">
        <v>1</v>
      </c>
      <c r="E11" s="3" t="s">
        <v>17</v>
      </c>
      <c r="F11" s="6" t="s">
        <v>77</v>
      </c>
      <c r="G11" s="6" t="s">
        <v>78</v>
      </c>
      <c r="H11" s="36">
        <v>1</v>
      </c>
      <c r="I11" s="6" t="s">
        <v>79</v>
      </c>
      <c r="J11" s="6" t="s">
        <v>80</v>
      </c>
      <c r="K11" s="36">
        <v>1</v>
      </c>
      <c r="L11" s="37" t="str">
        <f t="shared" si="0"/>
        <v>Y</v>
      </c>
    </row>
    <row r="12" spans="1:12" x14ac:dyDescent="0.25">
      <c r="A12" s="1">
        <f t="shared" si="1"/>
        <v>5</v>
      </c>
      <c r="B12" s="2">
        <v>11111115</v>
      </c>
      <c r="C12" s="4">
        <v>317000</v>
      </c>
      <c r="D12" s="5">
        <v>1</v>
      </c>
      <c r="E12" s="3" t="s">
        <v>17</v>
      </c>
      <c r="F12" s="6" t="s">
        <v>24</v>
      </c>
      <c r="G12" s="6" t="s">
        <v>25</v>
      </c>
      <c r="H12" s="36">
        <v>1</v>
      </c>
      <c r="I12" s="6" t="s">
        <v>18</v>
      </c>
      <c r="J12" s="6" t="s">
        <v>70</v>
      </c>
      <c r="K12" s="36">
        <v>1</v>
      </c>
      <c r="L12" s="37" t="str">
        <f t="shared" si="0"/>
        <v>Y</v>
      </c>
    </row>
    <row r="13" spans="1:12" x14ac:dyDescent="0.25">
      <c r="A13" s="1">
        <f t="shared" si="1"/>
        <v>6</v>
      </c>
      <c r="B13" s="3">
        <v>11111116</v>
      </c>
      <c r="C13" s="4">
        <v>181000</v>
      </c>
      <c r="D13" s="5">
        <v>1</v>
      </c>
      <c r="E13" s="3" t="s">
        <v>17</v>
      </c>
      <c r="F13" s="6" t="s">
        <v>81</v>
      </c>
      <c r="G13" s="6" t="s">
        <v>82</v>
      </c>
      <c r="H13" s="36">
        <v>0</v>
      </c>
      <c r="I13" s="6" t="s">
        <v>83</v>
      </c>
      <c r="J13" s="6" t="s">
        <v>84</v>
      </c>
      <c r="K13" s="36">
        <v>0</v>
      </c>
      <c r="L13" s="37" t="str">
        <f t="shared" si="0"/>
        <v>N</v>
      </c>
    </row>
    <row r="14" spans="1:12" x14ac:dyDescent="0.25">
      <c r="A14" s="1">
        <f t="shared" si="1"/>
        <v>7</v>
      </c>
      <c r="B14" s="2">
        <v>11111117</v>
      </c>
      <c r="C14" s="4">
        <v>411000</v>
      </c>
      <c r="D14" s="5">
        <v>1</v>
      </c>
      <c r="E14" s="3" t="s">
        <v>17</v>
      </c>
      <c r="F14" s="6" t="s">
        <v>29</v>
      </c>
      <c r="G14" s="6" t="s">
        <v>30</v>
      </c>
      <c r="H14" s="36">
        <v>1</v>
      </c>
      <c r="I14" s="6" t="s">
        <v>18</v>
      </c>
      <c r="J14" s="6" t="s">
        <v>70</v>
      </c>
      <c r="K14" s="36">
        <v>0</v>
      </c>
      <c r="L14" s="37" t="str">
        <f t="shared" si="0"/>
        <v>Y</v>
      </c>
    </row>
    <row r="15" spans="1:12" x14ac:dyDescent="0.25">
      <c r="A15" s="1">
        <f t="shared" si="1"/>
        <v>8</v>
      </c>
      <c r="B15" s="3">
        <v>11111118</v>
      </c>
      <c r="C15" s="4">
        <v>181000</v>
      </c>
      <c r="D15" s="5">
        <v>1</v>
      </c>
      <c r="E15" s="3" t="s">
        <v>68</v>
      </c>
      <c r="F15" s="6" t="s">
        <v>32</v>
      </c>
      <c r="G15" s="6" t="s">
        <v>33</v>
      </c>
      <c r="H15" s="36">
        <v>1</v>
      </c>
      <c r="I15" s="6" t="s">
        <v>20</v>
      </c>
      <c r="J15" s="6" t="s">
        <v>71</v>
      </c>
      <c r="K15" s="36">
        <v>1</v>
      </c>
      <c r="L15" s="37" t="str">
        <f t="shared" si="0"/>
        <v>Y</v>
      </c>
    </row>
    <row r="16" spans="1:12" x14ac:dyDescent="0.25">
      <c r="A16" s="1">
        <f t="shared" si="1"/>
        <v>9</v>
      </c>
      <c r="B16" s="2">
        <v>11111119</v>
      </c>
      <c r="C16" s="4">
        <v>255000</v>
      </c>
      <c r="D16" s="5">
        <v>1</v>
      </c>
      <c r="E16" s="3" t="s">
        <v>17</v>
      </c>
      <c r="F16" s="6" t="s">
        <v>38</v>
      </c>
      <c r="G16" s="6" t="s">
        <v>39</v>
      </c>
      <c r="H16" s="36">
        <v>0</v>
      </c>
      <c r="I16" s="6" t="s">
        <v>40</v>
      </c>
      <c r="J16" s="6" t="s">
        <v>73</v>
      </c>
      <c r="K16" s="36">
        <v>1</v>
      </c>
      <c r="L16" s="37" t="str">
        <f t="shared" si="0"/>
        <v>Y</v>
      </c>
    </row>
    <row r="17" spans="1:12" x14ac:dyDescent="0.25">
      <c r="A17" s="1">
        <f t="shared" si="1"/>
        <v>10</v>
      </c>
      <c r="B17" s="3">
        <v>11111120</v>
      </c>
      <c r="C17" s="4">
        <v>510000</v>
      </c>
      <c r="D17" s="5">
        <v>1</v>
      </c>
      <c r="E17" s="3" t="s">
        <v>17</v>
      </c>
      <c r="F17" s="6" t="s">
        <v>81</v>
      </c>
      <c r="G17" s="6" t="s">
        <v>82</v>
      </c>
      <c r="H17" s="36">
        <v>0</v>
      </c>
      <c r="I17" s="6" t="s">
        <v>83</v>
      </c>
      <c r="J17" s="6" t="s">
        <v>84</v>
      </c>
      <c r="K17" s="36">
        <v>0</v>
      </c>
      <c r="L17" s="37" t="str">
        <f t="shared" si="0"/>
        <v>N</v>
      </c>
    </row>
    <row r="18" spans="1:12" x14ac:dyDescent="0.25">
      <c r="A18" s="1">
        <f t="shared" si="1"/>
        <v>11</v>
      </c>
      <c r="B18" s="2">
        <v>11111121</v>
      </c>
      <c r="C18" s="4">
        <v>317000</v>
      </c>
      <c r="D18" s="5">
        <v>1</v>
      </c>
      <c r="E18" s="3" t="s">
        <v>68</v>
      </c>
      <c r="F18" s="6" t="s">
        <v>24</v>
      </c>
      <c r="G18" s="6" t="s">
        <v>25</v>
      </c>
      <c r="H18" s="36">
        <v>1</v>
      </c>
      <c r="I18" s="6" t="s">
        <v>18</v>
      </c>
      <c r="J18" s="6" t="s">
        <v>70</v>
      </c>
      <c r="K18" s="36">
        <v>1</v>
      </c>
      <c r="L18" s="37" t="str">
        <f t="shared" si="0"/>
        <v>Y</v>
      </c>
    </row>
    <row r="19" spans="1:12" x14ac:dyDescent="0.25">
      <c r="A19" s="1">
        <f t="shared" si="1"/>
        <v>12</v>
      </c>
      <c r="B19" s="3">
        <v>11111122</v>
      </c>
      <c r="C19" s="4">
        <v>200000</v>
      </c>
      <c r="D19" s="5">
        <v>1</v>
      </c>
      <c r="E19" s="3" t="s">
        <v>68</v>
      </c>
      <c r="F19" s="6" t="s">
        <v>57</v>
      </c>
      <c r="G19" s="6" t="s">
        <v>58</v>
      </c>
      <c r="H19" s="36">
        <v>1</v>
      </c>
      <c r="I19" s="6" t="s">
        <v>59</v>
      </c>
      <c r="J19" s="6" t="s">
        <v>76</v>
      </c>
      <c r="K19" s="36">
        <v>1</v>
      </c>
      <c r="L19" s="37" t="str">
        <f t="shared" si="0"/>
        <v>Y</v>
      </c>
    </row>
    <row r="20" spans="1:12" x14ac:dyDescent="0.25">
      <c r="A20" s="1">
        <f t="shared" si="1"/>
        <v>13</v>
      </c>
      <c r="B20" s="2">
        <v>11111123</v>
      </c>
      <c r="C20" s="4">
        <v>466000</v>
      </c>
      <c r="D20" s="5">
        <v>1</v>
      </c>
      <c r="E20" s="3" t="s">
        <v>17</v>
      </c>
      <c r="F20" s="6" t="s">
        <v>48</v>
      </c>
      <c r="G20" s="6" t="s">
        <v>49</v>
      </c>
      <c r="H20" s="36">
        <v>0</v>
      </c>
      <c r="I20" s="6" t="s">
        <v>27</v>
      </c>
      <c r="J20" s="6" t="s">
        <v>72</v>
      </c>
      <c r="K20" s="36">
        <v>0</v>
      </c>
      <c r="L20" s="37" t="str">
        <f t="shared" si="0"/>
        <v>N</v>
      </c>
    </row>
    <row r="21" spans="1:12" x14ac:dyDescent="0.25">
      <c r="A21" s="1">
        <f t="shared" si="1"/>
        <v>14</v>
      </c>
      <c r="B21" s="3">
        <v>11111124</v>
      </c>
      <c r="C21" s="4">
        <v>317000</v>
      </c>
      <c r="D21" s="5">
        <v>1</v>
      </c>
      <c r="E21" s="3" t="s">
        <v>17</v>
      </c>
      <c r="F21" s="6" t="s">
        <v>51</v>
      </c>
      <c r="G21" s="6" t="s">
        <v>52</v>
      </c>
      <c r="H21" s="36">
        <v>0</v>
      </c>
      <c r="I21" s="6" t="s">
        <v>27</v>
      </c>
      <c r="J21" s="6" t="s">
        <v>72</v>
      </c>
      <c r="K21" s="36">
        <v>1</v>
      </c>
      <c r="L21" s="37" t="str">
        <f t="shared" si="0"/>
        <v>Y</v>
      </c>
    </row>
    <row r="22" spans="1:12" x14ac:dyDescent="0.25">
      <c r="A22" s="1">
        <f t="shared" si="1"/>
        <v>15</v>
      </c>
      <c r="B22" s="2">
        <v>11111125</v>
      </c>
      <c r="C22" s="4">
        <v>317000</v>
      </c>
      <c r="D22" s="5">
        <v>1</v>
      </c>
      <c r="E22" s="3" t="s">
        <v>68</v>
      </c>
      <c r="F22" s="6" t="s">
        <v>29</v>
      </c>
      <c r="G22" s="6" t="s">
        <v>30</v>
      </c>
      <c r="H22" s="36">
        <v>1</v>
      </c>
      <c r="I22" s="6" t="s">
        <v>18</v>
      </c>
      <c r="J22" s="6" t="s">
        <v>70</v>
      </c>
      <c r="K22" s="36">
        <v>0</v>
      </c>
      <c r="L22" s="37" t="str">
        <f t="shared" si="0"/>
        <v>Y</v>
      </c>
    </row>
    <row r="23" spans="1:12" x14ac:dyDescent="0.25">
      <c r="A23" s="1">
        <f t="shared" si="1"/>
        <v>16</v>
      </c>
      <c r="B23" s="3">
        <v>11111126</v>
      </c>
      <c r="C23" s="4">
        <v>317000</v>
      </c>
      <c r="D23" s="5">
        <v>1</v>
      </c>
      <c r="E23" s="3" t="s">
        <v>68</v>
      </c>
      <c r="F23" s="6" t="s">
        <v>24</v>
      </c>
      <c r="G23" s="6" t="s">
        <v>25</v>
      </c>
      <c r="H23" s="36">
        <v>1</v>
      </c>
      <c r="I23" s="6" t="s">
        <v>18</v>
      </c>
      <c r="J23" s="6" t="s">
        <v>70</v>
      </c>
      <c r="K23" s="36">
        <v>1</v>
      </c>
      <c r="L23" s="37" t="str">
        <f t="shared" si="0"/>
        <v>Y</v>
      </c>
    </row>
    <row r="24" spans="1:12" x14ac:dyDescent="0.25">
      <c r="A24" s="1">
        <f t="shared" si="1"/>
        <v>17</v>
      </c>
      <c r="B24" s="2">
        <v>11111127</v>
      </c>
      <c r="C24" s="4">
        <v>255000</v>
      </c>
      <c r="D24" s="5">
        <v>1</v>
      </c>
      <c r="E24" s="3" t="s">
        <v>68</v>
      </c>
      <c r="F24" s="6" t="s">
        <v>57</v>
      </c>
      <c r="G24" s="6" t="s">
        <v>58</v>
      </c>
      <c r="H24" s="36">
        <v>1</v>
      </c>
      <c r="I24" s="6" t="s">
        <v>59</v>
      </c>
      <c r="J24" s="6" t="s">
        <v>76</v>
      </c>
      <c r="K24" s="36">
        <v>1</v>
      </c>
      <c r="L24" s="37" t="str">
        <f t="shared" si="0"/>
        <v>Y</v>
      </c>
    </row>
    <row r="25" spans="1:12" x14ac:dyDescent="0.25">
      <c r="A25" s="1">
        <f t="shared" si="1"/>
        <v>18</v>
      </c>
      <c r="B25" s="3">
        <v>11111128</v>
      </c>
      <c r="C25" s="4">
        <v>317000</v>
      </c>
      <c r="D25" s="5">
        <v>1</v>
      </c>
      <c r="E25" s="3" t="s">
        <v>17</v>
      </c>
      <c r="F25" s="6" t="s">
        <v>61</v>
      </c>
      <c r="G25" s="6" t="s">
        <v>62</v>
      </c>
      <c r="H25" s="36">
        <v>1</v>
      </c>
      <c r="I25" s="6" t="s">
        <v>54</v>
      </c>
      <c r="J25" s="6" t="s">
        <v>75</v>
      </c>
      <c r="K25" s="36">
        <v>0</v>
      </c>
      <c r="L25" s="37" t="str">
        <f t="shared" si="0"/>
        <v>Y</v>
      </c>
    </row>
    <row r="26" spans="1:12" x14ac:dyDescent="0.25">
      <c r="A26" s="1">
        <f t="shared" si="1"/>
        <v>19</v>
      </c>
      <c r="B26" s="2">
        <v>11111129</v>
      </c>
      <c r="C26" s="4">
        <v>300000</v>
      </c>
      <c r="D26" s="5">
        <v>1</v>
      </c>
      <c r="E26" s="3" t="s">
        <v>17</v>
      </c>
      <c r="F26" s="6" t="s">
        <v>64</v>
      </c>
      <c r="G26" s="6" t="s">
        <v>65</v>
      </c>
      <c r="H26" s="36">
        <v>0</v>
      </c>
      <c r="I26" s="6" t="s">
        <v>59</v>
      </c>
      <c r="J26" s="6" t="s">
        <v>76</v>
      </c>
      <c r="K26" s="36">
        <v>1</v>
      </c>
      <c r="L26" s="37" t="str">
        <f t="shared" si="0"/>
        <v>Y</v>
      </c>
    </row>
    <row r="27" spans="1:12" x14ac:dyDescent="0.25">
      <c r="A27" s="1">
        <f t="shared" si="1"/>
        <v>20</v>
      </c>
      <c r="B27" s="3">
        <v>11111130</v>
      </c>
      <c r="C27" s="4">
        <v>340000</v>
      </c>
      <c r="D27" s="5">
        <v>1</v>
      </c>
      <c r="E27" s="3" t="s">
        <v>68</v>
      </c>
      <c r="F27" s="6" t="s">
        <v>42</v>
      </c>
      <c r="G27" s="6" t="s">
        <v>43</v>
      </c>
      <c r="H27" s="36">
        <v>1</v>
      </c>
      <c r="I27" s="6" t="s">
        <v>44</v>
      </c>
      <c r="J27" s="6" t="s">
        <v>74</v>
      </c>
      <c r="K27" s="36">
        <v>1</v>
      </c>
      <c r="L27" s="37" t="str">
        <f t="shared" si="0"/>
        <v>Y</v>
      </c>
    </row>
  </sheetData>
  <autoFilter ref="A7:AB27" xr:uid="{19AEA3D1-08B9-4738-A569-40D0D1B8958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vlookup1</vt:lpstr>
      <vt:lpstr>vlookup2</vt:lpstr>
      <vt:lpstr>sumif</vt:lpstr>
      <vt:lpstr>if(and)</vt:lpstr>
      <vt:lpstr>if(or)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Prijayanti K., Theresia</dc:creator>
  <cp:lastModifiedBy>Fikri Adams</cp:lastModifiedBy>
  <dcterms:created xsi:type="dcterms:W3CDTF">2021-12-09T03:04:55Z</dcterms:created>
  <dcterms:modified xsi:type="dcterms:W3CDTF">2022-12-01T09:25:20Z</dcterms:modified>
</cp:coreProperties>
</file>