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9735"/>
  </bookViews>
  <sheets>
    <sheet name="Template" sheetId="2" r:id="rId1"/>
    <sheet name="Keterangan" sheetId="3" r:id="rId2"/>
  </sheets>
  <calcPr calcId="144525"/>
</workbook>
</file>

<file path=xl/calcChain.xml><?xml version="1.0" encoding="utf-8"?>
<calcChain xmlns="http://schemas.openxmlformats.org/spreadsheetml/2006/main">
  <c r="D55" i="2" l="1"/>
  <c r="D56" i="2"/>
  <c r="D57" i="2"/>
  <c r="D58" i="2"/>
  <c r="D59" i="2"/>
  <c r="F47" i="2"/>
  <c r="F48" i="2"/>
  <c r="F49" i="2"/>
  <c r="F50" i="2"/>
  <c r="F51" i="2"/>
  <c r="D47" i="2"/>
  <c r="D48" i="2"/>
  <c r="D49" i="2"/>
  <c r="D50" i="2"/>
  <c r="D51" i="2"/>
  <c r="N39" i="2"/>
  <c r="N40" i="2"/>
  <c r="N41" i="2"/>
  <c r="N42" i="2"/>
  <c r="N43" i="2"/>
  <c r="K39" i="2"/>
  <c r="K40" i="2"/>
  <c r="K41" i="2"/>
  <c r="K42" i="2"/>
  <c r="K43" i="2"/>
  <c r="D39" i="2"/>
  <c r="D40" i="2"/>
  <c r="D41" i="2"/>
  <c r="D42" i="2"/>
  <c r="D43" i="2"/>
  <c r="K11" i="2"/>
  <c r="AO31" i="2"/>
  <c r="AO32" i="2"/>
  <c r="AO33" i="2"/>
  <c r="AO34" i="2"/>
  <c r="AO35" i="2"/>
  <c r="AM31" i="2"/>
  <c r="AM32" i="2"/>
  <c r="AM33" i="2"/>
  <c r="AM34" i="2"/>
  <c r="AM35" i="2"/>
  <c r="AI31" i="2"/>
  <c r="AI32" i="2"/>
  <c r="AI33" i="2"/>
  <c r="AI34" i="2"/>
  <c r="AI35" i="2"/>
  <c r="AC31" i="2"/>
  <c r="AC32" i="2"/>
  <c r="AC33" i="2"/>
  <c r="AC34" i="2"/>
  <c r="AC35" i="2"/>
  <c r="AA31" i="2"/>
  <c r="AA32" i="2"/>
  <c r="AA33" i="2"/>
  <c r="AA34" i="2"/>
  <c r="AA35" i="2"/>
  <c r="Y31" i="2"/>
  <c r="Y32" i="2"/>
  <c r="Y33" i="2"/>
  <c r="Y34" i="2"/>
  <c r="Y35" i="2"/>
  <c r="V31" i="2"/>
  <c r="W31" i="2" s="1"/>
  <c r="V32" i="2"/>
  <c r="V33" i="2"/>
  <c r="V34" i="2"/>
  <c r="V35" i="2"/>
  <c r="W32" i="2"/>
  <c r="W33" i="2"/>
  <c r="W34" i="2"/>
  <c r="W35" i="2"/>
  <c r="T31" i="2"/>
  <c r="T32" i="2"/>
  <c r="T33" i="2"/>
  <c r="T34" i="2"/>
  <c r="T35" i="2"/>
  <c r="N31" i="2"/>
  <c r="N32" i="2"/>
  <c r="N33" i="2"/>
  <c r="N34" i="2"/>
  <c r="N35" i="2"/>
  <c r="L31" i="2"/>
  <c r="L32" i="2"/>
  <c r="L33" i="2"/>
  <c r="L34" i="2"/>
  <c r="L35" i="2"/>
  <c r="J31" i="2"/>
  <c r="J32" i="2"/>
  <c r="J33" i="2"/>
  <c r="J34" i="2"/>
  <c r="J35" i="2"/>
  <c r="R23" i="2"/>
  <c r="R24" i="2"/>
  <c r="R25" i="2"/>
  <c r="R26" i="2"/>
  <c r="R27" i="2"/>
  <c r="P23" i="2"/>
  <c r="P24" i="2"/>
  <c r="P25" i="2"/>
  <c r="P26" i="2"/>
  <c r="P27" i="2"/>
  <c r="N23" i="2"/>
  <c r="N24" i="2"/>
  <c r="N25" i="2"/>
  <c r="N26" i="2"/>
  <c r="N27" i="2"/>
  <c r="L23" i="2"/>
  <c r="L24" i="2"/>
  <c r="L25" i="2"/>
  <c r="L26" i="2"/>
  <c r="L27" i="2"/>
  <c r="J23" i="2"/>
  <c r="J24" i="2"/>
  <c r="J25" i="2"/>
  <c r="J26" i="2"/>
  <c r="J27" i="2"/>
  <c r="H23" i="2"/>
  <c r="H24" i="2"/>
  <c r="H25" i="2"/>
  <c r="H26" i="2"/>
  <c r="H27" i="2"/>
  <c r="F23" i="2"/>
  <c r="F24" i="2"/>
  <c r="F25" i="2"/>
  <c r="F26" i="2"/>
  <c r="F27" i="2"/>
  <c r="D23" i="2"/>
  <c r="D24" i="2"/>
  <c r="D25" i="2"/>
  <c r="D26" i="2"/>
  <c r="D27" i="2"/>
  <c r="L15" i="2"/>
  <c r="L16" i="2"/>
  <c r="L17" i="2"/>
  <c r="L18" i="2"/>
  <c r="L19" i="2"/>
  <c r="J15" i="2"/>
  <c r="J16" i="2"/>
  <c r="J17" i="2"/>
  <c r="J18" i="2"/>
  <c r="J19" i="2"/>
  <c r="F15" i="2"/>
  <c r="F16" i="2"/>
  <c r="F17" i="2"/>
  <c r="F18" i="2"/>
  <c r="F19" i="2"/>
  <c r="D15" i="2"/>
  <c r="D16" i="2"/>
  <c r="D17" i="2"/>
  <c r="D18" i="2"/>
  <c r="D19" i="2"/>
  <c r="AU7" i="2"/>
  <c r="AU8" i="2"/>
  <c r="AU9" i="2"/>
  <c r="AU10" i="2"/>
  <c r="AU11" i="2"/>
  <c r="AS7" i="2"/>
  <c r="AS8" i="2"/>
  <c r="AS9" i="2"/>
  <c r="AS10" i="2"/>
  <c r="AS11" i="2"/>
  <c r="AO7" i="2"/>
  <c r="AO8" i="2"/>
  <c r="AO9" i="2"/>
  <c r="AO10" i="2"/>
  <c r="AO11" i="2"/>
  <c r="AD7" i="2"/>
  <c r="AD8" i="2"/>
  <c r="AD9" i="2"/>
  <c r="AD10" i="2"/>
  <c r="AD11" i="2"/>
  <c r="Y7" i="2"/>
  <c r="Y8" i="2"/>
  <c r="Y9" i="2"/>
  <c r="Y10" i="2"/>
  <c r="Y11" i="2"/>
  <c r="W7" i="2"/>
  <c r="W8" i="2"/>
  <c r="W9" i="2"/>
  <c r="W10" i="2"/>
  <c r="W11" i="2"/>
  <c r="U7" i="2"/>
  <c r="U8" i="2"/>
  <c r="U9" i="2"/>
  <c r="U10" i="2"/>
  <c r="U11" i="2"/>
  <c r="O7" i="2"/>
  <c r="O8" i="2"/>
  <c r="O9" i="2"/>
  <c r="O10" i="2"/>
  <c r="O11" i="2"/>
  <c r="M7" i="2"/>
  <c r="M8" i="2"/>
  <c r="M9" i="2"/>
  <c r="M10" i="2"/>
  <c r="M11" i="2"/>
  <c r="K7" i="2"/>
  <c r="K8" i="2"/>
  <c r="K9" i="2"/>
  <c r="K10" i="2"/>
  <c r="D54" i="2" l="1"/>
  <c r="F46" i="2"/>
  <c r="D46" i="2"/>
  <c r="N38" i="2"/>
  <c r="K38" i="2"/>
  <c r="D38" i="2"/>
  <c r="AS30" i="2"/>
  <c r="AO30" i="2"/>
  <c r="AM30" i="2"/>
  <c r="AI30" i="2"/>
  <c r="AC30" i="2"/>
  <c r="AA30" i="2"/>
  <c r="Y30" i="2"/>
  <c r="V30" i="2"/>
  <c r="T30" i="2"/>
  <c r="N30" i="2"/>
  <c r="L30" i="2"/>
  <c r="J30" i="2"/>
  <c r="R22" i="2"/>
  <c r="P22" i="2"/>
  <c r="N22" i="2"/>
  <c r="L22" i="2"/>
  <c r="J22" i="2"/>
  <c r="H22" i="2"/>
  <c r="F22" i="2"/>
  <c r="D22" i="2"/>
  <c r="L14" i="2"/>
  <c r="J14" i="2"/>
  <c r="F14" i="2"/>
  <c r="D14" i="2"/>
  <c r="AU6" i="2"/>
  <c r="AS6" i="2"/>
  <c r="AO6" i="2"/>
  <c r="AD6" i="2"/>
  <c r="Y6" i="2"/>
  <c r="W6" i="2"/>
  <c r="U6" i="2"/>
  <c r="O6" i="2"/>
  <c r="M6" i="2"/>
  <c r="K6" i="2"/>
  <c r="W30" i="2" l="1"/>
</calcChain>
</file>

<file path=xl/sharedStrings.xml><?xml version="1.0" encoding="utf-8"?>
<sst xmlns="http://schemas.openxmlformats.org/spreadsheetml/2006/main" count="182" uniqueCount="105">
  <si>
    <t>INKES1</t>
  </si>
  <si>
    <t>INKES2</t>
  </si>
  <si>
    <t>INKES3</t>
  </si>
  <si>
    <t>INKES4</t>
  </si>
  <si>
    <t>INKES5</t>
  </si>
  <si>
    <t>INKES6</t>
  </si>
  <si>
    <t>INKES7</t>
  </si>
  <si>
    <t>INKES8</t>
  </si>
  <si>
    <t>INKES9</t>
  </si>
  <si>
    <t>INKES10</t>
  </si>
  <si>
    <t>IPP1</t>
  </si>
  <si>
    <t>IPP2</t>
  </si>
  <si>
    <t>IPP3</t>
  </si>
  <si>
    <t>IPP4</t>
  </si>
  <si>
    <t>IPP5</t>
  </si>
  <si>
    <t>IPP6</t>
  </si>
  <si>
    <t>IPP7</t>
  </si>
  <si>
    <t>IPP8</t>
  </si>
  <si>
    <t>125A</t>
  </si>
  <si>
    <t>125B</t>
  </si>
  <si>
    <t>ILK1</t>
  </si>
  <si>
    <t>ILK2</t>
  </si>
  <si>
    <t>ILK3</t>
  </si>
  <si>
    <t>128A</t>
  </si>
  <si>
    <t>128B</t>
  </si>
  <si>
    <t>ILK4</t>
  </si>
  <si>
    <t>ILK5</t>
  </si>
  <si>
    <t>128A (I100)</t>
  </si>
  <si>
    <t>128B (I100)</t>
  </si>
  <si>
    <t>128C (I100)</t>
  </si>
  <si>
    <t>128D (I100)</t>
  </si>
  <si>
    <t>130A</t>
  </si>
  <si>
    <t>ILK6</t>
  </si>
  <si>
    <t>ILK7</t>
  </si>
  <si>
    <t>131A</t>
  </si>
  <si>
    <t>ILK8</t>
  </si>
  <si>
    <t>ILK9</t>
  </si>
  <si>
    <t>133A</t>
  </si>
  <si>
    <t>133C</t>
  </si>
  <si>
    <t>ILK10</t>
  </si>
  <si>
    <t>134A</t>
  </si>
  <si>
    <t>ILK11</t>
  </si>
  <si>
    <t>IPA1</t>
  </si>
  <si>
    <t>IPA2</t>
  </si>
  <si>
    <t>IPA3</t>
  </si>
  <si>
    <t>204A</t>
  </si>
  <si>
    <t>204B</t>
  </si>
  <si>
    <t>IPA4</t>
  </si>
  <si>
    <t>IPA5</t>
  </si>
  <si>
    <t>IKH1</t>
  </si>
  <si>
    <t>IKH2</t>
  </si>
  <si>
    <t>IBH</t>
  </si>
  <si>
    <t>Responden</t>
  </si>
  <si>
    <t>INDEKS KESEHATAN</t>
  </si>
  <si>
    <t>Keterangan</t>
  </si>
  <si>
    <t>101A</t>
  </si>
  <si>
    <t>Pakai yang 101A, Ya=0, Tidak=1</t>
  </si>
  <si>
    <t>Pakai yang 102A, Ya=0, Tidak=1</t>
  </si>
  <si>
    <t>Ya=1, Tidak=0</t>
  </si>
  <si>
    <t>Parah=1, Sedang=2, Sedikit=3, Tidak=4</t>
  </si>
  <si>
    <t>Pakai yang 105A, Ya=1, Tidak=0</t>
  </si>
  <si>
    <t>Cukup Jelas</t>
  </si>
  <si>
    <t>Tidak=1, Ya=0</t>
  </si>
  <si>
    <t>Pakai Semua, Cukup Jelas</t>
  </si>
  <si>
    <t>Indeks Kesehatan (INKES)</t>
  </si>
  <si>
    <t>INDEKS PENDIDIKAN DAN KETERAMPILAN</t>
  </si>
  <si>
    <t>IPDK1</t>
  </si>
  <si>
    <t>IPDK2</t>
  </si>
  <si>
    <t>IPDK3</t>
  </si>
  <si>
    <t>IPDK4</t>
  </si>
  <si>
    <t>Indeks Pendidikan dan Keterampilan (IPDK)</t>
  </si>
  <si>
    <t>112A</t>
  </si>
  <si>
    <t>Pakai yang 112A, Ya=1, Tidak=0</t>
  </si>
  <si>
    <t>INDEKS PEKERJAAN DAN PENDAPATAN</t>
  </si>
  <si>
    <t>Indeks Pekerjaan dan Pendapatan (IPP)</t>
  </si>
  <si>
    <t>Tidak dipakai</t>
  </si>
  <si>
    <t>Pakai yang 120A, Ya,Minimal sekali dalam Sebulan = 2, Ya,tidak setiap bulan = 1, Tidak menabung =0</t>
  </si>
  <si>
    <t>Pakai yang 123A, Kurang =1, Cukup =2, Berlebih =3</t>
  </si>
  <si>
    <t>INDEKS LINGKUNGAN DAN KEAMANAN</t>
  </si>
  <si>
    <t>Pakai Semua, Untuk yang 125A (Kondisi air tanah jernih atau bening pakai Ya=1, Tidak=0) Selain itu pakai Ya=0, Tidak=1</t>
  </si>
  <si>
    <t>Pakai Semua, 128A dan 128B (Cukup jelas), 128C1 (Sebagian kecil =1, Sebagian besar=2, Semuanya=3), 128C2 (Cukup jelas)</t>
  </si>
  <si>
    <t>Pakai yang 130A, Ya=1, Tidak=0</t>
  </si>
  <si>
    <t>Pakai yang 131A, Sangat mampu=2, Mampu=1, Tidak mampu=0</t>
  </si>
  <si>
    <t>Sendiri=1, Selain itu=0</t>
  </si>
  <si>
    <t>133A dan 133C (Cukup Jelas), 133B (Tidak pernah=4, Jarang=3, Sering=2, Sangat sering=1)</t>
  </si>
  <si>
    <t>133B</t>
  </si>
  <si>
    <t>Pakai yang 134A, (Cukup Jelas)</t>
  </si>
  <si>
    <t>ILK12</t>
  </si>
  <si>
    <t>INDEKS PERUMAHAN DAN ASET</t>
  </si>
  <si>
    <t>Indeks Perumahan dan Aset (IPA)</t>
  </si>
  <si>
    <t>Tanpa Meteran ditulis 0?</t>
  </si>
  <si>
    <t>Pakai Semua, Sendiri=1, Leher Angsa=1, Selain itu=0</t>
  </si>
  <si>
    <t>Mohon sarannya</t>
  </si>
  <si>
    <t>Indeks Kepuasan Hidup</t>
  </si>
  <si>
    <t>Indeks Kebahagian Hidup</t>
  </si>
  <si>
    <t>INDEKS KEPUASAN HIDUP (IKH)</t>
  </si>
  <si>
    <t>INDEKS KEPUASAN HIDUP (IBH)</t>
  </si>
  <si>
    <t>128C</t>
  </si>
  <si>
    <t>128D</t>
  </si>
  <si>
    <t>Contoh</t>
  </si>
  <si>
    <t>Winda</t>
  </si>
  <si>
    <t>Taufan</t>
  </si>
  <si>
    <t>Hery</t>
  </si>
  <si>
    <t>Eka</t>
  </si>
  <si>
    <t>Putri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</si>
</sst>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i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8" fillId="0" borderId="0"/>
    <xf numFmtId="0" fontId="7" fillId="0" borderId="0"/>
    <xf numFmtId="0" fontId="3" fillId="0" borderId="0"/>
  </cellStyleXfs>
  <cellXfs count="75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vertical="top" wrapText="1"/>
    </xf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 applyFill="1" applyAlignment="1">
      <alignment vertical="top" wrapText="1"/>
    </xf>
    <xf numFmtId="0" fontId="6" fillId="0" borderId="0" xfId="0" applyFont="1" applyAlignment="1"/>
    <xf numFmtId="0" fontId="3" fillId="3" borderId="0" xfId="0" applyFont="1" applyFill="1" applyAlignment="1"/>
    <xf numFmtId="0" fontId="8" fillId="0" borderId="0" xfId="1"/>
    <xf numFmtId="0" fontId="6" fillId="2" borderId="0" xfId="0" applyFont="1" applyFill="1" applyAlignment="1">
      <alignment horizontal="center" wrapText="1"/>
    </xf>
    <xf numFmtId="0" fontId="0" fillId="2" borderId="0" xfId="0" applyFont="1" applyFill="1" applyAlignment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4" fillId="2" borderId="0" xfId="0" applyFont="1" applyFill="1" applyAlignment="1"/>
    <xf numFmtId="0" fontId="2" fillId="2" borderId="0" xfId="0" applyFont="1" applyFill="1" applyAlignment="1"/>
    <xf numFmtId="0" fontId="6" fillId="2" borderId="0" xfId="0" applyFont="1" applyFill="1" applyAlignment="1"/>
    <xf numFmtId="0" fontId="8" fillId="0" borderId="0" xfId="1" applyFill="1"/>
    <xf numFmtId="0" fontId="8" fillId="0" borderId="0" xfId="1"/>
    <xf numFmtId="0" fontId="2" fillId="2" borderId="0" xfId="0" applyFont="1" applyFill="1" applyAlignment="1">
      <alignment vertical="top" wrapText="1"/>
    </xf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5" fillId="2" borderId="0" xfId="0" applyFont="1" applyFill="1" applyAlignment="1">
      <alignment vertical="top" wrapText="1"/>
    </xf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0" fillId="0" borderId="0" xfId="0" applyFont="1" applyFill="1" applyAlignment="1">
      <alignment vertical="top" wrapText="1"/>
    </xf>
    <xf numFmtId="0" fontId="2" fillId="2" borderId="0" xfId="0" applyFont="1" applyFill="1" applyAlignment="1">
      <alignment vertical="top"/>
    </xf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</cellXfs>
  <cellStyles count="4">
    <cellStyle name="Normal" xfId="0" builtinId="0"/>
    <cellStyle name="Normal 2" xfId="2"/>
    <cellStyle name="Normal 2 2" xfId="3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U59"/>
  <sheetViews>
    <sheetView tabSelected="1" topLeftCell="A48" workbookViewId="0">
      <selection activeCell="G62" sqref="G62"/>
    </sheetView>
  </sheetViews>
  <sheetFormatPr defaultRowHeight="12.75" x14ac:dyDescent="0.2"/>
  <cols>
    <col min="2" max="2" width="10.28515625" bestFit="1" customWidth="1"/>
    <col min="3" max="3" width="5.28515625" bestFit="1" customWidth="1"/>
    <col min="7" max="7" width="13.85546875" bestFit="1" customWidth="1"/>
    <col min="48" max="48" width="14.5703125" bestFit="1" customWidth="1"/>
    <col min="49" max="49" width="14.5703125" customWidth="1"/>
    <col min="62" max="62" width="13.85546875" bestFit="1" customWidth="1"/>
    <col min="63" max="63" width="13.85546875" customWidth="1"/>
    <col min="101" max="101" width="16.28515625" bestFit="1" customWidth="1"/>
    <col min="107" max="107" width="20.28515625" bestFit="1" customWidth="1"/>
    <col min="108" max="108" width="14.28515625" bestFit="1" customWidth="1"/>
  </cols>
  <sheetData>
    <row r="4" spans="1:47" x14ac:dyDescent="0.2">
      <c r="A4" s="5" t="s">
        <v>53</v>
      </c>
    </row>
    <row r="5" spans="1:47" x14ac:dyDescent="0.2">
      <c r="B5" s="2" t="s">
        <v>52</v>
      </c>
      <c r="C5" s="7" t="s">
        <v>55</v>
      </c>
      <c r="D5" s="7" t="s">
        <v>55</v>
      </c>
      <c r="E5" s="7" t="s">
        <v>55</v>
      </c>
      <c r="F5" s="7" t="s">
        <v>55</v>
      </c>
      <c r="G5" s="7" t="s">
        <v>55</v>
      </c>
      <c r="H5" s="7" t="s">
        <v>55</v>
      </c>
      <c r="I5" s="7" t="s">
        <v>55</v>
      </c>
      <c r="J5" s="7" t="s">
        <v>55</v>
      </c>
      <c r="K5" s="28" t="s">
        <v>0</v>
      </c>
      <c r="L5" s="2">
        <v>102</v>
      </c>
      <c r="M5" s="28" t="s">
        <v>1</v>
      </c>
      <c r="N5" s="2">
        <v>103</v>
      </c>
      <c r="O5" s="28" t="s">
        <v>2</v>
      </c>
      <c r="P5" s="2">
        <v>104</v>
      </c>
      <c r="Q5" s="2">
        <v>104</v>
      </c>
      <c r="R5" s="2">
        <v>104</v>
      </c>
      <c r="S5" s="2">
        <v>104</v>
      </c>
      <c r="T5" s="2">
        <v>104</v>
      </c>
      <c r="U5" s="28" t="s">
        <v>3</v>
      </c>
      <c r="V5" s="2">
        <v>105</v>
      </c>
      <c r="W5" s="28" t="s">
        <v>4</v>
      </c>
      <c r="X5" s="2">
        <v>106</v>
      </c>
      <c r="Y5" s="28" t="s">
        <v>5</v>
      </c>
      <c r="Z5" s="2">
        <v>107</v>
      </c>
      <c r="AA5" s="2">
        <v>107</v>
      </c>
      <c r="AB5" s="2">
        <v>107</v>
      </c>
      <c r="AC5" s="2">
        <v>107</v>
      </c>
      <c r="AD5" s="28" t="s">
        <v>6</v>
      </c>
      <c r="AE5" s="2">
        <v>108</v>
      </c>
      <c r="AF5" s="2">
        <v>108</v>
      </c>
      <c r="AG5" s="2">
        <v>108</v>
      </c>
      <c r="AH5" s="2">
        <v>108</v>
      </c>
      <c r="AI5" s="2">
        <v>108</v>
      </c>
      <c r="AJ5" s="2">
        <v>108</v>
      </c>
      <c r="AK5" s="2">
        <v>108</v>
      </c>
      <c r="AL5" s="2">
        <v>108</v>
      </c>
      <c r="AM5" s="2">
        <v>108</v>
      </c>
      <c r="AN5" s="2">
        <v>108</v>
      </c>
      <c r="AO5" s="28" t="s">
        <v>7</v>
      </c>
      <c r="AP5" s="2">
        <v>109</v>
      </c>
      <c r="AQ5" s="2">
        <v>109</v>
      </c>
      <c r="AR5" s="2">
        <v>109</v>
      </c>
      <c r="AS5" s="28" t="s">
        <v>8</v>
      </c>
      <c r="AT5" s="2">
        <v>110</v>
      </c>
      <c r="AU5" s="28" t="s">
        <v>9</v>
      </c>
    </row>
    <row r="6" spans="1:47" s="15" customFormat="1" hidden="1" x14ac:dyDescent="0.2">
      <c r="B6" s="14" t="s">
        <v>99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23">
        <f>(SUM(C6:J6)/8)*100</f>
        <v>0</v>
      </c>
      <c r="L6" s="4">
        <v>0</v>
      </c>
      <c r="M6" s="23">
        <f>L6*100</f>
        <v>0</v>
      </c>
      <c r="N6" s="4">
        <v>1</v>
      </c>
      <c r="O6" s="23">
        <f>N6*100</f>
        <v>100</v>
      </c>
      <c r="P6" s="4">
        <v>4</v>
      </c>
      <c r="Q6" s="4">
        <v>4</v>
      </c>
      <c r="R6" s="4">
        <v>4</v>
      </c>
      <c r="S6" s="4">
        <v>4</v>
      </c>
      <c r="T6" s="4">
        <v>4</v>
      </c>
      <c r="U6" s="23">
        <f>(SUM(P6:T6)/20)*100</f>
        <v>100</v>
      </c>
      <c r="V6" s="4">
        <v>1</v>
      </c>
      <c r="W6" s="23">
        <f>V6*100</f>
        <v>100</v>
      </c>
      <c r="X6" s="4">
        <v>1</v>
      </c>
      <c r="Y6" s="24">
        <f>(X6/7)*100</f>
        <v>14.285714285714285</v>
      </c>
      <c r="Z6" s="4">
        <v>1</v>
      </c>
      <c r="AA6" s="4">
        <v>1</v>
      </c>
      <c r="AB6" s="4">
        <v>1</v>
      </c>
      <c r="AC6" s="4">
        <v>1</v>
      </c>
      <c r="AD6" s="23">
        <f>(SUM(Z6:AC6)/4)*100</f>
        <v>100</v>
      </c>
      <c r="AE6" s="4">
        <v>1</v>
      </c>
      <c r="AF6" s="4">
        <v>1</v>
      </c>
      <c r="AG6" s="4">
        <v>1</v>
      </c>
      <c r="AH6" s="4">
        <v>1</v>
      </c>
      <c r="AI6" s="4">
        <v>1</v>
      </c>
      <c r="AJ6" s="4">
        <v>1</v>
      </c>
      <c r="AK6" s="4">
        <v>1</v>
      </c>
      <c r="AL6" s="4">
        <v>1</v>
      </c>
      <c r="AM6" s="4">
        <v>1</v>
      </c>
      <c r="AN6" s="4">
        <v>1</v>
      </c>
      <c r="AO6" s="23">
        <f>(SUM(AE6:AN6)/10)*100</f>
        <v>100</v>
      </c>
      <c r="AP6" s="4">
        <v>3</v>
      </c>
      <c r="AQ6" s="4">
        <v>3</v>
      </c>
      <c r="AR6" s="4">
        <v>3</v>
      </c>
      <c r="AS6" s="23">
        <f>(SUM(AP6:AR6)/12)*100</f>
        <v>75</v>
      </c>
      <c r="AT6" s="4">
        <v>9</v>
      </c>
      <c r="AU6" s="23">
        <f>(AT6/10)*100</f>
        <v>90</v>
      </c>
    </row>
    <row r="7" spans="1:47" ht="15" x14ac:dyDescent="0.25">
      <c r="B7" s="13" t="s">
        <v>100</v>
      </c>
      <c r="C7" s="22">
        <v>0</v>
      </c>
      <c r="D7" s="22">
        <v>1</v>
      </c>
      <c r="E7" s="22">
        <v>1</v>
      </c>
      <c r="F7" s="22">
        <v>1</v>
      </c>
      <c r="G7" s="22">
        <v>0</v>
      </c>
      <c r="H7" s="22">
        <v>0</v>
      </c>
      <c r="I7" s="22">
        <v>1</v>
      </c>
      <c r="J7" s="22">
        <v>1</v>
      </c>
      <c r="K7" s="23">
        <f t="shared" ref="K7:K11" si="0">(SUM(C7:J7)/8)*100</f>
        <v>62.5</v>
      </c>
      <c r="L7" s="27">
        <v>0</v>
      </c>
      <c r="M7" s="23">
        <f t="shared" ref="M7:M11" si="1">L7*100</f>
        <v>0</v>
      </c>
      <c r="N7" s="26">
        <v>1</v>
      </c>
      <c r="O7" s="23">
        <f t="shared" ref="O7:O11" si="2">N7*100</f>
        <v>100</v>
      </c>
      <c r="P7" s="29">
        <v>4</v>
      </c>
      <c r="Q7" s="29">
        <v>4</v>
      </c>
      <c r="R7" s="29">
        <v>4</v>
      </c>
      <c r="S7" s="29">
        <v>4</v>
      </c>
      <c r="T7" s="29">
        <v>4</v>
      </c>
      <c r="U7" s="23">
        <f t="shared" ref="U7:U11" si="3">(SUM(P7:T7)/20)*100</f>
        <v>100</v>
      </c>
      <c r="V7" s="30">
        <v>1</v>
      </c>
      <c r="W7" s="23">
        <f t="shared" ref="W7:W11" si="4">V7*100</f>
        <v>100</v>
      </c>
      <c r="X7" s="31">
        <v>1</v>
      </c>
      <c r="Y7" s="24">
        <f t="shared" ref="Y7:Y11" si="5">(X7/7)*100</f>
        <v>14.285714285714285</v>
      </c>
      <c r="Z7" s="32">
        <v>1</v>
      </c>
      <c r="AA7" s="32">
        <v>0</v>
      </c>
      <c r="AB7" s="32">
        <v>0</v>
      </c>
      <c r="AC7" s="32">
        <v>0</v>
      </c>
      <c r="AD7" s="23">
        <f t="shared" ref="AD7:AD11" si="6">(SUM(Z7:AC7)/4)*100</f>
        <v>25</v>
      </c>
      <c r="AE7" s="33">
        <v>1</v>
      </c>
      <c r="AF7" s="33">
        <v>1</v>
      </c>
      <c r="AG7" s="33">
        <v>1</v>
      </c>
      <c r="AH7" s="33">
        <v>1</v>
      </c>
      <c r="AI7" s="33">
        <v>1</v>
      </c>
      <c r="AJ7" s="33">
        <v>1</v>
      </c>
      <c r="AK7" s="33">
        <v>1</v>
      </c>
      <c r="AL7" s="33">
        <v>1</v>
      </c>
      <c r="AM7" s="33">
        <v>1</v>
      </c>
      <c r="AN7" s="33">
        <v>1</v>
      </c>
      <c r="AO7" s="23">
        <f t="shared" ref="AO7:AO11" si="7">(SUM(AE7:AN7)/10)*100</f>
        <v>100</v>
      </c>
      <c r="AP7" s="34">
        <v>3</v>
      </c>
      <c r="AQ7" s="34">
        <v>4</v>
      </c>
      <c r="AR7" s="34">
        <v>3</v>
      </c>
      <c r="AS7" s="23">
        <f t="shared" ref="AS7:AS11" si="8">(SUM(AP7:AR7)/12)*100</f>
        <v>83.333333333333343</v>
      </c>
      <c r="AT7" s="35">
        <v>7</v>
      </c>
      <c r="AU7" s="23">
        <f t="shared" ref="AU7:AU11" si="9">(AT7/10)*100</f>
        <v>70</v>
      </c>
    </row>
    <row r="8" spans="1:47" ht="15" x14ac:dyDescent="0.25">
      <c r="B8" s="13" t="s">
        <v>101</v>
      </c>
      <c r="C8" s="22">
        <v>1</v>
      </c>
      <c r="D8" s="22">
        <v>1</v>
      </c>
      <c r="E8" s="22">
        <v>1</v>
      </c>
      <c r="F8" s="22">
        <v>1</v>
      </c>
      <c r="G8" s="22">
        <v>1</v>
      </c>
      <c r="H8" s="22">
        <v>1</v>
      </c>
      <c r="I8" s="22">
        <v>1</v>
      </c>
      <c r="J8" s="22">
        <v>1</v>
      </c>
      <c r="K8" s="23">
        <f t="shared" si="0"/>
        <v>100</v>
      </c>
      <c r="L8" s="27">
        <v>0</v>
      </c>
      <c r="M8" s="23">
        <f t="shared" si="1"/>
        <v>0</v>
      </c>
      <c r="N8" s="26">
        <v>1</v>
      </c>
      <c r="O8" s="23">
        <f t="shared" si="2"/>
        <v>100</v>
      </c>
      <c r="P8" s="29">
        <v>4</v>
      </c>
      <c r="Q8" s="29">
        <v>4</v>
      </c>
      <c r="R8" s="29">
        <v>4</v>
      </c>
      <c r="S8" s="29">
        <v>4</v>
      </c>
      <c r="T8" s="29">
        <v>4</v>
      </c>
      <c r="U8" s="23">
        <f t="shared" si="3"/>
        <v>100</v>
      </c>
      <c r="V8" s="30">
        <v>1</v>
      </c>
      <c r="W8" s="23">
        <f t="shared" si="4"/>
        <v>100</v>
      </c>
      <c r="X8" s="31">
        <v>2</v>
      </c>
      <c r="Y8" s="24">
        <f t="shared" si="5"/>
        <v>28.571428571428569</v>
      </c>
      <c r="Z8" s="32">
        <v>1</v>
      </c>
      <c r="AA8" s="32">
        <v>1</v>
      </c>
      <c r="AB8" s="32">
        <v>0</v>
      </c>
      <c r="AC8" s="32">
        <v>0</v>
      </c>
      <c r="AD8" s="23">
        <f t="shared" si="6"/>
        <v>50</v>
      </c>
      <c r="AE8" s="33">
        <v>0</v>
      </c>
      <c r="AF8" s="33">
        <v>0</v>
      </c>
      <c r="AG8" s="33">
        <v>0</v>
      </c>
      <c r="AH8" s="33">
        <v>1</v>
      </c>
      <c r="AI8" s="33">
        <v>1</v>
      </c>
      <c r="AJ8" s="33">
        <v>1</v>
      </c>
      <c r="AK8" s="33">
        <v>0</v>
      </c>
      <c r="AL8" s="33">
        <v>0</v>
      </c>
      <c r="AM8" s="33">
        <v>1</v>
      </c>
      <c r="AN8" s="33">
        <v>1</v>
      </c>
      <c r="AO8" s="23">
        <f t="shared" si="7"/>
        <v>50</v>
      </c>
      <c r="AP8" s="34">
        <v>3</v>
      </c>
      <c r="AQ8" s="34">
        <v>3</v>
      </c>
      <c r="AR8" s="34">
        <v>3</v>
      </c>
      <c r="AS8" s="23">
        <f t="shared" si="8"/>
        <v>75</v>
      </c>
      <c r="AT8" s="35">
        <v>6</v>
      </c>
      <c r="AU8" s="23">
        <f t="shared" si="9"/>
        <v>60</v>
      </c>
    </row>
    <row r="9" spans="1:47" ht="15" x14ac:dyDescent="0.25">
      <c r="B9" s="13" t="s">
        <v>102</v>
      </c>
      <c r="C9" s="22">
        <v>1</v>
      </c>
      <c r="D9" s="22">
        <v>1</v>
      </c>
      <c r="E9" s="22">
        <v>1</v>
      </c>
      <c r="F9" s="22">
        <v>1</v>
      </c>
      <c r="G9" s="22">
        <v>1</v>
      </c>
      <c r="H9" s="22">
        <v>1</v>
      </c>
      <c r="I9" s="22">
        <v>1</v>
      </c>
      <c r="J9" s="22">
        <v>1</v>
      </c>
      <c r="K9" s="23">
        <f t="shared" si="0"/>
        <v>100</v>
      </c>
      <c r="L9" s="27">
        <v>1</v>
      </c>
      <c r="M9" s="23">
        <f t="shared" si="1"/>
        <v>100</v>
      </c>
      <c r="N9" s="26">
        <v>1</v>
      </c>
      <c r="O9" s="23">
        <f t="shared" si="2"/>
        <v>100</v>
      </c>
      <c r="P9" s="29">
        <v>3</v>
      </c>
      <c r="Q9" s="29">
        <v>3</v>
      </c>
      <c r="R9" s="29">
        <v>3</v>
      </c>
      <c r="S9" s="29">
        <v>4</v>
      </c>
      <c r="T9" s="29">
        <v>3</v>
      </c>
      <c r="U9" s="23">
        <f t="shared" si="3"/>
        <v>80</v>
      </c>
      <c r="V9" s="30">
        <v>1</v>
      </c>
      <c r="W9" s="23">
        <f t="shared" si="4"/>
        <v>100</v>
      </c>
      <c r="X9" s="31">
        <v>2</v>
      </c>
      <c r="Y9" s="24">
        <f t="shared" si="5"/>
        <v>28.571428571428569</v>
      </c>
      <c r="Z9" s="32">
        <v>1</v>
      </c>
      <c r="AA9" s="32">
        <v>1</v>
      </c>
      <c r="AB9" s="32">
        <v>1</v>
      </c>
      <c r="AC9" s="32">
        <v>1</v>
      </c>
      <c r="AD9" s="23">
        <f t="shared" si="6"/>
        <v>100</v>
      </c>
      <c r="AE9" s="33">
        <v>0</v>
      </c>
      <c r="AF9" s="33">
        <v>0</v>
      </c>
      <c r="AG9" s="33">
        <v>0</v>
      </c>
      <c r="AH9" s="33">
        <v>1</v>
      </c>
      <c r="AI9" s="33">
        <v>1</v>
      </c>
      <c r="AJ9" s="33">
        <v>1</v>
      </c>
      <c r="AK9" s="33">
        <v>0</v>
      </c>
      <c r="AL9" s="33">
        <v>0</v>
      </c>
      <c r="AM9" s="33">
        <v>1</v>
      </c>
      <c r="AN9" s="33">
        <v>1</v>
      </c>
      <c r="AO9" s="23">
        <f t="shared" si="7"/>
        <v>50</v>
      </c>
      <c r="AP9" s="34">
        <v>3</v>
      </c>
      <c r="AQ9" s="34">
        <v>3</v>
      </c>
      <c r="AR9" s="34">
        <v>3</v>
      </c>
      <c r="AS9" s="23">
        <f t="shared" si="8"/>
        <v>75</v>
      </c>
      <c r="AT9" s="35">
        <v>10</v>
      </c>
      <c r="AU9" s="23">
        <f t="shared" si="9"/>
        <v>100</v>
      </c>
    </row>
    <row r="10" spans="1:47" ht="15" x14ac:dyDescent="0.25">
      <c r="B10" s="13" t="s">
        <v>103</v>
      </c>
      <c r="C10" s="22">
        <v>1</v>
      </c>
      <c r="D10" s="22">
        <v>0</v>
      </c>
      <c r="E10" s="22">
        <v>0</v>
      </c>
      <c r="F10" s="22">
        <v>1</v>
      </c>
      <c r="G10" s="22">
        <v>1</v>
      </c>
      <c r="H10" s="22">
        <v>0</v>
      </c>
      <c r="I10" s="22">
        <v>1</v>
      </c>
      <c r="J10" s="22">
        <v>1</v>
      </c>
      <c r="K10" s="23">
        <f t="shared" si="0"/>
        <v>62.5</v>
      </c>
      <c r="L10" s="27">
        <v>0</v>
      </c>
      <c r="M10" s="23">
        <f t="shared" si="1"/>
        <v>0</v>
      </c>
      <c r="N10" s="26">
        <v>1</v>
      </c>
      <c r="O10" s="23">
        <f t="shared" si="2"/>
        <v>100</v>
      </c>
      <c r="P10" s="29">
        <v>4</v>
      </c>
      <c r="Q10" s="29">
        <v>4</v>
      </c>
      <c r="R10" s="29">
        <v>4</v>
      </c>
      <c r="S10" s="29">
        <v>4</v>
      </c>
      <c r="T10" s="29">
        <v>4</v>
      </c>
      <c r="U10" s="23">
        <f t="shared" si="3"/>
        <v>100</v>
      </c>
      <c r="V10" s="30">
        <v>1</v>
      </c>
      <c r="W10" s="23">
        <f t="shared" si="4"/>
        <v>100</v>
      </c>
      <c r="X10" s="31">
        <v>1</v>
      </c>
      <c r="Y10" s="24">
        <f t="shared" si="5"/>
        <v>14.285714285714285</v>
      </c>
      <c r="Z10" s="32">
        <v>0</v>
      </c>
      <c r="AA10" s="32">
        <v>0</v>
      </c>
      <c r="AB10" s="32">
        <v>1</v>
      </c>
      <c r="AC10" s="32">
        <v>0</v>
      </c>
      <c r="AD10" s="23">
        <f t="shared" si="6"/>
        <v>25</v>
      </c>
      <c r="AE10" s="33">
        <v>0</v>
      </c>
      <c r="AF10" s="33">
        <v>0</v>
      </c>
      <c r="AG10" s="33">
        <v>0</v>
      </c>
      <c r="AH10" s="33">
        <v>1</v>
      </c>
      <c r="AI10" s="33">
        <v>1</v>
      </c>
      <c r="AJ10" s="33">
        <v>1</v>
      </c>
      <c r="AK10" s="33">
        <v>1</v>
      </c>
      <c r="AL10" s="33">
        <v>1</v>
      </c>
      <c r="AM10" s="33">
        <v>1</v>
      </c>
      <c r="AN10" s="33">
        <v>1</v>
      </c>
      <c r="AO10" s="23">
        <f t="shared" si="7"/>
        <v>70</v>
      </c>
      <c r="AP10" s="34">
        <v>3</v>
      </c>
      <c r="AQ10" s="34">
        <v>3</v>
      </c>
      <c r="AR10" s="34">
        <v>3</v>
      </c>
      <c r="AS10" s="23">
        <f t="shared" si="8"/>
        <v>75</v>
      </c>
      <c r="AT10" s="35">
        <v>8</v>
      </c>
      <c r="AU10" s="23">
        <f t="shared" si="9"/>
        <v>80</v>
      </c>
    </row>
    <row r="11" spans="1:47" ht="15" x14ac:dyDescent="0.25">
      <c r="B11" s="13" t="s">
        <v>104</v>
      </c>
      <c r="C11" s="22">
        <v>0</v>
      </c>
      <c r="D11" s="22">
        <v>0</v>
      </c>
      <c r="E11" s="22">
        <v>0</v>
      </c>
      <c r="F11" s="22">
        <v>1</v>
      </c>
      <c r="G11" s="22">
        <v>1</v>
      </c>
      <c r="H11" s="22">
        <v>1</v>
      </c>
      <c r="I11" s="22">
        <v>1</v>
      </c>
      <c r="J11" s="22">
        <v>1</v>
      </c>
      <c r="K11" s="23">
        <f t="shared" si="0"/>
        <v>62.5</v>
      </c>
      <c r="L11" s="27">
        <v>0</v>
      </c>
      <c r="M11" s="23">
        <f t="shared" si="1"/>
        <v>0</v>
      </c>
      <c r="N11" s="26">
        <v>1</v>
      </c>
      <c r="O11" s="23">
        <f t="shared" si="2"/>
        <v>100</v>
      </c>
      <c r="P11" s="29">
        <v>4</v>
      </c>
      <c r="Q11" s="29">
        <v>4</v>
      </c>
      <c r="R11" s="29">
        <v>4</v>
      </c>
      <c r="S11" s="29">
        <v>4</v>
      </c>
      <c r="T11" s="29">
        <v>4</v>
      </c>
      <c r="U11" s="23">
        <f t="shared" si="3"/>
        <v>100</v>
      </c>
      <c r="V11" s="30">
        <v>1</v>
      </c>
      <c r="W11" s="23">
        <f t="shared" si="4"/>
        <v>100</v>
      </c>
      <c r="X11" s="31">
        <v>1</v>
      </c>
      <c r="Y11" s="24">
        <f t="shared" si="5"/>
        <v>14.285714285714285</v>
      </c>
      <c r="Z11" s="32">
        <v>1</v>
      </c>
      <c r="AA11" s="32">
        <v>1</v>
      </c>
      <c r="AB11" s="32">
        <v>1</v>
      </c>
      <c r="AC11" s="32">
        <v>0</v>
      </c>
      <c r="AD11" s="23">
        <f t="shared" si="6"/>
        <v>75</v>
      </c>
      <c r="AE11" s="33">
        <v>1</v>
      </c>
      <c r="AF11" s="33">
        <v>1</v>
      </c>
      <c r="AG11" s="33">
        <v>0</v>
      </c>
      <c r="AH11" s="33">
        <v>1</v>
      </c>
      <c r="AI11" s="33">
        <v>1</v>
      </c>
      <c r="AJ11" s="33">
        <v>1</v>
      </c>
      <c r="AK11" s="33">
        <v>0</v>
      </c>
      <c r="AL11" s="33">
        <v>1</v>
      </c>
      <c r="AM11" s="33">
        <v>0</v>
      </c>
      <c r="AN11" s="33">
        <v>1</v>
      </c>
      <c r="AO11" s="23">
        <f t="shared" si="7"/>
        <v>70</v>
      </c>
      <c r="AP11" s="34">
        <v>3</v>
      </c>
      <c r="AQ11" s="34">
        <v>3</v>
      </c>
      <c r="AR11" s="34">
        <v>3</v>
      </c>
      <c r="AS11" s="23">
        <f t="shared" si="8"/>
        <v>75</v>
      </c>
      <c r="AT11" s="35">
        <v>7</v>
      </c>
      <c r="AU11" s="23">
        <f t="shared" si="9"/>
        <v>70</v>
      </c>
    </row>
    <row r="12" spans="1:47" x14ac:dyDescent="0.2">
      <c r="A12" s="5" t="s">
        <v>65</v>
      </c>
    </row>
    <row r="13" spans="1:47" x14ac:dyDescent="0.2">
      <c r="B13" s="2" t="s">
        <v>52</v>
      </c>
      <c r="C13" s="2">
        <v>111</v>
      </c>
      <c r="D13" s="28" t="s">
        <v>66</v>
      </c>
      <c r="E13" s="7" t="s">
        <v>71</v>
      </c>
      <c r="F13" s="28" t="s">
        <v>67</v>
      </c>
      <c r="G13" s="2">
        <v>113</v>
      </c>
      <c r="H13" s="2">
        <v>113</v>
      </c>
      <c r="I13" s="2">
        <v>113</v>
      </c>
      <c r="J13" s="28" t="s">
        <v>68</v>
      </c>
      <c r="K13" s="2">
        <v>114</v>
      </c>
      <c r="L13" s="28" t="s">
        <v>69</v>
      </c>
    </row>
    <row r="14" spans="1:47" s="15" customFormat="1" hidden="1" x14ac:dyDescent="0.2">
      <c r="B14" s="25" t="s">
        <v>99</v>
      </c>
      <c r="C14" s="4">
        <v>9</v>
      </c>
      <c r="D14" s="23">
        <f>(C14/10)*100</f>
        <v>90</v>
      </c>
      <c r="E14" s="4">
        <v>1</v>
      </c>
      <c r="F14" s="23">
        <f>E14*100</f>
        <v>100</v>
      </c>
      <c r="G14" s="4">
        <v>3</v>
      </c>
      <c r="H14" s="4">
        <v>2</v>
      </c>
      <c r="I14" s="4">
        <v>4</v>
      </c>
      <c r="J14" s="23">
        <f>(SUM(G14:I14)/12)*100</f>
        <v>75</v>
      </c>
      <c r="K14" s="4">
        <v>8</v>
      </c>
      <c r="L14" s="23">
        <f>(K14/10)*100</f>
        <v>80</v>
      </c>
    </row>
    <row r="15" spans="1:47" ht="15" x14ac:dyDescent="0.25">
      <c r="B15" s="16" t="s">
        <v>100</v>
      </c>
      <c r="C15" s="36">
        <v>9</v>
      </c>
      <c r="D15" s="23">
        <f t="shared" ref="D15:D19" si="10">(C15/10)*100</f>
        <v>90</v>
      </c>
      <c r="E15" s="37">
        <v>0</v>
      </c>
      <c r="F15" s="23">
        <f t="shared" ref="F15:F19" si="11">E15*100</f>
        <v>0</v>
      </c>
      <c r="G15" s="38">
        <v>2</v>
      </c>
      <c r="H15" s="38">
        <v>2</v>
      </c>
      <c r="I15" s="38">
        <v>4</v>
      </c>
      <c r="J15" s="23">
        <f t="shared" ref="J15:J19" si="12">(SUM(G15:I15)/12)*100</f>
        <v>66.666666666666657</v>
      </c>
      <c r="K15" s="39">
        <v>10</v>
      </c>
      <c r="L15" s="23">
        <f t="shared" ref="L15:L19" si="13">(K15/10)*100</f>
        <v>100</v>
      </c>
    </row>
    <row r="16" spans="1:47" ht="15" x14ac:dyDescent="0.25">
      <c r="B16" s="16" t="s">
        <v>101</v>
      </c>
      <c r="C16" s="36">
        <v>9</v>
      </c>
      <c r="D16" s="23">
        <f t="shared" si="10"/>
        <v>90</v>
      </c>
      <c r="E16" s="37">
        <v>1</v>
      </c>
      <c r="F16" s="23">
        <f t="shared" si="11"/>
        <v>100</v>
      </c>
      <c r="G16" s="38">
        <v>2</v>
      </c>
      <c r="H16" s="38">
        <v>2</v>
      </c>
      <c r="I16" s="38">
        <v>4</v>
      </c>
      <c r="J16" s="23">
        <f t="shared" si="12"/>
        <v>66.666666666666657</v>
      </c>
      <c r="K16" s="39">
        <v>10</v>
      </c>
      <c r="L16" s="23">
        <f t="shared" si="13"/>
        <v>100</v>
      </c>
    </row>
    <row r="17" spans="1:45" ht="15" x14ac:dyDescent="0.25">
      <c r="B17" s="16" t="s">
        <v>102</v>
      </c>
      <c r="C17" s="36">
        <v>9</v>
      </c>
      <c r="D17" s="23">
        <f t="shared" si="10"/>
        <v>90</v>
      </c>
      <c r="E17" s="37">
        <v>1</v>
      </c>
      <c r="F17" s="23">
        <f t="shared" si="11"/>
        <v>100</v>
      </c>
      <c r="G17" s="38">
        <v>3</v>
      </c>
      <c r="H17" s="38">
        <v>2</v>
      </c>
      <c r="I17" s="38">
        <v>4</v>
      </c>
      <c r="J17" s="23">
        <f t="shared" si="12"/>
        <v>75</v>
      </c>
      <c r="K17" s="39">
        <v>9</v>
      </c>
      <c r="L17" s="23">
        <f t="shared" si="13"/>
        <v>90</v>
      </c>
    </row>
    <row r="18" spans="1:45" ht="15" x14ac:dyDescent="0.25">
      <c r="B18" s="16" t="s">
        <v>103</v>
      </c>
      <c r="C18" s="36">
        <v>9</v>
      </c>
      <c r="D18" s="23">
        <f t="shared" si="10"/>
        <v>90</v>
      </c>
      <c r="E18" s="37">
        <v>1</v>
      </c>
      <c r="F18" s="23">
        <f t="shared" si="11"/>
        <v>100</v>
      </c>
      <c r="G18" s="38">
        <v>1</v>
      </c>
      <c r="H18" s="38">
        <v>4</v>
      </c>
      <c r="I18" s="38">
        <v>4</v>
      </c>
      <c r="J18" s="23">
        <f t="shared" si="12"/>
        <v>75</v>
      </c>
      <c r="K18" s="39">
        <v>8</v>
      </c>
      <c r="L18" s="23">
        <f t="shared" si="13"/>
        <v>80</v>
      </c>
    </row>
    <row r="19" spans="1:45" ht="15" x14ac:dyDescent="0.25">
      <c r="B19" s="16" t="s">
        <v>104</v>
      </c>
      <c r="C19" s="36">
        <v>8</v>
      </c>
      <c r="D19" s="23">
        <f t="shared" si="10"/>
        <v>80</v>
      </c>
      <c r="E19" s="37">
        <v>1</v>
      </c>
      <c r="F19" s="23">
        <f t="shared" si="11"/>
        <v>100</v>
      </c>
      <c r="G19" s="38">
        <v>2</v>
      </c>
      <c r="H19" s="38">
        <v>3</v>
      </c>
      <c r="I19" s="38">
        <v>4</v>
      </c>
      <c r="J19" s="23">
        <f t="shared" si="12"/>
        <v>75</v>
      </c>
      <c r="K19" s="39">
        <v>7</v>
      </c>
      <c r="L19" s="23">
        <f t="shared" si="13"/>
        <v>70</v>
      </c>
    </row>
    <row r="20" spans="1:45" x14ac:dyDescent="0.2">
      <c r="A20" s="5" t="s">
        <v>73</v>
      </c>
    </row>
    <row r="21" spans="1:45" x14ac:dyDescent="0.2">
      <c r="B21" s="2" t="s">
        <v>52</v>
      </c>
      <c r="C21" s="2">
        <v>115</v>
      </c>
      <c r="D21" s="28" t="s">
        <v>10</v>
      </c>
      <c r="E21" s="2">
        <v>117</v>
      </c>
      <c r="F21" s="28" t="s">
        <v>11</v>
      </c>
      <c r="G21" s="2">
        <v>118</v>
      </c>
      <c r="H21" s="28" t="s">
        <v>12</v>
      </c>
      <c r="I21" s="2">
        <v>119</v>
      </c>
      <c r="J21" s="28" t="s">
        <v>13</v>
      </c>
      <c r="K21" s="2">
        <v>120</v>
      </c>
      <c r="L21" s="28" t="s">
        <v>14</v>
      </c>
      <c r="M21" s="2">
        <v>121</v>
      </c>
      <c r="N21" s="28" t="s">
        <v>15</v>
      </c>
      <c r="O21" s="2">
        <v>123</v>
      </c>
      <c r="P21" s="28" t="s">
        <v>16</v>
      </c>
      <c r="Q21" s="2">
        <v>124</v>
      </c>
      <c r="R21" s="3" t="s">
        <v>17</v>
      </c>
    </row>
    <row r="22" spans="1:45" s="15" customFormat="1" hidden="1" x14ac:dyDescent="0.2">
      <c r="B22" s="25" t="s">
        <v>99</v>
      </c>
      <c r="C22" s="4">
        <v>1</v>
      </c>
      <c r="D22" s="23">
        <f>C22*100</f>
        <v>100</v>
      </c>
      <c r="E22" s="4">
        <v>7</v>
      </c>
      <c r="F22" s="23">
        <f>(E22/10)*100</f>
        <v>70</v>
      </c>
      <c r="G22" s="4">
        <v>5</v>
      </c>
      <c r="H22" s="23">
        <f>(G22/5)*100</f>
        <v>100</v>
      </c>
      <c r="I22" s="4">
        <v>8</v>
      </c>
      <c r="J22" s="23">
        <f>(I22/10)*100</f>
        <v>80</v>
      </c>
      <c r="K22" s="4">
        <v>2</v>
      </c>
      <c r="L22" s="23">
        <f>(K22/2)*100</f>
        <v>100</v>
      </c>
      <c r="M22" s="4">
        <v>1</v>
      </c>
      <c r="N22" s="23">
        <f>M22*100</f>
        <v>100</v>
      </c>
      <c r="O22" s="4">
        <v>2</v>
      </c>
      <c r="P22" s="23">
        <f>(O22/3)*100</f>
        <v>66.666666666666657</v>
      </c>
      <c r="Q22" s="4">
        <v>8</v>
      </c>
      <c r="R22" s="4">
        <f>Q22*10</f>
        <v>80</v>
      </c>
    </row>
    <row r="23" spans="1:45" ht="15" x14ac:dyDescent="0.25">
      <c r="B23" s="17" t="s">
        <v>100</v>
      </c>
      <c r="C23" s="40">
        <v>1</v>
      </c>
      <c r="D23" s="23">
        <f t="shared" ref="D23:D27" si="14">C23*100</f>
        <v>100</v>
      </c>
      <c r="E23" s="41">
        <v>8</v>
      </c>
      <c r="F23" s="23">
        <f t="shared" ref="F23:F27" si="15">(E23/10)*100</f>
        <v>80</v>
      </c>
      <c r="G23" s="42">
        <v>5</v>
      </c>
      <c r="H23" s="23">
        <f t="shared" ref="H23:H27" si="16">(G23/5)*100</f>
        <v>100</v>
      </c>
      <c r="I23" s="43">
        <v>7</v>
      </c>
      <c r="J23" s="23">
        <f t="shared" ref="J23:J27" si="17">(I23/10)*100</f>
        <v>70</v>
      </c>
      <c r="K23" s="44">
        <v>2</v>
      </c>
      <c r="L23" s="23">
        <f t="shared" ref="L23:L27" si="18">(K23/2)*100</f>
        <v>100</v>
      </c>
      <c r="M23" s="45">
        <v>1</v>
      </c>
      <c r="N23" s="23">
        <f t="shared" ref="N23:N27" si="19">M23*100</f>
        <v>100</v>
      </c>
      <c r="O23" s="46">
        <v>2</v>
      </c>
      <c r="P23" s="23">
        <f t="shared" ref="P23:P27" si="20">(O23/3)*100</f>
        <v>66.666666666666657</v>
      </c>
      <c r="Q23" s="47">
        <v>7</v>
      </c>
      <c r="R23" s="4">
        <f t="shared" ref="R23:R27" si="21">Q23*10</f>
        <v>70</v>
      </c>
    </row>
    <row r="24" spans="1:45" ht="15" x14ac:dyDescent="0.25">
      <c r="B24" s="17" t="s">
        <v>101</v>
      </c>
      <c r="C24" s="40">
        <v>0</v>
      </c>
      <c r="D24" s="23">
        <f t="shared" si="14"/>
        <v>0</v>
      </c>
      <c r="E24" s="41">
        <v>5</v>
      </c>
      <c r="F24" s="23">
        <f t="shared" si="15"/>
        <v>50</v>
      </c>
      <c r="G24" s="42">
        <v>5</v>
      </c>
      <c r="H24" s="23">
        <f t="shared" si="16"/>
        <v>100</v>
      </c>
      <c r="I24" s="43">
        <v>4</v>
      </c>
      <c r="J24" s="23">
        <f t="shared" si="17"/>
        <v>40</v>
      </c>
      <c r="K24" s="44">
        <v>2</v>
      </c>
      <c r="L24" s="23">
        <f t="shared" si="18"/>
        <v>100</v>
      </c>
      <c r="M24" s="45">
        <v>0</v>
      </c>
      <c r="N24" s="23">
        <f t="shared" si="19"/>
        <v>0</v>
      </c>
      <c r="O24" s="46">
        <v>2</v>
      </c>
      <c r="P24" s="23">
        <f t="shared" si="20"/>
        <v>66.666666666666657</v>
      </c>
      <c r="Q24" s="47">
        <v>5</v>
      </c>
      <c r="R24" s="4">
        <f t="shared" si="21"/>
        <v>50</v>
      </c>
    </row>
    <row r="25" spans="1:45" ht="15" x14ac:dyDescent="0.25">
      <c r="B25" s="17" t="s">
        <v>102</v>
      </c>
      <c r="C25" s="40">
        <v>1</v>
      </c>
      <c r="D25" s="23">
        <f t="shared" si="14"/>
        <v>100</v>
      </c>
      <c r="E25" s="41">
        <v>8</v>
      </c>
      <c r="F25" s="23">
        <f t="shared" si="15"/>
        <v>80</v>
      </c>
      <c r="G25" s="42">
        <v>1</v>
      </c>
      <c r="H25" s="23">
        <f t="shared" si="16"/>
        <v>20</v>
      </c>
      <c r="I25" s="43">
        <v>8</v>
      </c>
      <c r="J25" s="23">
        <f t="shared" si="17"/>
        <v>80</v>
      </c>
      <c r="K25" s="44">
        <v>2</v>
      </c>
      <c r="L25" s="23">
        <f t="shared" si="18"/>
        <v>100</v>
      </c>
      <c r="M25" s="45">
        <v>1</v>
      </c>
      <c r="N25" s="23">
        <f t="shared" si="19"/>
        <v>100</v>
      </c>
      <c r="O25" s="46">
        <v>2</v>
      </c>
      <c r="P25" s="23">
        <f t="shared" si="20"/>
        <v>66.666666666666657</v>
      </c>
      <c r="Q25" s="47">
        <v>8</v>
      </c>
      <c r="R25" s="4">
        <f t="shared" si="21"/>
        <v>80</v>
      </c>
    </row>
    <row r="26" spans="1:45" ht="15" x14ac:dyDescent="0.25">
      <c r="B26" s="17" t="s">
        <v>103</v>
      </c>
      <c r="C26" s="40">
        <v>1</v>
      </c>
      <c r="D26" s="23">
        <f t="shared" si="14"/>
        <v>100</v>
      </c>
      <c r="E26" s="41">
        <v>8</v>
      </c>
      <c r="F26" s="23">
        <f t="shared" si="15"/>
        <v>80</v>
      </c>
      <c r="G26" s="42">
        <v>4</v>
      </c>
      <c r="H26" s="23">
        <f t="shared" si="16"/>
        <v>80</v>
      </c>
      <c r="I26" s="43">
        <v>7</v>
      </c>
      <c r="J26" s="23">
        <f t="shared" si="17"/>
        <v>70</v>
      </c>
      <c r="K26" s="44">
        <v>2</v>
      </c>
      <c r="L26" s="23">
        <f t="shared" si="18"/>
        <v>100</v>
      </c>
      <c r="M26" s="45">
        <v>1</v>
      </c>
      <c r="N26" s="23">
        <f t="shared" si="19"/>
        <v>100</v>
      </c>
      <c r="O26" s="46">
        <v>2</v>
      </c>
      <c r="P26" s="23">
        <f t="shared" si="20"/>
        <v>66.666666666666657</v>
      </c>
      <c r="Q26" s="47">
        <v>7</v>
      </c>
      <c r="R26" s="4">
        <f t="shared" si="21"/>
        <v>70</v>
      </c>
    </row>
    <row r="27" spans="1:45" ht="15" x14ac:dyDescent="0.25">
      <c r="B27" s="17" t="s">
        <v>104</v>
      </c>
      <c r="C27" s="40">
        <v>1</v>
      </c>
      <c r="D27" s="23">
        <f t="shared" si="14"/>
        <v>100</v>
      </c>
      <c r="E27" s="41">
        <v>7</v>
      </c>
      <c r="F27" s="23">
        <f t="shared" si="15"/>
        <v>70</v>
      </c>
      <c r="G27" s="42">
        <v>5</v>
      </c>
      <c r="H27" s="23">
        <f t="shared" si="16"/>
        <v>100</v>
      </c>
      <c r="I27" s="43">
        <v>7</v>
      </c>
      <c r="J27" s="23">
        <f t="shared" si="17"/>
        <v>70</v>
      </c>
      <c r="K27" s="44">
        <v>2</v>
      </c>
      <c r="L27" s="23">
        <f t="shared" si="18"/>
        <v>100</v>
      </c>
      <c r="M27" s="45">
        <v>1</v>
      </c>
      <c r="N27" s="23">
        <f t="shared" si="19"/>
        <v>100</v>
      </c>
      <c r="O27" s="46">
        <v>2</v>
      </c>
      <c r="P27" s="23">
        <f t="shared" si="20"/>
        <v>66.666666666666657</v>
      </c>
      <c r="Q27" s="47">
        <v>9</v>
      </c>
      <c r="R27" s="4">
        <f t="shared" si="21"/>
        <v>90</v>
      </c>
    </row>
    <row r="28" spans="1:45" x14ac:dyDescent="0.2">
      <c r="A28" s="5" t="s">
        <v>78</v>
      </c>
    </row>
    <row r="29" spans="1:45" ht="25.5" x14ac:dyDescent="0.2">
      <c r="B29" s="2" t="s">
        <v>52</v>
      </c>
      <c r="C29" s="2" t="s">
        <v>18</v>
      </c>
      <c r="D29" s="2" t="s">
        <v>18</v>
      </c>
      <c r="E29" s="2" t="s">
        <v>18</v>
      </c>
      <c r="F29" s="2" t="s">
        <v>18</v>
      </c>
      <c r="G29" s="2" t="s">
        <v>18</v>
      </c>
      <c r="H29" s="2" t="s">
        <v>19</v>
      </c>
      <c r="I29" s="2" t="s">
        <v>19</v>
      </c>
      <c r="J29" s="28" t="s">
        <v>20</v>
      </c>
      <c r="K29" s="2">
        <v>126</v>
      </c>
      <c r="L29" s="28" t="s">
        <v>21</v>
      </c>
      <c r="M29" s="2">
        <v>127</v>
      </c>
      <c r="N29" s="28" t="s">
        <v>22</v>
      </c>
      <c r="O29" s="2" t="s">
        <v>23</v>
      </c>
      <c r="P29" s="2" t="s">
        <v>27</v>
      </c>
      <c r="Q29" s="2" t="s">
        <v>24</v>
      </c>
      <c r="R29" s="2" t="s">
        <v>28</v>
      </c>
      <c r="S29" s="7" t="s">
        <v>97</v>
      </c>
      <c r="T29" s="62" t="s">
        <v>29</v>
      </c>
      <c r="U29" s="7" t="s">
        <v>98</v>
      </c>
      <c r="V29" s="62" t="s">
        <v>30</v>
      </c>
      <c r="W29" s="28" t="s">
        <v>25</v>
      </c>
      <c r="X29" s="2">
        <v>129</v>
      </c>
      <c r="Y29" s="28" t="s">
        <v>26</v>
      </c>
      <c r="Z29" s="2" t="s">
        <v>31</v>
      </c>
      <c r="AA29" s="28" t="s">
        <v>32</v>
      </c>
      <c r="AB29" s="2" t="s">
        <v>34</v>
      </c>
      <c r="AC29" s="28" t="s">
        <v>33</v>
      </c>
      <c r="AD29" s="2">
        <v>132</v>
      </c>
      <c r="AE29" s="2">
        <v>132</v>
      </c>
      <c r="AF29" s="2">
        <v>132</v>
      </c>
      <c r="AG29" s="2">
        <v>132</v>
      </c>
      <c r="AH29" s="2">
        <v>132</v>
      </c>
      <c r="AI29" s="28" t="s">
        <v>35</v>
      </c>
      <c r="AJ29" s="2" t="s">
        <v>37</v>
      </c>
      <c r="AK29" s="10" t="s">
        <v>85</v>
      </c>
      <c r="AL29" s="2" t="s">
        <v>38</v>
      </c>
      <c r="AM29" s="28" t="s">
        <v>36</v>
      </c>
      <c r="AN29" s="2" t="s">
        <v>40</v>
      </c>
      <c r="AO29" s="28" t="s">
        <v>39</v>
      </c>
      <c r="AP29" s="7">
        <v>135</v>
      </c>
      <c r="AQ29" s="28" t="s">
        <v>41</v>
      </c>
      <c r="AR29" s="2">
        <v>136</v>
      </c>
      <c r="AS29" s="28" t="s">
        <v>87</v>
      </c>
    </row>
    <row r="30" spans="1:45" s="15" customFormat="1" hidden="1" x14ac:dyDescent="0.2">
      <c r="B30" s="25" t="s">
        <v>99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23">
        <f>(SUM(C30:I30)/7)*100</f>
        <v>100</v>
      </c>
      <c r="K30" s="4">
        <v>7</v>
      </c>
      <c r="L30" s="23">
        <f>K30*10</f>
        <v>70</v>
      </c>
      <c r="M30" s="4">
        <v>7</v>
      </c>
      <c r="N30" s="23">
        <f>M30*10</f>
        <v>70</v>
      </c>
      <c r="O30" s="4">
        <v>5</v>
      </c>
      <c r="P30" s="4"/>
      <c r="Q30" s="4">
        <v>5</v>
      </c>
      <c r="R30" s="4"/>
      <c r="S30" s="4">
        <v>1</v>
      </c>
      <c r="T30" s="23">
        <f>(S30/3)*100</f>
        <v>33.333333333333329</v>
      </c>
      <c r="U30" s="4">
        <v>2</v>
      </c>
      <c r="V30" s="23">
        <f>(U30/4)*100</f>
        <v>50</v>
      </c>
      <c r="W30" s="23">
        <f>((V30+T30+R30+P30)/400)*100</f>
        <v>20.833333333333332</v>
      </c>
      <c r="X30" s="4">
        <v>6</v>
      </c>
      <c r="Y30" s="23">
        <f>X30*10</f>
        <v>60</v>
      </c>
      <c r="Z30" s="4">
        <v>0</v>
      </c>
      <c r="AA30" s="23">
        <f>Z30*100</f>
        <v>0</v>
      </c>
      <c r="AB30" s="4">
        <v>2</v>
      </c>
      <c r="AC30" s="23">
        <f>(AB30/2)*100</f>
        <v>100</v>
      </c>
      <c r="AD30" s="4">
        <v>1</v>
      </c>
      <c r="AE30" s="4">
        <v>1</v>
      </c>
      <c r="AF30" s="4">
        <v>1</v>
      </c>
      <c r="AG30" s="4">
        <v>1</v>
      </c>
      <c r="AH30" s="4">
        <v>1</v>
      </c>
      <c r="AI30" s="23">
        <f>(SUM(AD30:AH30)/5)*100</f>
        <v>100</v>
      </c>
      <c r="AJ30" s="4">
        <v>4</v>
      </c>
      <c r="AK30" s="4">
        <v>3</v>
      </c>
      <c r="AL30" s="4">
        <v>4</v>
      </c>
      <c r="AM30" s="23">
        <f>(SUM(AJ30:AL30)/12)*100</f>
        <v>91.666666666666657</v>
      </c>
      <c r="AN30" s="4">
        <v>3</v>
      </c>
      <c r="AO30" s="23">
        <f>(AN30/3)*100</f>
        <v>100</v>
      </c>
      <c r="AP30" s="23">
        <v>5</v>
      </c>
      <c r="AQ30" s="4"/>
      <c r="AR30" s="4">
        <v>6</v>
      </c>
      <c r="AS30" s="23">
        <f>AR30*10</f>
        <v>60</v>
      </c>
    </row>
    <row r="31" spans="1:45" ht="15" x14ac:dyDescent="0.25">
      <c r="B31" s="18" t="s">
        <v>100</v>
      </c>
      <c r="C31" s="48">
        <v>1</v>
      </c>
      <c r="D31" s="48">
        <v>1</v>
      </c>
      <c r="E31" s="48">
        <v>1</v>
      </c>
      <c r="F31" s="48">
        <v>1</v>
      </c>
      <c r="G31" s="48">
        <v>1</v>
      </c>
      <c r="H31" s="48">
        <v>1</v>
      </c>
      <c r="I31" s="48">
        <v>1</v>
      </c>
      <c r="J31" s="23">
        <f t="shared" ref="J31:J35" si="22">(SUM(C31:I31)/7)*100</f>
        <v>100</v>
      </c>
      <c r="K31" s="49">
        <v>9</v>
      </c>
      <c r="L31" s="23">
        <f t="shared" ref="L31:L35" si="23">K31*10</f>
        <v>90</v>
      </c>
      <c r="M31" s="50">
        <v>9</v>
      </c>
      <c r="N31" s="23">
        <f t="shared" ref="N31:N35" si="24">M31*10</f>
        <v>90</v>
      </c>
      <c r="O31" s="51">
        <v>10</v>
      </c>
      <c r="P31" s="51"/>
      <c r="Q31" s="52">
        <v>10</v>
      </c>
      <c r="R31" s="51"/>
      <c r="S31" s="53">
        <v>1</v>
      </c>
      <c r="T31" s="23">
        <f t="shared" ref="T31:T35" si="25">(S31/3)*100</f>
        <v>33.333333333333329</v>
      </c>
      <c r="U31" s="54">
        <v>2</v>
      </c>
      <c r="V31" s="23">
        <f t="shared" ref="V31:V35" si="26">(U31/4)*100</f>
        <v>50</v>
      </c>
      <c r="W31" s="23">
        <f t="shared" ref="W31:W35" si="27">((V31+T31+R31+P31)/400)*100</f>
        <v>20.833333333333332</v>
      </c>
      <c r="X31" s="55">
        <v>5</v>
      </c>
      <c r="Y31" s="23">
        <f t="shared" ref="Y31:Y35" si="28">X31*10</f>
        <v>50</v>
      </c>
      <c r="Z31" s="56">
        <v>0</v>
      </c>
      <c r="AA31" s="23">
        <f t="shared" ref="AA31:AA35" si="29">Z31*100</f>
        <v>0</v>
      </c>
      <c r="AB31" s="57">
        <v>1</v>
      </c>
      <c r="AC31" s="23">
        <f t="shared" ref="AC31:AC35" si="30">(AB31/2)*100</f>
        <v>50</v>
      </c>
      <c r="AD31" s="58">
        <v>1</v>
      </c>
      <c r="AE31" s="58">
        <v>1</v>
      </c>
      <c r="AF31" s="58">
        <v>1</v>
      </c>
      <c r="AG31" s="58">
        <v>1</v>
      </c>
      <c r="AH31" s="58">
        <v>1</v>
      </c>
      <c r="AI31" s="23">
        <f t="shared" ref="AI31:AI35" si="31">(SUM(AD31:AH31)/5)*100</f>
        <v>100</v>
      </c>
      <c r="AJ31" s="59">
        <v>3</v>
      </c>
      <c r="AK31" s="60">
        <v>2</v>
      </c>
      <c r="AL31" s="60">
        <v>3</v>
      </c>
      <c r="AM31" s="23">
        <f t="shared" ref="AM31:AM35" si="32">(SUM(AJ31:AL31)/12)*100</f>
        <v>66.666666666666657</v>
      </c>
      <c r="AN31" s="61">
        <v>2</v>
      </c>
      <c r="AO31" s="23">
        <f t="shared" ref="AO31:AO35" si="33">(AN31/3)*100</f>
        <v>66.666666666666657</v>
      </c>
      <c r="AP31" s="63">
        <v>4</v>
      </c>
      <c r="AQ31" s="15"/>
      <c r="AR31" s="64">
        <v>8</v>
      </c>
      <c r="AS31" s="15"/>
    </row>
    <row r="32" spans="1:45" ht="15" x14ac:dyDescent="0.25">
      <c r="B32" s="18" t="s">
        <v>101</v>
      </c>
      <c r="C32" s="48">
        <v>1</v>
      </c>
      <c r="D32" s="48">
        <v>1</v>
      </c>
      <c r="E32" s="48">
        <v>1</v>
      </c>
      <c r="F32" s="48">
        <v>1</v>
      </c>
      <c r="G32" s="48">
        <v>1</v>
      </c>
      <c r="H32" s="48">
        <v>1</v>
      </c>
      <c r="I32" s="48">
        <v>1</v>
      </c>
      <c r="J32" s="23">
        <f t="shared" si="22"/>
        <v>100</v>
      </c>
      <c r="K32" s="49">
        <v>5</v>
      </c>
      <c r="L32" s="23">
        <f t="shared" si="23"/>
        <v>50</v>
      </c>
      <c r="M32" s="50">
        <v>5</v>
      </c>
      <c r="N32" s="23">
        <f t="shared" si="24"/>
        <v>50</v>
      </c>
      <c r="O32" s="51">
        <v>2</v>
      </c>
      <c r="P32" s="51"/>
      <c r="Q32" s="52">
        <v>1</v>
      </c>
      <c r="R32" s="51"/>
      <c r="S32" s="53">
        <v>1</v>
      </c>
      <c r="T32" s="23">
        <f t="shared" si="25"/>
        <v>33.333333333333329</v>
      </c>
      <c r="U32" s="54">
        <v>2</v>
      </c>
      <c r="V32" s="23">
        <f t="shared" si="26"/>
        <v>50</v>
      </c>
      <c r="W32" s="23">
        <f t="shared" si="27"/>
        <v>20.833333333333332</v>
      </c>
      <c r="X32" s="55">
        <v>6</v>
      </c>
      <c r="Y32" s="23">
        <f t="shared" si="28"/>
        <v>60</v>
      </c>
      <c r="Z32" s="56">
        <v>0</v>
      </c>
      <c r="AA32" s="23">
        <f t="shared" si="29"/>
        <v>0</v>
      </c>
      <c r="AB32" s="57">
        <v>1</v>
      </c>
      <c r="AC32" s="23">
        <f t="shared" si="30"/>
        <v>50</v>
      </c>
      <c r="AD32" s="58">
        <v>1</v>
      </c>
      <c r="AE32" s="58">
        <v>1</v>
      </c>
      <c r="AF32" s="58">
        <v>1</v>
      </c>
      <c r="AG32" s="58">
        <v>1</v>
      </c>
      <c r="AH32" s="58">
        <v>0</v>
      </c>
      <c r="AI32" s="23">
        <f t="shared" si="31"/>
        <v>80</v>
      </c>
      <c r="AJ32" s="59">
        <v>2</v>
      </c>
      <c r="AK32" s="60">
        <v>3</v>
      </c>
      <c r="AL32" s="60">
        <v>32</v>
      </c>
      <c r="AM32" s="23">
        <f t="shared" si="32"/>
        <v>308.33333333333337</v>
      </c>
      <c r="AN32" s="61">
        <v>1</v>
      </c>
      <c r="AO32" s="23">
        <f t="shared" si="33"/>
        <v>33.333333333333329</v>
      </c>
      <c r="AP32" s="63">
        <v>1</v>
      </c>
      <c r="AQ32" s="15"/>
      <c r="AR32" s="64">
        <v>6</v>
      </c>
      <c r="AS32" s="15"/>
    </row>
    <row r="33" spans="1:45" ht="15" x14ac:dyDescent="0.25">
      <c r="B33" s="18" t="s">
        <v>102</v>
      </c>
      <c r="C33" s="48">
        <v>0</v>
      </c>
      <c r="D33" s="48">
        <v>1</v>
      </c>
      <c r="E33" s="48">
        <v>1</v>
      </c>
      <c r="F33" s="48">
        <v>0</v>
      </c>
      <c r="G33" s="48">
        <v>1</v>
      </c>
      <c r="H33" s="48">
        <v>1</v>
      </c>
      <c r="I33" s="48">
        <v>0</v>
      </c>
      <c r="J33" s="23">
        <f t="shared" si="22"/>
        <v>57.142857142857139</v>
      </c>
      <c r="K33" s="49">
        <v>6</v>
      </c>
      <c r="L33" s="23">
        <f t="shared" si="23"/>
        <v>60</v>
      </c>
      <c r="M33" s="50">
        <v>7</v>
      </c>
      <c r="N33" s="23">
        <f t="shared" si="24"/>
        <v>70</v>
      </c>
      <c r="O33" s="51">
        <v>8</v>
      </c>
      <c r="P33" s="51"/>
      <c r="Q33" s="52">
        <v>1</v>
      </c>
      <c r="R33" s="51"/>
      <c r="S33" s="53">
        <v>2</v>
      </c>
      <c r="T33" s="23">
        <f t="shared" si="25"/>
        <v>66.666666666666657</v>
      </c>
      <c r="U33" s="54">
        <v>2</v>
      </c>
      <c r="V33" s="23">
        <f t="shared" si="26"/>
        <v>50</v>
      </c>
      <c r="W33" s="23">
        <f t="shared" si="27"/>
        <v>29.166666666666664</v>
      </c>
      <c r="X33" s="55">
        <v>8</v>
      </c>
      <c r="Y33" s="23">
        <f t="shared" si="28"/>
        <v>80</v>
      </c>
      <c r="Z33" s="56">
        <v>1</v>
      </c>
      <c r="AA33" s="23">
        <f t="shared" si="29"/>
        <v>100</v>
      </c>
      <c r="AB33" s="57">
        <v>1</v>
      </c>
      <c r="AC33" s="23">
        <f t="shared" si="30"/>
        <v>50</v>
      </c>
      <c r="AD33" s="58">
        <v>1</v>
      </c>
      <c r="AE33" s="58">
        <v>1</v>
      </c>
      <c r="AF33" s="58">
        <v>0</v>
      </c>
      <c r="AG33" s="58">
        <v>0</v>
      </c>
      <c r="AH33" s="58">
        <v>1</v>
      </c>
      <c r="AI33" s="23">
        <f t="shared" si="31"/>
        <v>60</v>
      </c>
      <c r="AJ33" s="59">
        <v>3</v>
      </c>
      <c r="AK33" s="60">
        <v>2</v>
      </c>
      <c r="AL33" s="60">
        <v>3</v>
      </c>
      <c r="AM33" s="23">
        <f t="shared" si="32"/>
        <v>66.666666666666657</v>
      </c>
      <c r="AN33" s="61">
        <v>2</v>
      </c>
      <c r="AO33" s="23">
        <f t="shared" si="33"/>
        <v>66.666666666666657</v>
      </c>
      <c r="AP33" s="63">
        <v>3</v>
      </c>
      <c r="AQ33" s="15"/>
      <c r="AR33" s="64">
        <v>8</v>
      </c>
      <c r="AS33" s="15"/>
    </row>
    <row r="34" spans="1:45" ht="15" x14ac:dyDescent="0.25">
      <c r="B34" s="18" t="s">
        <v>103</v>
      </c>
      <c r="C34" s="48">
        <v>1</v>
      </c>
      <c r="D34" s="48">
        <v>1</v>
      </c>
      <c r="E34" s="48">
        <v>1</v>
      </c>
      <c r="F34" s="48">
        <v>1</v>
      </c>
      <c r="G34" s="48">
        <v>1</v>
      </c>
      <c r="H34" s="48">
        <v>1</v>
      </c>
      <c r="I34" s="48">
        <v>0</v>
      </c>
      <c r="J34" s="23">
        <f t="shared" si="22"/>
        <v>85.714285714285708</v>
      </c>
      <c r="K34" s="49">
        <v>9</v>
      </c>
      <c r="L34" s="23">
        <f t="shared" si="23"/>
        <v>90</v>
      </c>
      <c r="M34" s="50">
        <v>8</v>
      </c>
      <c r="N34" s="23">
        <f t="shared" si="24"/>
        <v>80</v>
      </c>
      <c r="O34" s="51">
        <v>2</v>
      </c>
      <c r="P34" s="51"/>
      <c r="Q34" s="52">
        <v>3</v>
      </c>
      <c r="R34" s="51"/>
      <c r="S34" s="53">
        <v>3</v>
      </c>
      <c r="T34" s="23">
        <f t="shared" si="25"/>
        <v>100</v>
      </c>
      <c r="U34" s="54">
        <v>4</v>
      </c>
      <c r="V34" s="23">
        <f t="shared" si="26"/>
        <v>100</v>
      </c>
      <c r="W34" s="23">
        <f t="shared" si="27"/>
        <v>50</v>
      </c>
      <c r="X34" s="55">
        <v>8</v>
      </c>
      <c r="Y34" s="23">
        <f t="shared" si="28"/>
        <v>80</v>
      </c>
      <c r="Z34" s="56">
        <v>1</v>
      </c>
      <c r="AA34" s="23">
        <f t="shared" si="29"/>
        <v>100</v>
      </c>
      <c r="AB34" s="57">
        <v>2</v>
      </c>
      <c r="AC34" s="23">
        <f t="shared" si="30"/>
        <v>100</v>
      </c>
      <c r="AD34" s="58">
        <v>1</v>
      </c>
      <c r="AE34" s="58">
        <v>1</v>
      </c>
      <c r="AF34" s="58">
        <v>1</v>
      </c>
      <c r="AG34" s="58">
        <v>1</v>
      </c>
      <c r="AH34" s="58">
        <v>0</v>
      </c>
      <c r="AI34" s="23">
        <f t="shared" si="31"/>
        <v>80</v>
      </c>
      <c r="AJ34" s="59">
        <v>4</v>
      </c>
      <c r="AK34" s="60">
        <v>3</v>
      </c>
      <c r="AL34" s="60">
        <v>4</v>
      </c>
      <c r="AM34" s="23">
        <f t="shared" si="32"/>
        <v>91.666666666666657</v>
      </c>
      <c r="AN34" s="61">
        <v>3</v>
      </c>
      <c r="AO34" s="23">
        <f t="shared" si="33"/>
        <v>100</v>
      </c>
      <c r="AP34" s="63">
        <v>3</v>
      </c>
      <c r="AQ34" s="15"/>
      <c r="AR34" s="64">
        <v>8</v>
      </c>
      <c r="AS34" s="15"/>
    </row>
    <row r="35" spans="1:45" ht="15" x14ac:dyDescent="0.25">
      <c r="B35" s="18" t="s">
        <v>104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23">
        <f t="shared" si="22"/>
        <v>100</v>
      </c>
      <c r="K35" s="49">
        <v>6</v>
      </c>
      <c r="L35" s="23">
        <f t="shared" si="23"/>
        <v>60</v>
      </c>
      <c r="M35" s="50">
        <v>6</v>
      </c>
      <c r="N35" s="23">
        <f t="shared" si="24"/>
        <v>60</v>
      </c>
      <c r="O35" s="51">
        <v>3</v>
      </c>
      <c r="P35" s="51"/>
      <c r="Q35" s="52">
        <v>7</v>
      </c>
      <c r="R35" s="51"/>
      <c r="S35" s="53">
        <v>2</v>
      </c>
      <c r="T35" s="23">
        <f t="shared" si="25"/>
        <v>66.666666666666657</v>
      </c>
      <c r="U35" s="54">
        <v>3</v>
      </c>
      <c r="V35" s="23">
        <f t="shared" si="26"/>
        <v>75</v>
      </c>
      <c r="W35" s="23">
        <f t="shared" si="27"/>
        <v>35.416666666666664</v>
      </c>
      <c r="X35" s="55">
        <v>8</v>
      </c>
      <c r="Y35" s="23">
        <f t="shared" si="28"/>
        <v>80</v>
      </c>
      <c r="Z35" s="56">
        <v>1</v>
      </c>
      <c r="AA35" s="23">
        <f t="shared" si="29"/>
        <v>100</v>
      </c>
      <c r="AB35" s="57">
        <v>1</v>
      </c>
      <c r="AC35" s="23">
        <f t="shared" si="30"/>
        <v>50</v>
      </c>
      <c r="AD35" s="58">
        <v>1</v>
      </c>
      <c r="AE35" s="58">
        <v>0</v>
      </c>
      <c r="AF35" s="58">
        <v>1</v>
      </c>
      <c r="AG35" s="58">
        <v>1</v>
      </c>
      <c r="AH35" s="58">
        <v>0</v>
      </c>
      <c r="AI35" s="23">
        <f t="shared" si="31"/>
        <v>60</v>
      </c>
      <c r="AJ35" s="59">
        <v>3</v>
      </c>
      <c r="AK35" s="60">
        <v>3</v>
      </c>
      <c r="AL35" s="60">
        <v>3</v>
      </c>
      <c r="AM35" s="23">
        <f t="shared" si="32"/>
        <v>75</v>
      </c>
      <c r="AN35" s="61">
        <v>2</v>
      </c>
      <c r="AO35" s="23">
        <f t="shared" si="33"/>
        <v>66.666666666666657</v>
      </c>
      <c r="AP35" s="63">
        <v>2</v>
      </c>
      <c r="AQ35" s="15"/>
      <c r="AR35" s="64">
        <v>2</v>
      </c>
      <c r="AS35" s="15"/>
    </row>
    <row r="36" spans="1:45" x14ac:dyDescent="0.2">
      <c r="A36" s="5" t="s">
        <v>88</v>
      </c>
    </row>
    <row r="37" spans="1:45" x14ac:dyDescent="0.2">
      <c r="B37" s="2" t="s">
        <v>52</v>
      </c>
      <c r="C37" s="2">
        <v>201</v>
      </c>
      <c r="D37" s="28" t="s">
        <v>42</v>
      </c>
      <c r="E37" s="2">
        <v>202</v>
      </c>
      <c r="F37" s="28" t="s">
        <v>43</v>
      </c>
      <c r="G37" s="2">
        <v>203</v>
      </c>
      <c r="H37" s="28" t="s">
        <v>44</v>
      </c>
      <c r="I37" s="2" t="s">
        <v>45</v>
      </c>
      <c r="J37" s="2" t="s">
        <v>46</v>
      </c>
      <c r="K37" s="28" t="s">
        <v>47</v>
      </c>
      <c r="L37" s="67">
        <v>205</v>
      </c>
      <c r="M37" s="2">
        <v>206</v>
      </c>
      <c r="N37" s="28" t="s">
        <v>48</v>
      </c>
    </row>
    <row r="38" spans="1:45" s="15" customFormat="1" hidden="1" x14ac:dyDescent="0.2">
      <c r="B38" s="25" t="s">
        <v>99</v>
      </c>
      <c r="C38" s="4">
        <v>0</v>
      </c>
      <c r="D38" s="23">
        <f>C38*100</f>
        <v>0</v>
      </c>
      <c r="E38" s="4">
        <v>84</v>
      </c>
      <c r="F38" s="4"/>
      <c r="G38" s="4">
        <v>3</v>
      </c>
      <c r="H38" s="4"/>
      <c r="I38" s="4">
        <v>1</v>
      </c>
      <c r="J38" s="4">
        <v>1</v>
      </c>
      <c r="K38" s="23">
        <f>(SUM(I38:J38)/2)*100</f>
        <v>100</v>
      </c>
      <c r="L38" s="4">
        <v>1</v>
      </c>
      <c r="M38" s="4">
        <v>9</v>
      </c>
      <c r="N38" s="23">
        <f>M38*10</f>
        <v>90</v>
      </c>
    </row>
    <row r="39" spans="1:45" ht="15" x14ac:dyDescent="0.25">
      <c r="B39" s="19" t="s">
        <v>100</v>
      </c>
      <c r="C39" s="1">
        <v>0</v>
      </c>
      <c r="D39" s="23">
        <f t="shared" ref="D39:D43" si="34">C39*100</f>
        <v>0</v>
      </c>
      <c r="E39" s="66">
        <v>70</v>
      </c>
      <c r="F39" s="8"/>
      <c r="G39" s="69">
        <v>3</v>
      </c>
      <c r="H39" s="8"/>
      <c r="I39" s="70">
        <v>1</v>
      </c>
      <c r="J39" s="70">
        <v>1</v>
      </c>
      <c r="K39" s="23">
        <f t="shared" ref="K39:K43" si="35">(SUM(I39:J39)/2)*100</f>
        <v>100</v>
      </c>
      <c r="L39" s="71">
        <v>2</v>
      </c>
      <c r="M39" s="71">
        <v>9</v>
      </c>
      <c r="N39" s="23">
        <f t="shared" ref="N39:N43" si="36">M39*10</f>
        <v>90</v>
      </c>
      <c r="O39" s="1"/>
      <c r="P39" s="8"/>
      <c r="Q39" s="1"/>
      <c r="R39" s="1"/>
    </row>
    <row r="40" spans="1:45" ht="15" x14ac:dyDescent="0.25">
      <c r="B40" s="19" t="s">
        <v>101</v>
      </c>
      <c r="C40" s="1">
        <v>0</v>
      </c>
      <c r="D40" s="23">
        <f t="shared" si="34"/>
        <v>0</v>
      </c>
      <c r="E40" s="66">
        <v>100</v>
      </c>
      <c r="G40" s="69">
        <v>4</v>
      </c>
      <c r="I40" s="70">
        <v>0</v>
      </c>
      <c r="J40" s="70">
        <v>1</v>
      </c>
      <c r="K40" s="23">
        <f t="shared" si="35"/>
        <v>50</v>
      </c>
      <c r="L40" s="71">
        <v>1</v>
      </c>
      <c r="M40" s="71">
        <v>6</v>
      </c>
      <c r="N40" s="23">
        <f t="shared" si="36"/>
        <v>60</v>
      </c>
    </row>
    <row r="41" spans="1:45" ht="15" x14ac:dyDescent="0.25">
      <c r="B41" s="19" t="s">
        <v>102</v>
      </c>
      <c r="C41" s="65">
        <v>1</v>
      </c>
      <c r="D41" s="23">
        <f t="shared" si="34"/>
        <v>100</v>
      </c>
      <c r="E41" s="66">
        <v>70</v>
      </c>
      <c r="G41" s="69">
        <v>3</v>
      </c>
      <c r="I41" s="70">
        <v>1</v>
      </c>
      <c r="J41" s="70">
        <v>1</v>
      </c>
      <c r="K41" s="23">
        <f t="shared" si="35"/>
        <v>100</v>
      </c>
      <c r="L41" s="71">
        <v>5</v>
      </c>
      <c r="M41" s="71">
        <v>9</v>
      </c>
      <c r="N41" s="23">
        <f t="shared" si="36"/>
        <v>90</v>
      </c>
    </row>
    <row r="42" spans="1:45" ht="15" x14ac:dyDescent="0.25">
      <c r="B42" s="19" t="s">
        <v>103</v>
      </c>
      <c r="C42" s="1">
        <v>0</v>
      </c>
      <c r="D42" s="23">
        <f t="shared" si="34"/>
        <v>0</v>
      </c>
      <c r="E42" s="66">
        <v>100</v>
      </c>
      <c r="G42" s="69">
        <v>3</v>
      </c>
      <c r="I42" s="70">
        <v>1</v>
      </c>
      <c r="J42" s="70">
        <v>0</v>
      </c>
      <c r="K42" s="23">
        <f t="shared" si="35"/>
        <v>50</v>
      </c>
      <c r="L42" s="71">
        <v>1</v>
      </c>
      <c r="M42" s="71">
        <v>8</v>
      </c>
      <c r="N42" s="23">
        <f t="shared" si="36"/>
        <v>80</v>
      </c>
    </row>
    <row r="43" spans="1:45" ht="15" x14ac:dyDescent="0.25">
      <c r="B43" s="19" t="s">
        <v>104</v>
      </c>
      <c r="C43" s="1">
        <v>0</v>
      </c>
      <c r="D43" s="23">
        <f t="shared" si="34"/>
        <v>0</v>
      </c>
      <c r="E43" s="66">
        <v>150</v>
      </c>
      <c r="G43" s="69">
        <v>3</v>
      </c>
      <c r="I43" s="70">
        <v>0</v>
      </c>
      <c r="J43" s="70">
        <v>1</v>
      </c>
      <c r="K43" s="23">
        <f t="shared" si="35"/>
        <v>50</v>
      </c>
      <c r="L43" s="71">
        <v>1</v>
      </c>
      <c r="M43" s="71">
        <v>8</v>
      </c>
      <c r="N43" s="23">
        <f t="shared" si="36"/>
        <v>80</v>
      </c>
    </row>
    <row r="44" spans="1:45" x14ac:dyDescent="0.2">
      <c r="A44" s="5" t="s">
        <v>95</v>
      </c>
    </row>
    <row r="45" spans="1:45" x14ac:dyDescent="0.2">
      <c r="B45" s="2" t="s">
        <v>52</v>
      </c>
      <c r="C45" s="2">
        <v>301</v>
      </c>
      <c r="D45" s="28" t="s">
        <v>49</v>
      </c>
      <c r="E45" s="2">
        <v>302</v>
      </c>
      <c r="F45" s="28" t="s">
        <v>50</v>
      </c>
    </row>
    <row r="46" spans="1:45" hidden="1" x14ac:dyDescent="0.2">
      <c r="B46" s="11" t="s">
        <v>99</v>
      </c>
      <c r="C46" s="1">
        <v>8</v>
      </c>
      <c r="D46" s="23">
        <f>C46*10</f>
        <v>80</v>
      </c>
      <c r="E46" s="1">
        <v>8</v>
      </c>
      <c r="F46" s="23">
        <f>E46*10</f>
        <v>80</v>
      </c>
    </row>
    <row r="47" spans="1:45" ht="15" x14ac:dyDescent="0.25">
      <c r="B47" s="20" t="s">
        <v>100</v>
      </c>
      <c r="C47" s="72">
        <v>7</v>
      </c>
      <c r="D47" s="23">
        <f t="shared" ref="D47:D51" si="37">C47*10</f>
        <v>70</v>
      </c>
      <c r="E47" s="73">
        <v>7</v>
      </c>
      <c r="F47" s="23">
        <f t="shared" ref="F47:F51" si="38">E47*10</f>
        <v>70</v>
      </c>
    </row>
    <row r="48" spans="1:45" ht="15" x14ac:dyDescent="0.25">
      <c r="B48" s="20" t="s">
        <v>101</v>
      </c>
      <c r="C48" s="72">
        <v>6</v>
      </c>
      <c r="D48" s="23">
        <f t="shared" si="37"/>
        <v>60</v>
      </c>
      <c r="E48" s="73">
        <v>5</v>
      </c>
      <c r="F48" s="23">
        <f t="shared" si="38"/>
        <v>50</v>
      </c>
    </row>
    <row r="49" spans="1:6" ht="15" x14ac:dyDescent="0.25">
      <c r="B49" s="20" t="s">
        <v>102</v>
      </c>
      <c r="C49" s="72">
        <v>9</v>
      </c>
      <c r="D49" s="23">
        <f t="shared" si="37"/>
        <v>90</v>
      </c>
      <c r="E49" s="73">
        <v>8</v>
      </c>
      <c r="F49" s="23">
        <f t="shared" si="38"/>
        <v>80</v>
      </c>
    </row>
    <row r="50" spans="1:6" ht="15" x14ac:dyDescent="0.25">
      <c r="B50" s="20" t="s">
        <v>103</v>
      </c>
      <c r="C50" s="72">
        <v>7</v>
      </c>
      <c r="D50" s="23">
        <f t="shared" si="37"/>
        <v>70</v>
      </c>
      <c r="E50" s="73">
        <v>8</v>
      </c>
      <c r="F50" s="23">
        <f t="shared" si="38"/>
        <v>80</v>
      </c>
    </row>
    <row r="51" spans="1:6" ht="15" x14ac:dyDescent="0.25">
      <c r="B51" s="20" t="s">
        <v>104</v>
      </c>
      <c r="C51" s="72">
        <v>7</v>
      </c>
      <c r="D51" s="23">
        <f t="shared" si="37"/>
        <v>70</v>
      </c>
      <c r="E51" s="73">
        <v>8</v>
      </c>
      <c r="F51" s="23">
        <f t="shared" si="38"/>
        <v>80</v>
      </c>
    </row>
    <row r="52" spans="1:6" x14ac:dyDescent="0.2">
      <c r="A52" s="5" t="s">
        <v>96</v>
      </c>
    </row>
    <row r="53" spans="1:6" x14ac:dyDescent="0.2">
      <c r="B53" s="2" t="s">
        <v>52</v>
      </c>
      <c r="C53" s="2">
        <v>401</v>
      </c>
      <c r="D53" s="68" t="s">
        <v>51</v>
      </c>
    </row>
    <row r="54" spans="1:6" hidden="1" x14ac:dyDescent="0.2">
      <c r="B54" s="11" t="s">
        <v>99</v>
      </c>
      <c r="C54" s="1">
        <v>8</v>
      </c>
      <c r="D54" s="24">
        <f>C54*10</f>
        <v>80</v>
      </c>
    </row>
    <row r="55" spans="1:6" ht="15" x14ac:dyDescent="0.25">
      <c r="B55" s="21" t="s">
        <v>100</v>
      </c>
      <c r="C55" s="74">
        <v>8</v>
      </c>
      <c r="D55" s="24">
        <f t="shared" ref="D55:D59" si="39">C55*10</f>
        <v>80</v>
      </c>
    </row>
    <row r="56" spans="1:6" ht="15" x14ac:dyDescent="0.25">
      <c r="B56" s="21" t="s">
        <v>101</v>
      </c>
      <c r="C56" s="74">
        <v>6</v>
      </c>
      <c r="D56" s="24">
        <f t="shared" si="39"/>
        <v>60</v>
      </c>
    </row>
    <row r="57" spans="1:6" ht="15" x14ac:dyDescent="0.25">
      <c r="B57" s="21" t="s">
        <v>102</v>
      </c>
      <c r="C57" s="74">
        <v>10</v>
      </c>
      <c r="D57" s="24">
        <f t="shared" si="39"/>
        <v>100</v>
      </c>
    </row>
    <row r="58" spans="1:6" ht="15" x14ac:dyDescent="0.25">
      <c r="B58" s="21" t="s">
        <v>103</v>
      </c>
      <c r="C58" s="74">
        <v>8</v>
      </c>
      <c r="D58" s="24">
        <f t="shared" si="39"/>
        <v>80</v>
      </c>
    </row>
    <row r="59" spans="1:6" ht="15" x14ac:dyDescent="0.25">
      <c r="B59" s="21" t="s">
        <v>104</v>
      </c>
      <c r="C59" s="74">
        <v>8</v>
      </c>
      <c r="D59" s="24">
        <f t="shared" si="39"/>
        <v>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59"/>
  <sheetViews>
    <sheetView topLeftCell="A30" workbookViewId="0">
      <selection activeCell="G52" sqref="G52"/>
    </sheetView>
  </sheetViews>
  <sheetFormatPr defaultRowHeight="12.75" x14ac:dyDescent="0.2"/>
  <sheetData>
    <row r="3" spans="2:3" x14ac:dyDescent="0.2">
      <c r="B3" s="6" t="s">
        <v>54</v>
      </c>
    </row>
    <row r="4" spans="2:3" x14ac:dyDescent="0.2">
      <c r="B4" s="6" t="s">
        <v>64</v>
      </c>
    </row>
    <row r="5" spans="2:3" x14ac:dyDescent="0.2">
      <c r="B5">
        <v>101</v>
      </c>
      <c r="C5" s="6" t="s">
        <v>56</v>
      </c>
    </row>
    <row r="6" spans="2:3" x14ac:dyDescent="0.2">
      <c r="B6">
        <v>102</v>
      </c>
      <c r="C6" s="6" t="s">
        <v>57</v>
      </c>
    </row>
    <row r="7" spans="2:3" x14ac:dyDescent="0.2">
      <c r="B7">
        <v>103</v>
      </c>
      <c r="C7" s="6" t="s">
        <v>58</v>
      </c>
    </row>
    <row r="8" spans="2:3" x14ac:dyDescent="0.2">
      <c r="B8">
        <v>104</v>
      </c>
      <c r="C8" s="6" t="s">
        <v>59</v>
      </c>
    </row>
    <row r="9" spans="2:3" x14ac:dyDescent="0.2">
      <c r="B9">
        <v>105</v>
      </c>
      <c r="C9" s="6" t="s">
        <v>60</v>
      </c>
    </row>
    <row r="10" spans="2:3" x14ac:dyDescent="0.2">
      <c r="B10">
        <v>106</v>
      </c>
      <c r="C10" s="6" t="s">
        <v>61</v>
      </c>
    </row>
    <row r="11" spans="2:3" x14ac:dyDescent="0.2">
      <c r="B11">
        <v>107</v>
      </c>
      <c r="C11" s="6" t="s">
        <v>58</v>
      </c>
    </row>
    <row r="12" spans="2:3" x14ac:dyDescent="0.2">
      <c r="B12">
        <v>108</v>
      </c>
      <c r="C12" s="6" t="s">
        <v>62</v>
      </c>
    </row>
    <row r="13" spans="2:3" x14ac:dyDescent="0.2">
      <c r="B13">
        <v>109</v>
      </c>
      <c r="C13" s="6" t="s">
        <v>63</v>
      </c>
    </row>
    <row r="14" spans="2:3" x14ac:dyDescent="0.2">
      <c r="B14">
        <v>110</v>
      </c>
      <c r="C14" s="6" t="s">
        <v>61</v>
      </c>
    </row>
    <row r="16" spans="2:3" x14ac:dyDescent="0.2">
      <c r="B16" s="6" t="s">
        <v>70</v>
      </c>
    </row>
    <row r="17" spans="2:3" x14ac:dyDescent="0.2">
      <c r="B17" s="6">
        <v>111</v>
      </c>
      <c r="C17" s="6" t="s">
        <v>61</v>
      </c>
    </row>
    <row r="18" spans="2:3" x14ac:dyDescent="0.2">
      <c r="B18" s="6">
        <v>112</v>
      </c>
      <c r="C18" s="6" t="s">
        <v>72</v>
      </c>
    </row>
    <row r="19" spans="2:3" x14ac:dyDescent="0.2">
      <c r="B19" s="6">
        <v>113</v>
      </c>
      <c r="C19" s="6" t="s">
        <v>61</v>
      </c>
    </row>
    <row r="20" spans="2:3" x14ac:dyDescent="0.2">
      <c r="B20" s="6">
        <v>114</v>
      </c>
      <c r="C20" s="6" t="s">
        <v>61</v>
      </c>
    </row>
    <row r="22" spans="2:3" x14ac:dyDescent="0.2">
      <c r="B22" s="6" t="s">
        <v>74</v>
      </c>
    </row>
    <row r="23" spans="2:3" x14ac:dyDescent="0.2">
      <c r="B23" s="6">
        <v>115</v>
      </c>
      <c r="C23" s="6" t="s">
        <v>58</v>
      </c>
    </row>
    <row r="24" spans="2:3" x14ac:dyDescent="0.2">
      <c r="B24" s="6">
        <v>116</v>
      </c>
      <c r="C24" s="9" t="s">
        <v>75</v>
      </c>
    </row>
    <row r="25" spans="2:3" x14ac:dyDescent="0.2">
      <c r="B25" s="6">
        <v>117</v>
      </c>
      <c r="C25" s="6" t="s">
        <v>61</v>
      </c>
    </row>
    <row r="26" spans="2:3" x14ac:dyDescent="0.2">
      <c r="B26" s="6">
        <v>118</v>
      </c>
      <c r="C26" s="6" t="s">
        <v>61</v>
      </c>
    </row>
    <row r="27" spans="2:3" x14ac:dyDescent="0.2">
      <c r="B27" s="6">
        <v>119</v>
      </c>
      <c r="C27" s="6" t="s">
        <v>61</v>
      </c>
    </row>
    <row r="28" spans="2:3" x14ac:dyDescent="0.2">
      <c r="B28" s="6">
        <v>120</v>
      </c>
      <c r="C28" s="6" t="s">
        <v>76</v>
      </c>
    </row>
    <row r="29" spans="2:3" x14ac:dyDescent="0.2">
      <c r="B29" s="6">
        <v>121</v>
      </c>
      <c r="C29" s="6" t="s">
        <v>58</v>
      </c>
    </row>
    <row r="30" spans="2:3" x14ac:dyDescent="0.2">
      <c r="B30" s="6">
        <v>122</v>
      </c>
      <c r="C30" s="9" t="s">
        <v>75</v>
      </c>
    </row>
    <row r="31" spans="2:3" x14ac:dyDescent="0.2">
      <c r="B31" s="6">
        <v>123</v>
      </c>
      <c r="C31" s="6" t="s">
        <v>77</v>
      </c>
    </row>
    <row r="32" spans="2:3" x14ac:dyDescent="0.2">
      <c r="B32" s="6">
        <v>124</v>
      </c>
      <c r="C32" s="6" t="s">
        <v>61</v>
      </c>
    </row>
    <row r="33" spans="2:3" x14ac:dyDescent="0.2">
      <c r="B33" s="6">
        <v>125</v>
      </c>
      <c r="C33" s="6" t="s">
        <v>79</v>
      </c>
    </row>
    <row r="34" spans="2:3" x14ac:dyDescent="0.2">
      <c r="B34" s="6">
        <v>126</v>
      </c>
      <c r="C34" s="6" t="s">
        <v>61</v>
      </c>
    </row>
    <row r="35" spans="2:3" x14ac:dyDescent="0.2">
      <c r="B35" s="6">
        <v>127</v>
      </c>
      <c r="C35" s="6" t="s">
        <v>61</v>
      </c>
    </row>
    <row r="36" spans="2:3" x14ac:dyDescent="0.2">
      <c r="B36" s="6">
        <v>128</v>
      </c>
      <c r="C36" s="6" t="s">
        <v>80</v>
      </c>
    </row>
    <row r="37" spans="2:3" x14ac:dyDescent="0.2">
      <c r="B37" s="6">
        <v>129</v>
      </c>
      <c r="C37" s="6" t="s">
        <v>61</v>
      </c>
    </row>
    <row r="38" spans="2:3" x14ac:dyDescent="0.2">
      <c r="B38" s="6">
        <v>130</v>
      </c>
      <c r="C38" s="6" t="s">
        <v>81</v>
      </c>
    </row>
    <row r="39" spans="2:3" x14ac:dyDescent="0.2">
      <c r="B39" s="6">
        <v>131</v>
      </c>
      <c r="C39" s="6" t="s">
        <v>82</v>
      </c>
    </row>
    <row r="40" spans="2:3" x14ac:dyDescent="0.2">
      <c r="B40" s="6">
        <v>132</v>
      </c>
      <c r="C40" s="6" t="s">
        <v>83</v>
      </c>
    </row>
    <row r="41" spans="2:3" x14ac:dyDescent="0.2">
      <c r="B41" s="6">
        <v>133</v>
      </c>
      <c r="C41" s="6" t="s">
        <v>84</v>
      </c>
    </row>
    <row r="42" spans="2:3" x14ac:dyDescent="0.2">
      <c r="B42" s="6">
        <v>134</v>
      </c>
      <c r="C42" s="6" t="s">
        <v>86</v>
      </c>
    </row>
    <row r="43" spans="2:3" x14ac:dyDescent="0.2">
      <c r="B43" s="6">
        <v>135</v>
      </c>
      <c r="C43" s="6" t="s">
        <v>61</v>
      </c>
    </row>
    <row r="44" spans="2:3" x14ac:dyDescent="0.2">
      <c r="B44" s="6">
        <v>136</v>
      </c>
      <c r="C44" s="6" t="s">
        <v>61</v>
      </c>
    </row>
    <row r="46" spans="2:3" x14ac:dyDescent="0.2">
      <c r="B46" s="6" t="s">
        <v>89</v>
      </c>
    </row>
    <row r="47" spans="2:3" x14ac:dyDescent="0.2">
      <c r="B47" s="6">
        <v>201</v>
      </c>
      <c r="C47" s="6" t="s">
        <v>83</v>
      </c>
    </row>
    <row r="48" spans="2:3" x14ac:dyDescent="0.2">
      <c r="B48" s="6">
        <v>202</v>
      </c>
      <c r="C48" s="6" t="s">
        <v>61</v>
      </c>
    </row>
    <row r="49" spans="2:3" x14ac:dyDescent="0.2">
      <c r="B49" s="6">
        <v>203</v>
      </c>
      <c r="C49" s="12" t="s">
        <v>90</v>
      </c>
    </row>
    <row r="50" spans="2:3" x14ac:dyDescent="0.2">
      <c r="B50" s="6">
        <v>204</v>
      </c>
      <c r="C50" s="6" t="s">
        <v>91</v>
      </c>
    </row>
    <row r="51" spans="2:3" x14ac:dyDescent="0.2">
      <c r="B51" s="6">
        <v>205</v>
      </c>
      <c r="C51" s="12" t="s">
        <v>92</v>
      </c>
    </row>
    <row r="52" spans="2:3" x14ac:dyDescent="0.2">
      <c r="B52" s="6">
        <v>206</v>
      </c>
      <c r="C52" s="6" t="s">
        <v>61</v>
      </c>
    </row>
    <row r="54" spans="2:3" x14ac:dyDescent="0.2">
      <c r="B54" t="s">
        <v>93</v>
      </c>
    </row>
    <row r="55" spans="2:3" x14ac:dyDescent="0.2">
      <c r="B55">
        <v>301</v>
      </c>
      <c r="C55" t="s">
        <v>61</v>
      </c>
    </row>
    <row r="56" spans="2:3" x14ac:dyDescent="0.2">
      <c r="B56">
        <v>302</v>
      </c>
      <c r="C56" t="s">
        <v>61</v>
      </c>
    </row>
    <row r="58" spans="2:3" x14ac:dyDescent="0.2">
      <c r="B58" t="s">
        <v>94</v>
      </c>
    </row>
    <row r="59" spans="2:3" x14ac:dyDescent="0.2">
      <c r="B59">
        <v>401</v>
      </c>
      <c r="C59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Keterangan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Tiofan Bagus Wicaksono Situngkir</dc:creator>
  <cp:lastModifiedBy>Ervina Soekarso</cp:lastModifiedBy>
  <dcterms:created xsi:type="dcterms:W3CDTF">2018-11-13T09:14:54Z</dcterms:created>
  <dcterms:modified xsi:type="dcterms:W3CDTF">2018-11-14T12:09:11Z</dcterms:modified>
</cp:coreProperties>
</file>