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2\RKAKL DIPA REVISI 2\TA.2022\TUP\"/>
    </mc:Choice>
  </mc:AlternateContent>
  <xr:revisionPtr revIDLastSave="0" documentId="13_ncr:1_{4759DFF7-B271-4342-B2D0-49729C15342C}" xr6:coauthVersionLast="47" xr6:coauthVersionMax="47" xr10:uidLastSave="{00000000-0000-0000-0000-000000000000}"/>
  <bookViews>
    <workbookView xWindow="-120" yWindow="-120" windowWidth="29040" windowHeight="15840" xr2:uid="{E899FA34-6DE3-4640-B916-AC504F664995}"/>
  </bookViews>
  <sheets>
    <sheet name="DIPA Revisi 4, POK 5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'DIPA Revisi 4, POK 5'!$B$7:$J$523</definedName>
    <definedName name="Belanja_Perjalanan_Dinas_Paket_Meeting_Dalam_Kota._Uang_Saku_RDK_dalam__Verifikasi_dan_Pembuatan_Format_Standart_Data_BKU_Satker_Pusat_Pendidikan_KP___tgl.__27__Februari__2020" localSheetId="0">#REF!</definedName>
    <definedName name="Belanja_Perjalanan_Dinas_Paket_Meeting_Dalam_Kota._Uang_Saku_RDK_dalam__Verifikasi_dan_Pembuatan_Format_Standart_Data_BKU_Satker_Pusat_Pendidikan_KP___tgl.__27__Februari__2020">#REF!</definedName>
    <definedName name="cAkun" localSheetId="0">#REF!</definedName>
    <definedName name="cAkun">#REF!</definedName>
    <definedName name="Cetak_dinamis">OFFSET('[1]DASHBOARD SP2D'!$B$1,0,0,COUNTA('[1]DASHBOARD SP2D'!$G:$G),6)</definedName>
    <definedName name="chkAkun" localSheetId="0">#REF!</definedName>
    <definedName name="chkAkun">#REF!</definedName>
    <definedName name="chkKegiatan" localSheetId="0">#REF!</definedName>
    <definedName name="chkKegiatan">#REF!</definedName>
    <definedName name="chkKomponen" localSheetId="0">#REF!</definedName>
    <definedName name="chkKomponen">#REF!</definedName>
    <definedName name="chkKRO" localSheetId="0">#REF!</definedName>
    <definedName name="chkKRO">#REF!</definedName>
    <definedName name="chkProgram" localSheetId="0">#REF!</definedName>
    <definedName name="chkProgram">#REF!</definedName>
    <definedName name="chkRO" localSheetId="0">#REF!</definedName>
    <definedName name="chkRO">#REF!</definedName>
    <definedName name="chksKomponen" localSheetId="0">#REF!</definedName>
    <definedName name="chksKomponen">#REF!</definedName>
    <definedName name="cKegiatan" localSheetId="0">#REF!</definedName>
    <definedName name="cKegiatan">#REF!</definedName>
    <definedName name="cKomponen" localSheetId="0">#REF!</definedName>
    <definedName name="cKomponen">#REF!</definedName>
    <definedName name="cKRO" localSheetId="0">#REF!</definedName>
    <definedName name="cKRO">#REF!</definedName>
    <definedName name="cProgram" localSheetId="0">#REF!</definedName>
    <definedName name="cProgram">#REF!</definedName>
    <definedName name="cRO" localSheetId="0">#REF!</definedName>
    <definedName name="cRO">#REF!</definedName>
    <definedName name="cSKomponen" localSheetId="0">#REF!</definedName>
    <definedName name="cSKomponen">#REF!</definedName>
    <definedName name="Entri_Es2" localSheetId="0">#REF!</definedName>
    <definedName name="Entri_Es2">#REF!</definedName>
    <definedName name="Entri_Es3" localSheetId="0">#REF!</definedName>
    <definedName name="Entri_Es3">#REF!</definedName>
    <definedName name="Entri_Es4" localSheetId="0">#REF!</definedName>
    <definedName name="Entri_Es4">#REF!</definedName>
    <definedName name="Eselon3">[2]eselon3_4!$A$2:$A$7</definedName>
    <definedName name="Eselon4">[2]eselon3_4!$B$2:$B$11</definedName>
    <definedName name="FILTER_LAP" localSheetId="0">#REF!</definedName>
    <definedName name="FILTER_LAP">'[1]DASHBOARD SP2D'!#REF!</definedName>
    <definedName name="kegiatan" localSheetId="0">#REF!</definedName>
    <definedName name="kegiatan">#REF!</definedName>
    <definedName name="_xlnm.Print_Area" localSheetId="0">'DIPA Revisi 4, POK 5'!$B$1:$J$532</definedName>
    <definedName name="_xlnm.Print_Titles" localSheetId="0">'DIPA Revisi 4, POK 5'!$5:$7</definedName>
    <definedName name="rngSP2D" localSheetId="0">'[3]Tambahan Realisasi'!$C$2</definedName>
    <definedName name="rngSP2D">'[4]Tambahan Realisasi'!$C$2</definedName>
    <definedName name="rowEselon2" localSheetId="0">#REF!</definedName>
    <definedName name="rowEselon2">#REF!</definedName>
    <definedName name="rowKoord" localSheetId="0">#REF!</definedName>
    <definedName name="rowKoord">#REF!</definedName>
    <definedName name="rowSelect" localSheetId="0">#REF!</definedName>
    <definedName name="rowSelect">#REF!</definedName>
    <definedName name="rowSubKoord" localSheetId="0">#REF!</definedName>
    <definedName name="rowSubKoord">#REF!</definedName>
    <definedName name="SSBP" localSheetId="0">#REF!</definedName>
    <definedName name="SSBP">[1]SSBP!#REF!</definedName>
    <definedName name="Start_Jadi" localSheetId="0">'DIPA Revisi 4, POK 5'!$B$9</definedName>
    <definedName name="Start_Jadi">#REF!</definedName>
    <definedName name="TGL_SP2D">[1]DASHBOARD!$I$1</definedName>
    <definedName name="Z_0666B159_588F_4866_9225_22BB8C5C75D7_.wvu.FilterData" localSheetId="0" hidden="1">'DIPA Revisi 4, POK 5'!$B$7:$G$514</definedName>
    <definedName name="Z_1CBFAAB1_01F9_4074_B97F_16968F08465D_.wvu.FilterData" localSheetId="0" hidden="1">'DIPA Revisi 4, POK 5'!$B$7:$G$514</definedName>
    <definedName name="Z_870D6D1D_AB7E_495D_A683_0F30F0E49932_.wvu.FilterData" localSheetId="0" hidden="1">'DIPA Revisi 4, POK 5'!$B$7:$G$514</definedName>
    <definedName name="Z_B61BED65_E07C_48BC_BA70_4E0A7226E5B0_.wvu.FilterData" localSheetId="0" hidden="1">'DIPA Revisi 4, POK 5'!$B$7:$G$514</definedName>
    <definedName name="Z_C711365A_E59A_4CBB_B49C_CDF73C497C09_.wvu.FilterData" localSheetId="0" hidden="1">'DIPA Revisi 4, POK 5'!$B$7:$G$514</definedName>
    <definedName name="Z_C7D29E66_885F_4900_844F_0880DC4D973C_.wvu.FilterData" localSheetId="0" hidden="1">'DIPA Revisi 4, POK 5'!$B$7:$G$514</definedName>
    <definedName name="Z_D5D8B0E9_4282_4D54_9529_FEC4C3DC1F95_.wvu.FilterData" localSheetId="0" hidden="1">'DIPA Revisi 4, POK 5'!$B$7:$G$514</definedName>
    <definedName name="Z_DECCF59B_BB5B_4C9A_9F2F_5C8BAB0A1A11_.wvu.FilterData" localSheetId="0" hidden="1">'DIPA Revisi 4, POK 5'!$B$7:$G$514</definedName>
    <definedName name="Z_EBD5760D_0014_46BC_882E_14D814D06F66_.wvu.FilterData" localSheetId="0" hidden="1">'DIPA Revisi 4, POK 5'!$B$7:$G$514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2" i="1" l="1"/>
  <c r="J282" i="1"/>
  <c r="J54" i="1"/>
  <c r="G523" i="1"/>
  <c r="I523" i="1" s="1"/>
  <c r="G522" i="1"/>
  <c r="I522" i="1" s="1"/>
  <c r="J521" i="1" s="1"/>
  <c r="G520" i="1"/>
  <c r="I520" i="1" s="1"/>
  <c r="G519" i="1"/>
  <c r="I519" i="1" s="1"/>
  <c r="G515" i="1"/>
  <c r="G513" i="1"/>
  <c r="G511" i="1"/>
  <c r="I511" i="1" s="1"/>
  <c r="G510" i="1"/>
  <c r="I510" i="1" s="1"/>
  <c r="G509" i="1"/>
  <c r="I509" i="1" s="1"/>
  <c r="G506" i="1"/>
  <c r="I506" i="1" s="1"/>
  <c r="G505" i="1"/>
  <c r="I505" i="1" s="1"/>
  <c r="D504" i="1"/>
  <c r="G504" i="1" s="1"/>
  <c r="I504" i="1" s="1"/>
  <c r="G502" i="1"/>
  <c r="I502" i="1" s="1"/>
  <c r="G501" i="1"/>
  <c r="I501" i="1" s="1"/>
  <c r="G499" i="1"/>
  <c r="G497" i="1"/>
  <c r="I497" i="1" s="1"/>
  <c r="G496" i="1"/>
  <c r="I496" i="1" s="1"/>
  <c r="G494" i="1"/>
  <c r="I494" i="1" s="1"/>
  <c r="G493" i="1"/>
  <c r="I493" i="1" s="1"/>
  <c r="G492" i="1"/>
  <c r="I492" i="1" s="1"/>
  <c r="J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3" i="1"/>
  <c r="I483" i="1" s="1"/>
  <c r="G482" i="1"/>
  <c r="I482" i="1" s="1"/>
  <c r="I481" i="1" s="1"/>
  <c r="G480" i="1"/>
  <c r="G479" i="1" s="1"/>
  <c r="G478" i="1"/>
  <c r="G476" i="1"/>
  <c r="I476" i="1" s="1"/>
  <c r="G475" i="1"/>
  <c r="I475" i="1" s="1"/>
  <c r="I474" i="1" s="1"/>
  <c r="G473" i="1"/>
  <c r="I473" i="1" s="1"/>
  <c r="G472" i="1"/>
  <c r="I472" i="1" s="1"/>
  <c r="G470" i="1"/>
  <c r="I470" i="1" s="1"/>
  <c r="G469" i="1"/>
  <c r="I469" i="1" s="1"/>
  <c r="G468" i="1"/>
  <c r="I468" i="1" s="1"/>
  <c r="G467" i="1"/>
  <c r="I467" i="1" s="1"/>
  <c r="G466" i="1"/>
  <c r="I466" i="1" s="1"/>
  <c r="G459" i="1"/>
  <c r="G456" i="1"/>
  <c r="G455" i="1" s="1"/>
  <c r="G454" i="1"/>
  <c r="I454" i="1" s="1"/>
  <c r="G453" i="1"/>
  <c r="I453" i="1" s="1"/>
  <c r="G451" i="1"/>
  <c r="G448" i="1"/>
  <c r="I448" i="1" s="1"/>
  <c r="G447" i="1"/>
  <c r="I447" i="1" s="1"/>
  <c r="J446" i="1" s="1"/>
  <c r="J445" i="1" s="1"/>
  <c r="G444" i="1"/>
  <c r="G442" i="1"/>
  <c r="I442" i="1" s="1"/>
  <c r="G441" i="1"/>
  <c r="I441" i="1" s="1"/>
  <c r="G440" i="1"/>
  <c r="I440" i="1" s="1"/>
  <c r="G437" i="1"/>
  <c r="I437" i="1" s="1"/>
  <c r="G436" i="1"/>
  <c r="I436" i="1" s="1"/>
  <c r="G433" i="1"/>
  <c r="G432" i="1" s="1"/>
  <c r="G431" i="1"/>
  <c r="I431" i="1" s="1"/>
  <c r="G430" i="1"/>
  <c r="I430" i="1" s="1"/>
  <c r="G427" i="1"/>
  <c r="G425" i="1"/>
  <c r="I425" i="1" s="1"/>
  <c r="G424" i="1"/>
  <c r="I424" i="1" s="1"/>
  <c r="G423" i="1"/>
  <c r="I423" i="1" s="1"/>
  <c r="G422" i="1"/>
  <c r="I422" i="1" s="1"/>
  <c r="G417" i="1"/>
  <c r="G416" i="1" s="1"/>
  <c r="G415" i="1" s="1"/>
  <c r="G414" i="1"/>
  <c r="G412" i="1"/>
  <c r="G410" i="1"/>
  <c r="I410" i="1" s="1"/>
  <c r="G409" i="1"/>
  <c r="I409" i="1" s="1"/>
  <c r="G408" i="1"/>
  <c r="I408" i="1" s="1"/>
  <c r="G407" i="1"/>
  <c r="I407" i="1" s="1"/>
  <c r="J405" i="1" s="1"/>
  <c r="G406" i="1"/>
  <c r="I406" i="1" s="1"/>
  <c r="G402" i="1"/>
  <c r="G401" i="1" s="1"/>
  <c r="G400" i="1" s="1"/>
  <c r="G399" i="1"/>
  <c r="G397" i="1"/>
  <c r="G395" i="1"/>
  <c r="I395" i="1" s="1"/>
  <c r="G394" i="1"/>
  <c r="I394" i="1" s="1"/>
  <c r="G393" i="1"/>
  <c r="I393" i="1" s="1"/>
  <c r="G392" i="1"/>
  <c r="I392" i="1" s="1"/>
  <c r="G391" i="1"/>
  <c r="I391" i="1" s="1"/>
  <c r="G388" i="1"/>
  <c r="G387" i="1" s="1"/>
  <c r="G386" i="1"/>
  <c r="G384" i="1"/>
  <c r="I384" i="1" s="1"/>
  <c r="G383" i="1"/>
  <c r="I383" i="1" s="1"/>
  <c r="G382" i="1"/>
  <c r="I382" i="1" s="1"/>
  <c r="G381" i="1"/>
  <c r="I381" i="1" s="1"/>
  <c r="G376" i="1"/>
  <c r="G373" i="1"/>
  <c r="G371" i="1"/>
  <c r="I371" i="1" s="1"/>
  <c r="G370" i="1"/>
  <c r="I370" i="1" s="1"/>
  <c r="G368" i="1"/>
  <c r="I368" i="1" s="1"/>
  <c r="G367" i="1"/>
  <c r="I367" i="1" s="1"/>
  <c r="J366" i="1" s="1"/>
  <c r="G364" i="1"/>
  <c r="G363" i="1" s="1"/>
  <c r="G362" i="1"/>
  <c r="G360" i="1"/>
  <c r="I360" i="1" s="1"/>
  <c r="G359" i="1"/>
  <c r="I359" i="1" s="1"/>
  <c r="J358" i="1" s="1"/>
  <c r="G357" i="1"/>
  <c r="G356" i="1" s="1"/>
  <c r="G355" i="1"/>
  <c r="I355" i="1" s="1"/>
  <c r="G354" i="1"/>
  <c r="I354" i="1" s="1"/>
  <c r="G351" i="1"/>
  <c r="G349" i="1"/>
  <c r="I349" i="1" s="1"/>
  <c r="G348" i="1"/>
  <c r="I348" i="1" s="1"/>
  <c r="G346" i="1"/>
  <c r="G344" i="1"/>
  <c r="G338" i="1"/>
  <c r="G337" i="1" s="1"/>
  <c r="G336" i="1" s="1"/>
  <c r="G335" i="1"/>
  <c r="G329" i="1"/>
  <c r="I329" i="1" s="1"/>
  <c r="G328" i="1"/>
  <c r="I328" i="1" s="1"/>
  <c r="G327" i="1"/>
  <c r="I327" i="1" s="1"/>
  <c r="G326" i="1"/>
  <c r="I326" i="1" s="1"/>
  <c r="G325" i="1"/>
  <c r="I325" i="1" s="1"/>
  <c r="G323" i="1"/>
  <c r="I323" i="1" s="1"/>
  <c r="G322" i="1"/>
  <c r="I322" i="1" s="1"/>
  <c r="G321" i="1"/>
  <c r="I321" i="1" s="1"/>
  <c r="G320" i="1"/>
  <c r="I320" i="1" s="1"/>
  <c r="J319" i="1" s="1"/>
  <c r="G318" i="1"/>
  <c r="I318" i="1" s="1"/>
  <c r="G317" i="1"/>
  <c r="I317" i="1" s="1"/>
  <c r="G316" i="1"/>
  <c r="I316" i="1" s="1"/>
  <c r="G315" i="1"/>
  <c r="I315" i="1" s="1"/>
  <c r="G312" i="1"/>
  <c r="I312" i="1" s="1"/>
  <c r="G311" i="1"/>
  <c r="I311" i="1" s="1"/>
  <c r="G310" i="1"/>
  <c r="I310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I303" i="1" s="1"/>
  <c r="G301" i="1"/>
  <c r="I301" i="1" s="1"/>
  <c r="G300" i="1"/>
  <c r="I300" i="1" s="1"/>
  <c r="G297" i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4" i="1"/>
  <c r="I284" i="1" s="1"/>
  <c r="G283" i="1"/>
  <c r="I283" i="1" s="1"/>
  <c r="G281" i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J259" i="1" s="1"/>
  <c r="G255" i="1"/>
  <c r="G252" i="1"/>
  <c r="G250" i="1"/>
  <c r="G249" i="1" s="1"/>
  <c r="G248" i="1"/>
  <c r="I248" i="1" s="1"/>
  <c r="G247" i="1"/>
  <c r="I247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6" i="1"/>
  <c r="G234" i="1"/>
  <c r="I234" i="1" s="1"/>
  <c r="G233" i="1"/>
  <c r="I233" i="1" s="1"/>
  <c r="G232" i="1"/>
  <c r="I232" i="1" s="1"/>
  <c r="J231" i="1" s="1"/>
  <c r="G230" i="1"/>
  <c r="I230" i="1" s="1"/>
  <c r="G229" i="1"/>
  <c r="I229" i="1" s="1"/>
  <c r="J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J218" i="1" s="1"/>
  <c r="G216" i="1"/>
  <c r="G214" i="1"/>
  <c r="G212" i="1"/>
  <c r="G210" i="1"/>
  <c r="G209" i="1" s="1"/>
  <c r="G208" i="1"/>
  <c r="I208" i="1" s="1"/>
  <c r="G207" i="1"/>
  <c r="I207" i="1" s="1"/>
  <c r="G206" i="1"/>
  <c r="I206" i="1" s="1"/>
  <c r="J205" i="1" s="1"/>
  <c r="G203" i="1"/>
  <c r="G202" i="1" s="1"/>
  <c r="G201" i="1"/>
  <c r="G199" i="1"/>
  <c r="I199" i="1" s="1"/>
  <c r="G198" i="1"/>
  <c r="I198" i="1" s="1"/>
  <c r="G196" i="1"/>
  <c r="I196" i="1" s="1"/>
  <c r="G195" i="1"/>
  <c r="I195" i="1" s="1"/>
  <c r="G194" i="1"/>
  <c r="I194" i="1" s="1"/>
  <c r="G191" i="1"/>
  <c r="G189" i="1"/>
  <c r="G188" i="1" s="1"/>
  <c r="G187" i="1"/>
  <c r="G185" i="1"/>
  <c r="G183" i="1"/>
  <c r="I183" i="1" s="1"/>
  <c r="G182" i="1"/>
  <c r="I182" i="1" s="1"/>
  <c r="G181" i="1"/>
  <c r="I181" i="1" s="1"/>
  <c r="G179" i="1"/>
  <c r="I179" i="1" s="1"/>
  <c r="G178" i="1"/>
  <c r="I178" i="1" s="1"/>
  <c r="G177" i="1"/>
  <c r="I177" i="1" s="1"/>
  <c r="G176" i="1"/>
  <c r="I176" i="1" s="1"/>
  <c r="G173" i="1"/>
  <c r="G171" i="1"/>
  <c r="I171" i="1" s="1"/>
  <c r="G170" i="1"/>
  <c r="I170" i="1" s="1"/>
  <c r="G169" i="1"/>
  <c r="I169" i="1" s="1"/>
  <c r="G168" i="1"/>
  <c r="I168" i="1" s="1"/>
  <c r="J167" i="1" s="1"/>
  <c r="G165" i="1"/>
  <c r="G163" i="1"/>
  <c r="G162" i="1" s="1"/>
  <c r="G161" i="1"/>
  <c r="G159" i="1"/>
  <c r="I159" i="1" s="1"/>
  <c r="G158" i="1"/>
  <c r="I158" i="1" s="1"/>
  <c r="G157" i="1"/>
  <c r="I157" i="1" s="1"/>
  <c r="G156" i="1"/>
  <c r="I156" i="1" s="1"/>
  <c r="G155" i="1"/>
  <c r="I155" i="1" s="1"/>
  <c r="G152" i="1"/>
  <c r="I152" i="1" s="1"/>
  <c r="G151" i="1"/>
  <c r="I151" i="1" s="1"/>
  <c r="J150" i="1" s="1"/>
  <c r="G149" i="1"/>
  <c r="G147" i="1"/>
  <c r="I147" i="1" s="1"/>
  <c r="G146" i="1"/>
  <c r="I146" i="1" s="1"/>
  <c r="G143" i="1"/>
  <c r="G142" i="1" s="1"/>
  <c r="G141" i="1"/>
  <c r="G139" i="1"/>
  <c r="I139" i="1" s="1"/>
  <c r="G138" i="1"/>
  <c r="I138" i="1" s="1"/>
  <c r="G137" i="1"/>
  <c r="I137" i="1" s="1"/>
  <c r="G132" i="1"/>
  <c r="G129" i="1"/>
  <c r="G127" i="1"/>
  <c r="I127" i="1" s="1"/>
  <c r="G126" i="1"/>
  <c r="I126" i="1" s="1"/>
  <c r="G124" i="1"/>
  <c r="I124" i="1" s="1"/>
  <c r="G123" i="1"/>
  <c r="I123" i="1" s="1"/>
  <c r="G117" i="1"/>
  <c r="G114" i="1"/>
  <c r="G113" i="1" s="1"/>
  <c r="G112" i="1" s="1"/>
  <c r="G106" i="1"/>
  <c r="G104" i="1"/>
  <c r="G102" i="1"/>
  <c r="G100" i="1"/>
  <c r="I100" i="1" s="1"/>
  <c r="J96" i="1" s="1"/>
  <c r="G99" i="1"/>
  <c r="I99" i="1" s="1"/>
  <c r="G98" i="1"/>
  <c r="I98" i="1" s="1"/>
  <c r="G97" i="1"/>
  <c r="I97" i="1" s="1"/>
  <c r="G93" i="1"/>
  <c r="G92" i="1" s="1"/>
  <c r="G91" i="1"/>
  <c r="G89" i="1"/>
  <c r="G87" i="1"/>
  <c r="I87" i="1" s="1"/>
  <c r="G86" i="1"/>
  <c r="I86" i="1" s="1"/>
  <c r="G85" i="1"/>
  <c r="I85" i="1" s="1"/>
  <c r="G84" i="1"/>
  <c r="I84" i="1" s="1"/>
  <c r="J83" i="1" s="1"/>
  <c r="G81" i="1"/>
  <c r="G79" i="1"/>
  <c r="G78" i="1" s="1"/>
  <c r="G77" i="1"/>
  <c r="G75" i="1"/>
  <c r="I75" i="1" s="1"/>
  <c r="G74" i="1"/>
  <c r="I74" i="1" s="1"/>
  <c r="G72" i="1"/>
  <c r="I72" i="1" s="1"/>
  <c r="G71" i="1"/>
  <c r="I71" i="1" s="1"/>
  <c r="G69" i="1"/>
  <c r="I69" i="1" s="1"/>
  <c r="G68" i="1"/>
  <c r="I68" i="1" s="1"/>
  <c r="J67" i="1" s="1"/>
  <c r="G65" i="1"/>
  <c r="G64" i="1" s="1"/>
  <c r="G63" i="1"/>
  <c r="G61" i="1"/>
  <c r="G59" i="1"/>
  <c r="I59" i="1" s="1"/>
  <c r="G58" i="1"/>
  <c r="I58" i="1" s="1"/>
  <c r="G56" i="1"/>
  <c r="I56" i="1" s="1"/>
  <c r="G55" i="1"/>
  <c r="I55" i="1" s="1"/>
  <c r="G53" i="1"/>
  <c r="I53" i="1" s="1"/>
  <c r="G52" i="1"/>
  <c r="I52" i="1" s="1"/>
  <c r="G51" i="1"/>
  <c r="I51" i="1" s="1"/>
  <c r="J50" i="1" s="1"/>
  <c r="G47" i="1"/>
  <c r="G44" i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3" i="1"/>
  <c r="G31" i="1"/>
  <c r="G29" i="1"/>
  <c r="I29" i="1" s="1"/>
  <c r="G28" i="1"/>
  <c r="I28" i="1" s="1"/>
  <c r="G27" i="1"/>
  <c r="I27" i="1" s="1"/>
  <c r="G26" i="1"/>
  <c r="I26" i="1" s="1"/>
  <c r="G23" i="1"/>
  <c r="G22" i="1" s="1"/>
  <c r="G21" i="1"/>
  <c r="G19" i="1"/>
  <c r="I19" i="1" s="1"/>
  <c r="G18" i="1"/>
  <c r="I18" i="1" s="1"/>
  <c r="G17" i="1"/>
  <c r="I17" i="1" s="1"/>
  <c r="G16" i="1"/>
  <c r="I16" i="1" s="1"/>
  <c r="B2" i="1"/>
  <c r="I369" i="1" l="1"/>
  <c r="I495" i="1"/>
  <c r="I73" i="1"/>
  <c r="I145" i="1"/>
  <c r="I125" i="1"/>
  <c r="I180" i="1"/>
  <c r="I269" i="1"/>
  <c r="I324" i="1"/>
  <c r="I485" i="1"/>
  <c r="I503" i="1"/>
  <c r="I518" i="1"/>
  <c r="I54" i="1"/>
  <c r="I282" i="1"/>
  <c r="I299" i="1"/>
  <c r="I353" i="1"/>
  <c r="I452" i="1"/>
  <c r="J429" i="1"/>
  <c r="J197" i="1"/>
  <c r="J390" i="1"/>
  <c r="I57" i="1"/>
  <c r="J57" i="1"/>
  <c r="I136" i="1"/>
  <c r="J136" i="1"/>
  <c r="I286" i="1"/>
  <c r="J286" i="1"/>
  <c r="J302" i="1"/>
  <c r="I347" i="1"/>
  <c r="J347" i="1"/>
  <c r="I380" i="1"/>
  <c r="J380" i="1"/>
  <c r="I439" i="1"/>
  <c r="J439" i="1"/>
  <c r="J238" i="1"/>
  <c r="J435" i="1"/>
  <c r="J434" i="1" s="1"/>
  <c r="J125" i="1"/>
  <c r="J193" i="1"/>
  <c r="J314" i="1"/>
  <c r="J25" i="1"/>
  <c r="J122" i="1"/>
  <c r="J154" i="1"/>
  <c r="I246" i="1"/>
  <c r="J246" i="1"/>
  <c r="J421" i="1"/>
  <c r="I429" i="1"/>
  <c r="J481" i="1"/>
  <c r="J500" i="1"/>
  <c r="J324" i="1"/>
  <c r="J474" i="1"/>
  <c r="J485" i="1"/>
  <c r="J518" i="1"/>
  <c r="J517" i="1" s="1"/>
  <c r="J516" i="1" s="1"/>
  <c r="I36" i="1"/>
  <c r="J36" i="1"/>
  <c r="I508" i="1"/>
  <c r="J508" i="1"/>
  <c r="J180" i="1"/>
  <c r="J503" i="1"/>
  <c r="J15" i="1"/>
  <c r="J70" i="1"/>
  <c r="J175" i="1"/>
  <c r="J353" i="1"/>
  <c r="J465" i="1"/>
  <c r="J471" i="1"/>
  <c r="J495" i="1"/>
  <c r="J73" i="1"/>
  <c r="J145" i="1"/>
  <c r="J269" i="1"/>
  <c r="J258" i="1" s="1"/>
  <c r="J299" i="1"/>
  <c r="J298" i="1" s="1"/>
  <c r="J369" i="1"/>
  <c r="I25" i="1"/>
  <c r="I96" i="1"/>
  <c r="I70" i="1"/>
  <c r="I23" i="1"/>
  <c r="I79" i="1"/>
  <c r="I114" i="1"/>
  <c r="I203" i="1"/>
  <c r="I250" i="1"/>
  <c r="G30" i="1"/>
  <c r="I31" i="1"/>
  <c r="G43" i="1"/>
  <c r="I44" i="1"/>
  <c r="I67" i="1"/>
  <c r="G80" i="1"/>
  <c r="I81" i="1"/>
  <c r="G101" i="1"/>
  <c r="I102" i="1"/>
  <c r="G116" i="1"/>
  <c r="G115" i="1" s="1"/>
  <c r="G111" i="1" s="1"/>
  <c r="G110" i="1" s="1"/>
  <c r="G109" i="1" s="1"/>
  <c r="I117" i="1"/>
  <c r="G164" i="1"/>
  <c r="I165" i="1"/>
  <c r="G190" i="1"/>
  <c r="I191" i="1"/>
  <c r="I197" i="1"/>
  <c r="G211" i="1"/>
  <c r="I212" i="1"/>
  <c r="I228" i="1"/>
  <c r="G251" i="1"/>
  <c r="I252" i="1"/>
  <c r="G280" i="1"/>
  <c r="I281" i="1"/>
  <c r="G296" i="1"/>
  <c r="I297" i="1"/>
  <c r="G343" i="1"/>
  <c r="I344" i="1"/>
  <c r="G350" i="1"/>
  <c r="I351" i="1"/>
  <c r="I358" i="1"/>
  <c r="G372" i="1"/>
  <c r="I373" i="1"/>
  <c r="I421" i="1"/>
  <c r="G426" i="1"/>
  <c r="I427" i="1"/>
  <c r="G450" i="1"/>
  <c r="I451" i="1"/>
  <c r="G458" i="1"/>
  <c r="G457" i="1" s="1"/>
  <c r="I459" i="1"/>
  <c r="G498" i="1"/>
  <c r="I499" i="1"/>
  <c r="I210" i="1"/>
  <c r="I357" i="1"/>
  <c r="I388" i="1"/>
  <c r="I417" i="1"/>
  <c r="I480" i="1"/>
  <c r="G88" i="1"/>
  <c r="I89" i="1"/>
  <c r="G103" i="1"/>
  <c r="I104" i="1"/>
  <c r="G128" i="1"/>
  <c r="I129" i="1"/>
  <c r="G172" i="1"/>
  <c r="I173" i="1"/>
  <c r="G184" i="1"/>
  <c r="I185" i="1"/>
  <c r="G213" i="1"/>
  <c r="I214" i="1"/>
  <c r="G235" i="1"/>
  <c r="I236" i="1"/>
  <c r="G254" i="1"/>
  <c r="G253" i="1" s="1"/>
  <c r="I255" i="1"/>
  <c r="G345" i="1"/>
  <c r="I346" i="1"/>
  <c r="G375" i="1"/>
  <c r="G374" i="1" s="1"/>
  <c r="I376" i="1"/>
  <c r="G396" i="1"/>
  <c r="I397" i="1"/>
  <c r="G411" i="1"/>
  <c r="I412" i="1"/>
  <c r="G443" i="1"/>
  <c r="I444" i="1"/>
  <c r="I500" i="1"/>
  <c r="G512" i="1"/>
  <c r="I513" i="1"/>
  <c r="I521" i="1"/>
  <c r="I65" i="1"/>
  <c r="I93" i="1"/>
  <c r="I163" i="1"/>
  <c r="I189" i="1"/>
  <c r="I364" i="1"/>
  <c r="I456" i="1"/>
  <c r="G32" i="1"/>
  <c r="I33" i="1"/>
  <c r="G46" i="1"/>
  <c r="G45" i="1" s="1"/>
  <c r="I47" i="1"/>
  <c r="G60" i="1"/>
  <c r="I61" i="1"/>
  <c r="G20" i="1"/>
  <c r="I21" i="1"/>
  <c r="G62" i="1"/>
  <c r="I63" i="1"/>
  <c r="G76" i="1"/>
  <c r="I77" i="1"/>
  <c r="G90" i="1"/>
  <c r="I91" i="1"/>
  <c r="G105" i="1"/>
  <c r="I106" i="1"/>
  <c r="G131" i="1"/>
  <c r="G130" i="1" s="1"/>
  <c r="I132" i="1"/>
  <c r="G140" i="1"/>
  <c r="I141" i="1"/>
  <c r="G148" i="1"/>
  <c r="I149" i="1"/>
  <c r="G160" i="1"/>
  <c r="I161" i="1"/>
  <c r="G186" i="1"/>
  <c r="I187" i="1"/>
  <c r="G200" i="1"/>
  <c r="I201" i="1"/>
  <c r="G215" i="1"/>
  <c r="I216" i="1"/>
  <c r="G334" i="1"/>
  <c r="G333" i="1" s="1"/>
  <c r="I335" i="1"/>
  <c r="G361" i="1"/>
  <c r="I362" i="1"/>
  <c r="G385" i="1"/>
  <c r="I386" i="1"/>
  <c r="G398" i="1"/>
  <c r="I399" i="1"/>
  <c r="G413" i="1"/>
  <c r="I414" i="1"/>
  <c r="I471" i="1"/>
  <c r="G477" i="1"/>
  <c r="I478" i="1"/>
  <c r="G514" i="1"/>
  <c r="I515" i="1"/>
  <c r="I143" i="1"/>
  <c r="I338" i="1"/>
  <c r="I402" i="1"/>
  <c r="I433" i="1"/>
  <c r="I517" i="1"/>
  <c r="I516" i="1" s="1"/>
  <c r="G429" i="1"/>
  <c r="G428" i="1" s="1"/>
  <c r="I50" i="1"/>
  <c r="I154" i="1"/>
  <c r="I175" i="1"/>
  <c r="I193" i="1"/>
  <c r="I259" i="1"/>
  <c r="I302" i="1"/>
  <c r="I298" i="1" s="1"/>
  <c r="I366" i="1"/>
  <c r="I390" i="1"/>
  <c r="I446" i="1"/>
  <c r="I445" i="1" s="1"/>
  <c r="I465" i="1"/>
  <c r="I231" i="1"/>
  <c r="I319" i="1"/>
  <c r="I405" i="1"/>
  <c r="I435" i="1"/>
  <c r="I434" i="1" s="1"/>
  <c r="I15" i="1"/>
  <c r="I83" i="1"/>
  <c r="I122" i="1"/>
  <c r="I150" i="1"/>
  <c r="I167" i="1"/>
  <c r="I205" i="1"/>
  <c r="I218" i="1"/>
  <c r="I238" i="1"/>
  <c r="I314" i="1"/>
  <c r="I313" i="1" s="1"/>
  <c r="I491" i="1"/>
  <c r="G73" i="1"/>
  <c r="G122" i="1"/>
  <c r="G145" i="1"/>
  <c r="G518" i="1"/>
  <c r="G175" i="1"/>
  <c r="G446" i="1"/>
  <c r="G445" i="1" s="1"/>
  <c r="G521" i="1"/>
  <c r="G15" i="1"/>
  <c r="G14" i="1" s="1"/>
  <c r="G259" i="1"/>
  <c r="G347" i="1"/>
  <c r="G125" i="1"/>
  <c r="G231" i="1"/>
  <c r="G54" i="1"/>
  <c r="G193" i="1"/>
  <c r="G246" i="1"/>
  <c r="G302" i="1"/>
  <c r="G167" i="1"/>
  <c r="G503" i="1"/>
  <c r="G70" i="1"/>
  <c r="G83" i="1"/>
  <c r="G205" i="1"/>
  <c r="G228" i="1"/>
  <c r="G299" i="1"/>
  <c r="G332" i="1"/>
  <c r="G331" i="1" s="1"/>
  <c r="G330" i="1" s="1"/>
  <c r="G366" i="1"/>
  <c r="G491" i="1"/>
  <c r="G154" i="1"/>
  <c r="G439" i="1"/>
  <c r="G67" i="1"/>
  <c r="G136" i="1"/>
  <c r="G282" i="1"/>
  <c r="G279" i="1" s="1"/>
  <c r="G369" i="1"/>
  <c r="G57" i="1"/>
  <c r="G269" i="1"/>
  <c r="G353" i="1"/>
  <c r="G452" i="1"/>
  <c r="G465" i="1"/>
  <c r="G25" i="1"/>
  <c r="G50" i="1"/>
  <c r="G96" i="1"/>
  <c r="G150" i="1"/>
  <c r="G324" i="1"/>
  <c r="G390" i="1"/>
  <c r="G405" i="1"/>
  <c r="G404" i="1" s="1"/>
  <c r="G403" i="1" s="1"/>
  <c r="G471" i="1"/>
  <c r="G485" i="1"/>
  <c r="G36" i="1"/>
  <c r="G35" i="1" s="1"/>
  <c r="G180" i="1"/>
  <c r="G197" i="1"/>
  <c r="G218" i="1"/>
  <c r="G238" i="1"/>
  <c r="G286" i="1"/>
  <c r="G319" i="1"/>
  <c r="G358" i="1"/>
  <c r="G380" i="1"/>
  <c r="G435" i="1"/>
  <c r="G434" i="1" s="1"/>
  <c r="G474" i="1"/>
  <c r="G495" i="1"/>
  <c r="G500" i="1"/>
  <c r="G508" i="1"/>
  <c r="G421" i="1"/>
  <c r="G481" i="1"/>
  <c r="G314" i="1"/>
  <c r="I258" i="1" l="1"/>
  <c r="G389" i="1"/>
  <c r="G285" i="1"/>
  <c r="G95" i="1"/>
  <c r="G94" i="1" s="1"/>
  <c r="G449" i="1"/>
  <c r="G438" i="1"/>
  <c r="G82" i="1"/>
  <c r="I337" i="1"/>
  <c r="I336" i="1" s="1"/>
  <c r="J337" i="1"/>
  <c r="J336" i="1" s="1"/>
  <c r="I477" i="1"/>
  <c r="J477" i="1"/>
  <c r="I363" i="1"/>
  <c r="J363" i="1"/>
  <c r="I64" i="1"/>
  <c r="J64" i="1"/>
  <c r="I416" i="1"/>
  <c r="I415" i="1" s="1"/>
  <c r="J416" i="1"/>
  <c r="J415" i="1" s="1"/>
  <c r="I498" i="1"/>
  <c r="J498" i="1"/>
  <c r="J484" i="1" s="1"/>
  <c r="I350" i="1"/>
  <c r="J350" i="1"/>
  <c r="I296" i="1"/>
  <c r="I285" i="1" s="1"/>
  <c r="J296" i="1"/>
  <c r="J285" i="1" s="1"/>
  <c r="I251" i="1"/>
  <c r="J251" i="1"/>
  <c r="I164" i="1"/>
  <c r="J164" i="1"/>
  <c r="I101" i="1"/>
  <c r="J101" i="1"/>
  <c r="I78" i="1"/>
  <c r="J78" i="1"/>
  <c r="G34" i="1"/>
  <c r="I398" i="1"/>
  <c r="J398" i="1"/>
  <c r="I215" i="1"/>
  <c r="J215" i="1"/>
  <c r="I131" i="1"/>
  <c r="I130" i="1" s="1"/>
  <c r="J131" i="1"/>
  <c r="J130" i="1" s="1"/>
  <c r="I60" i="1"/>
  <c r="J60" i="1"/>
  <c r="I188" i="1"/>
  <c r="J188" i="1"/>
  <c r="I443" i="1"/>
  <c r="I438" i="1" s="1"/>
  <c r="J443" i="1"/>
  <c r="J438" i="1" s="1"/>
  <c r="I396" i="1"/>
  <c r="I389" i="1" s="1"/>
  <c r="J396" i="1"/>
  <c r="J389" i="1" s="1"/>
  <c r="I235" i="1"/>
  <c r="I217" i="1" s="1"/>
  <c r="J235" i="1"/>
  <c r="J217" i="1" s="1"/>
  <c r="I184" i="1"/>
  <c r="J184" i="1"/>
  <c r="I128" i="1"/>
  <c r="I121" i="1" s="1"/>
  <c r="J128" i="1"/>
  <c r="J121" i="1" s="1"/>
  <c r="I387" i="1"/>
  <c r="J387" i="1"/>
  <c r="I22" i="1"/>
  <c r="J22" i="1"/>
  <c r="I432" i="1"/>
  <c r="I428" i="1" s="1"/>
  <c r="J432" i="1"/>
  <c r="J428" i="1" s="1"/>
  <c r="I514" i="1"/>
  <c r="J514" i="1"/>
  <c r="I162" i="1"/>
  <c r="J162" i="1"/>
  <c r="I512" i="1"/>
  <c r="I507" i="1" s="1"/>
  <c r="J512" i="1"/>
  <c r="J507" i="1" s="1"/>
  <c r="I356" i="1"/>
  <c r="J356" i="1"/>
  <c r="I458" i="1"/>
  <c r="I457" i="1" s="1"/>
  <c r="J458" i="1"/>
  <c r="J457" i="1" s="1"/>
  <c r="I426" i="1"/>
  <c r="I420" i="1" s="1"/>
  <c r="J426" i="1"/>
  <c r="J420" i="1" s="1"/>
  <c r="I343" i="1"/>
  <c r="J343" i="1"/>
  <c r="I280" i="1"/>
  <c r="I279" i="1" s="1"/>
  <c r="J280" i="1"/>
  <c r="J279" i="1" s="1"/>
  <c r="I190" i="1"/>
  <c r="J190" i="1"/>
  <c r="I116" i="1"/>
  <c r="I115" i="1" s="1"/>
  <c r="J116" i="1"/>
  <c r="J115" i="1" s="1"/>
  <c r="I80" i="1"/>
  <c r="J80" i="1"/>
  <c r="I202" i="1"/>
  <c r="J202" i="1"/>
  <c r="J313" i="1"/>
  <c r="I450" i="1"/>
  <c r="J450" i="1"/>
  <c r="G379" i="1"/>
  <c r="G378" i="1" s="1"/>
  <c r="G377" i="1" s="1"/>
  <c r="G153" i="1"/>
  <c r="I484" i="1"/>
  <c r="I142" i="1"/>
  <c r="J142" i="1"/>
  <c r="I361" i="1"/>
  <c r="J361" i="1"/>
  <c r="I186" i="1"/>
  <c r="J186" i="1"/>
  <c r="I148" i="1"/>
  <c r="I144" i="1" s="1"/>
  <c r="J148" i="1"/>
  <c r="J144" i="1" s="1"/>
  <c r="I90" i="1"/>
  <c r="J90" i="1"/>
  <c r="I62" i="1"/>
  <c r="I49" i="1" s="1"/>
  <c r="J62" i="1"/>
  <c r="I32" i="1"/>
  <c r="J32" i="1"/>
  <c r="I345" i="1"/>
  <c r="J345" i="1"/>
  <c r="I88" i="1"/>
  <c r="J88" i="1"/>
  <c r="I372" i="1"/>
  <c r="I365" i="1" s="1"/>
  <c r="J372" i="1"/>
  <c r="J365" i="1" s="1"/>
  <c r="I43" i="1"/>
  <c r="I35" i="1" s="1"/>
  <c r="J43" i="1"/>
  <c r="J35" i="1" s="1"/>
  <c r="I249" i="1"/>
  <c r="J249" i="1"/>
  <c r="G24" i="1"/>
  <c r="G13" i="1" s="1"/>
  <c r="G135" i="1"/>
  <c r="G204" i="1"/>
  <c r="G166" i="1"/>
  <c r="I401" i="1"/>
  <c r="I400" i="1" s="1"/>
  <c r="J401" i="1"/>
  <c r="J400" i="1" s="1"/>
  <c r="I413" i="1"/>
  <c r="J413" i="1"/>
  <c r="I385" i="1"/>
  <c r="J385" i="1"/>
  <c r="I334" i="1"/>
  <c r="I333" i="1" s="1"/>
  <c r="J334" i="1"/>
  <c r="J333" i="1" s="1"/>
  <c r="I200" i="1"/>
  <c r="I192" i="1" s="1"/>
  <c r="J200" i="1"/>
  <c r="I160" i="1"/>
  <c r="J160" i="1"/>
  <c r="I140" i="1"/>
  <c r="I135" i="1" s="1"/>
  <c r="J140" i="1"/>
  <c r="J135" i="1" s="1"/>
  <c r="I105" i="1"/>
  <c r="J105" i="1"/>
  <c r="I76" i="1"/>
  <c r="J76" i="1"/>
  <c r="I20" i="1"/>
  <c r="I14" i="1" s="1"/>
  <c r="J20" i="1"/>
  <c r="I46" i="1"/>
  <c r="I45" i="1" s="1"/>
  <c r="I34" i="1" s="1"/>
  <c r="J46" i="1"/>
  <c r="J45" i="1" s="1"/>
  <c r="I455" i="1"/>
  <c r="J455" i="1"/>
  <c r="I92" i="1"/>
  <c r="J92" i="1"/>
  <c r="I411" i="1"/>
  <c r="I404" i="1" s="1"/>
  <c r="J411" i="1"/>
  <c r="J404" i="1" s="1"/>
  <c r="I375" i="1"/>
  <c r="I374" i="1" s="1"/>
  <c r="J375" i="1"/>
  <c r="J374" i="1" s="1"/>
  <c r="I254" i="1"/>
  <c r="I253" i="1" s="1"/>
  <c r="J254" i="1"/>
  <c r="J253" i="1" s="1"/>
  <c r="I213" i="1"/>
  <c r="J213" i="1"/>
  <c r="I172" i="1"/>
  <c r="I166" i="1" s="1"/>
  <c r="J172" i="1"/>
  <c r="J166" i="1" s="1"/>
  <c r="I103" i="1"/>
  <c r="J103" i="1"/>
  <c r="I479" i="1"/>
  <c r="I464" i="1" s="1"/>
  <c r="J479" i="1"/>
  <c r="I209" i="1"/>
  <c r="J209" i="1"/>
  <c r="I211" i="1"/>
  <c r="J211" i="1"/>
  <c r="I30" i="1"/>
  <c r="I24" i="1" s="1"/>
  <c r="J30" i="1"/>
  <c r="J24" i="1" s="1"/>
  <c r="I113" i="1"/>
  <c r="I112" i="1" s="1"/>
  <c r="J113" i="1"/>
  <c r="J112" i="1" s="1"/>
  <c r="G420" i="1"/>
  <c r="G419" i="1" s="1"/>
  <c r="G418" i="1" s="1"/>
  <c r="G144" i="1"/>
  <c r="G342" i="1"/>
  <c r="G507" i="1"/>
  <c r="G121" i="1"/>
  <c r="G120" i="1" s="1"/>
  <c r="G119" i="1" s="1"/>
  <c r="G174" i="1"/>
  <c r="G517" i="1"/>
  <c r="G516" i="1" s="1"/>
  <c r="G464" i="1"/>
  <c r="G313" i="1"/>
  <c r="G298" i="1"/>
  <c r="G192" i="1"/>
  <c r="G352" i="1"/>
  <c r="G237" i="1"/>
  <c r="G217" i="1"/>
  <c r="G49" i="1"/>
  <c r="G66" i="1"/>
  <c r="G258" i="1"/>
  <c r="G365" i="1"/>
  <c r="G484" i="1"/>
  <c r="J174" i="1" l="1"/>
  <c r="I13" i="1"/>
  <c r="I257" i="1"/>
  <c r="I256" i="1" s="1"/>
  <c r="I463" i="1"/>
  <c r="I462" i="1" s="1"/>
  <c r="I461" i="1" s="1"/>
  <c r="I460" i="1" s="1"/>
  <c r="I237" i="1"/>
  <c r="I403" i="1"/>
  <c r="G341" i="1"/>
  <c r="G340" i="1" s="1"/>
  <c r="G339" i="1" s="1"/>
  <c r="I66" i="1"/>
  <c r="I449" i="1"/>
  <c r="I419" i="1" s="1"/>
  <c r="I418" i="1" s="1"/>
  <c r="J120" i="1"/>
  <c r="J119" i="1" s="1"/>
  <c r="J192" i="1"/>
  <c r="J379" i="1"/>
  <c r="J378" i="1" s="1"/>
  <c r="I204" i="1"/>
  <c r="I95" i="1"/>
  <c r="I94" i="1" s="1"/>
  <c r="I82" i="1"/>
  <c r="J111" i="1"/>
  <c r="J110" i="1" s="1"/>
  <c r="J109" i="1" s="1"/>
  <c r="J14" i="1"/>
  <c r="J13" i="1" s="1"/>
  <c r="J153" i="1"/>
  <c r="J237" i="1"/>
  <c r="I352" i="1"/>
  <c r="I153" i="1"/>
  <c r="I174" i="1"/>
  <c r="J449" i="1"/>
  <c r="J419" i="1" s="1"/>
  <c r="J418" i="1" s="1"/>
  <c r="J464" i="1"/>
  <c r="J463" i="1" s="1"/>
  <c r="J462" i="1" s="1"/>
  <c r="J461" i="1" s="1"/>
  <c r="J460" i="1" s="1"/>
  <c r="J66" i="1"/>
  <c r="J204" i="1"/>
  <c r="J352" i="1"/>
  <c r="J34" i="1"/>
  <c r="J342" i="1"/>
  <c r="J49" i="1"/>
  <c r="I120" i="1"/>
  <c r="I119" i="1" s="1"/>
  <c r="J403" i="1"/>
  <c r="J332" i="1"/>
  <c r="J331" i="1" s="1"/>
  <c r="J330" i="1" s="1"/>
  <c r="J82" i="1"/>
  <c r="I342" i="1"/>
  <c r="J95" i="1"/>
  <c r="J94" i="1" s="1"/>
  <c r="I379" i="1"/>
  <c r="I378" i="1" s="1"/>
  <c r="I111" i="1"/>
  <c r="I110" i="1" s="1"/>
  <c r="I109" i="1" s="1"/>
  <c r="I332" i="1"/>
  <c r="I331" i="1" s="1"/>
  <c r="I330" i="1" s="1"/>
  <c r="J257" i="1"/>
  <c r="J256" i="1" s="1"/>
  <c r="G134" i="1"/>
  <c r="G133" i="1" s="1"/>
  <c r="G257" i="1"/>
  <c r="G256" i="1" s="1"/>
  <c r="G463" i="1"/>
  <c r="G462" i="1" s="1"/>
  <c r="G461" i="1" s="1"/>
  <c r="G460" i="1" s="1"/>
  <c r="G48" i="1"/>
  <c r="G12" i="1" s="1"/>
  <c r="G11" i="1" s="1"/>
  <c r="G10" i="1" s="1"/>
  <c r="G9" i="1" s="1"/>
  <c r="I341" i="1" l="1"/>
  <c r="I340" i="1" s="1"/>
  <c r="I377" i="1"/>
  <c r="J134" i="1"/>
  <c r="J133" i="1" s="1"/>
  <c r="J118" i="1" s="1"/>
  <c r="I134" i="1"/>
  <c r="I133" i="1" s="1"/>
  <c r="I118" i="1" s="1"/>
  <c r="J48" i="1"/>
  <c r="J12" i="1" s="1"/>
  <c r="J11" i="1" s="1"/>
  <c r="J10" i="1" s="1"/>
  <c r="J9" i="1" s="1"/>
  <c r="I48" i="1"/>
  <c r="I12" i="1" s="1"/>
  <c r="I11" i="1" s="1"/>
  <c r="I10" i="1" s="1"/>
  <c r="I9" i="1" s="1"/>
  <c r="J341" i="1"/>
  <c r="J340" i="1" s="1"/>
  <c r="J377" i="1"/>
  <c r="I339" i="1"/>
  <c r="G118" i="1"/>
  <c r="G108" i="1"/>
  <c r="G107" i="1" s="1"/>
  <c r="G8" i="1" s="1"/>
  <c r="I108" i="1" l="1"/>
  <c r="I107" i="1" s="1"/>
  <c r="I8" i="1"/>
  <c r="J339" i="1"/>
  <c r="J108" i="1"/>
  <c r="J107" i="1" s="1"/>
  <c r="J8" i="1" s="1"/>
</calcChain>
</file>

<file path=xl/sharedStrings.xml><?xml version="1.0" encoding="utf-8"?>
<sst xmlns="http://schemas.openxmlformats.org/spreadsheetml/2006/main" count="1427" uniqueCount="871">
  <si>
    <t>KODE</t>
  </si>
  <si>
    <t>URAIAN</t>
  </si>
  <si>
    <t>VOL</t>
  </si>
  <si>
    <t>SATUAN</t>
  </si>
  <si>
    <t>H. SATUAN</t>
  </si>
  <si>
    <t>JUMLAH</t>
  </si>
  <si>
    <t>SP2D</t>
  </si>
  <si>
    <t>Akun</t>
  </si>
  <si>
    <t>PUSAT PENDIDIKAN KELAUTAN DAN PERIKANAN</t>
  </si>
  <si>
    <t>032.12.DL</t>
  </si>
  <si>
    <t>Program Pendidikan dan Pelatihan Vokasi</t>
  </si>
  <si>
    <t>DL.2376</t>
  </si>
  <si>
    <t>Pendidikan Kelautan dan Perikanan</t>
  </si>
  <si>
    <t>DL.2376.AFA</t>
  </si>
  <si>
    <t>2376.AFA</t>
  </si>
  <si>
    <t>Norma, Standard, Prosedur dan Kriteria</t>
  </si>
  <si>
    <t>NSPK</t>
  </si>
  <si>
    <t>DL.2376.AFA.001</t>
  </si>
  <si>
    <t>2376.AFA.001</t>
  </si>
  <si>
    <t>Norma, Standard, Prosedur dan Kriteria Pendidikan Kelautan dan Perikanan</t>
  </si>
  <si>
    <t>DL.2376.AFA.001.051</t>
  </si>
  <si>
    <t>051</t>
  </si>
  <si>
    <t>NSPK Metode dan Kurikulum Pendidikan KP</t>
  </si>
  <si>
    <t>DL.2376.AFA.001.051.A</t>
  </si>
  <si>
    <t>A</t>
  </si>
  <si>
    <t>Bimbingan dan Pembinaan Metode dan Kurikulum</t>
  </si>
  <si>
    <t>DL.2376.AFA.001.051.A.521211</t>
  </si>
  <si>
    <t>Belanja Bahan</t>
  </si>
  <si>
    <t>DL.2376.AFA.001.051.A.521211.1</t>
  </si>
  <si>
    <t>00.00. 1 -Konsumsi/Bahan Makanan</t>
  </si>
  <si>
    <t>OK</t>
  </si>
  <si>
    <t>DL.2376.AFA.001.051.A.521211.2</t>
  </si>
  <si>
    <t>00.00. 2 -Penggandaan</t>
  </si>
  <si>
    <t>Paket</t>
  </si>
  <si>
    <t>DL.2376.AFA.001.051.A.521211.3</t>
  </si>
  <si>
    <t>00.00. 3 -ATK</t>
  </si>
  <si>
    <t>DL.2376.AFA.001.051.A.521211.4</t>
  </si>
  <si>
    <t>00.00. 4 -Bahan Komputer</t>
  </si>
  <si>
    <t>DL.2376.AFA.001.051.A.522151</t>
  </si>
  <si>
    <t>Belanja Jasa Profesi</t>
  </si>
  <si>
    <t>DL.2376.AFA.001.051.A.522151.1</t>
  </si>
  <si>
    <t>00.00. 1 -Narasumber/Pembahas</t>
  </si>
  <si>
    <t>OJ</t>
  </si>
  <si>
    <t>DL.2376.AFA.001.051.A.524111</t>
  </si>
  <si>
    <t>Belanja Perjalanan Dinas Biasa</t>
  </si>
  <si>
    <t>DL.2376.AFA.001.051.A.524111.1</t>
  </si>
  <si>
    <t>00.00. 1 -Perjalanan Bimbingan dan Pembinaan Metode dan Kurikulum</t>
  </si>
  <si>
    <t>DL.2376.AFA.001.051.B</t>
  </si>
  <si>
    <t>B</t>
  </si>
  <si>
    <t>Penyusunan NSPK Metode dan Kurikulum</t>
  </si>
  <si>
    <t>DL.2376.AFA.001.051.B.521211</t>
  </si>
  <si>
    <t>DL.2376.AFA.001.051.B.521211.1</t>
  </si>
  <si>
    <t>DL.2376.AFA.001.051.B.521211.2</t>
  </si>
  <si>
    <t>DL.2376.AFA.001.051.B.521211.3</t>
  </si>
  <si>
    <t>DL.2376.AFA.001.051.B.521211.4</t>
  </si>
  <si>
    <t>DL.2376.AFA.001.051.B.522151</t>
  </si>
  <si>
    <t>DL.2376.AFA.001.051.B.522151.1</t>
  </si>
  <si>
    <t>DL.2376.AFA.001.051.B.524111</t>
  </si>
  <si>
    <t>DL.2376.AFA.001.051.B.524111.1</t>
  </si>
  <si>
    <t>00.00. 1 -perjalanan Penyusunan NSPK Metode dan Kurikulum</t>
  </si>
  <si>
    <t>DL.2376.AFA.001.052</t>
  </si>
  <si>
    <t>052</t>
  </si>
  <si>
    <t>NSPK Peserta Didik Sarana dan Prasarana Pendidikan KP</t>
  </si>
  <si>
    <t>DL.2376.AFA.001.052.A</t>
  </si>
  <si>
    <t>NSPK Peserta Didik Standar Sarana dan Prasarana Pendidikan KP</t>
  </si>
  <si>
    <t>DL.2376.AFA.001.052.A.521211</t>
  </si>
  <si>
    <t>DL.2376.AFA.001.052.A.521211.1</t>
  </si>
  <si>
    <t>ok</t>
  </si>
  <si>
    <t>DL.2376.AFA.001.052.A.521211.2</t>
  </si>
  <si>
    <t>DL.2376.AFA.001.052.A.521211.3</t>
  </si>
  <si>
    <t>DL.2376.AFA.001.052.A.521211.4</t>
  </si>
  <si>
    <t>DL.2376.AFA.001.052.A.521211.5</t>
  </si>
  <si>
    <t>00.00. 5 -Cetak Booklet NSPK peserta didik</t>
  </si>
  <si>
    <t>ekspl</t>
  </si>
  <si>
    <t>DL.2376.AFA.001.052.A.521211.6</t>
  </si>
  <si>
    <t>00.00. 6 -Cetak Booklet NSPK Sarana Prasarana</t>
  </si>
  <si>
    <t>Ekspl</t>
  </si>
  <si>
    <t>DL.2376.AFA.001.052.A.524111</t>
  </si>
  <si>
    <t>DL.2376.AFA.001.052.A.524111.1</t>
  </si>
  <si>
    <t>00.00. 1 -NSPK Peserta Didik Standar Sarana dan Prasarana Pendidikan KP</t>
  </si>
  <si>
    <t>Ok</t>
  </si>
  <si>
    <t>DL.2376.AFA.001.052.B</t>
  </si>
  <si>
    <t>Pelaksanaan Wisuda Pendidikan Tinggi KP</t>
  </si>
  <si>
    <t>DL.2376.AFA.001.052.B.524111</t>
  </si>
  <si>
    <t>DL.2376.AFA.001.052.B.524111.1</t>
  </si>
  <si>
    <t>00.00. 1 - Pelaksanaan Wisuda Pendidikan Tinggi KP</t>
  </si>
  <si>
    <t>DL.2376.AFA.001.053</t>
  </si>
  <si>
    <t>053</t>
  </si>
  <si>
    <t>NSPK Kelembagaan Pendidikan KP</t>
  </si>
  <si>
    <t>DL.2376.AFA.001.053.A</t>
  </si>
  <si>
    <t>Pembentukan Kelembagaan Pendidikan KP</t>
  </si>
  <si>
    <t>DL.2376.AFA.001.053.A.521211</t>
  </si>
  <si>
    <t>DL.2376.AFA.001.053.A.521211.1</t>
  </si>
  <si>
    <t>00.00. 1 -Penggandaan</t>
  </si>
  <si>
    <t>DL.2376.AFA.001.053.A.521211.2</t>
  </si>
  <si>
    <t>00.00. 2 -Konsumsi/Bahan Makan</t>
  </si>
  <si>
    <t>DL.2376.AFA.001.053.A.521211.3</t>
  </si>
  <si>
    <t>00.00. 3 -Cetakan Kelembagaan Pendidikan Vokasi</t>
  </si>
  <si>
    <t>DL.2376.AFA.001.053.A.521219</t>
  </si>
  <si>
    <t>Belanja Barang Non Operasional Lainnya</t>
  </si>
  <si>
    <t>DL.2376.AFA.001.053.A.521219.1</t>
  </si>
  <si>
    <t>00.00. 1 -Langganan biaya video conference</t>
  </si>
  <si>
    <t>DL.2376.AFA.001.053.A.521219.2</t>
  </si>
  <si>
    <t>00.00. 2 -Dukungan Pembentukan Kelembagaan</t>
  </si>
  <si>
    <t>DL.2376.AFA.001.053.A.521811</t>
  </si>
  <si>
    <t>Belanja Barang Persediaan Barang Konsumsi</t>
  </si>
  <si>
    <t>DL.2376.AFA.001.053.A.521811.1</t>
  </si>
  <si>
    <t>00.00. 1 -ATK</t>
  </si>
  <si>
    <t>DL.2376.AFA.001.053.A.521811.2</t>
  </si>
  <si>
    <t>00.00. 2 -Bahan Komputer</t>
  </si>
  <si>
    <t>DL.2376.AFA.001.053.A.522151</t>
  </si>
  <si>
    <t>DL.2376.AFA.001.053.A.522151.1</t>
  </si>
  <si>
    <t>DL.2376.AFA.001.053.A.524111</t>
  </si>
  <si>
    <t>DL.2376.AFA.001.053.A.524111.1</t>
  </si>
  <si>
    <t>00.00. 1 -Perjalanan Pembentukan Kelembagaan Pendidikan KP</t>
  </si>
  <si>
    <t>DL.2376.AFA.001.053.A.524113</t>
  </si>
  <si>
    <t>Belanja Perjalanan Dinas Dalam Kota</t>
  </si>
  <si>
    <t>DL.2376.AFA.001.053.A.524113.1</t>
  </si>
  <si>
    <t>00.00. 1 -Transport lokal</t>
  </si>
  <si>
    <t>DL.2376.AFA.001.053.B</t>
  </si>
  <si>
    <t>Penjaminan Mutu Kelembagaan Pendidikan KP</t>
  </si>
  <si>
    <t>DL.2376.AFA.001.053.B.521211</t>
  </si>
  <si>
    <t>DL.2376.AFA.001.053.B.521211.1</t>
  </si>
  <si>
    <t>00.00. 1 -Konsumsi/Bahan Makan</t>
  </si>
  <si>
    <t>DL.2376.AFA.001.053.B.521211.2</t>
  </si>
  <si>
    <t>DL.2376.AFA.001.053.B.521219</t>
  </si>
  <si>
    <t>DL.2376.AFA.001.053.B.521219.1</t>
  </si>
  <si>
    <t>DL.2376.AFA.001.053.B.521219.2</t>
  </si>
  <si>
    <t>00.00. 2 -Dukungan Penjaminan Mutu Kelembagaan</t>
  </si>
  <si>
    <t>DL.2376.AFA.001.053.B.521811</t>
  </si>
  <si>
    <t>DL.2376.AFA.001.053.B.521811.1</t>
  </si>
  <si>
    <t>DL.2376.AFA.001.053.B.521811.2</t>
  </si>
  <si>
    <t>DL.2376.AFA.001.053.B.522151</t>
  </si>
  <si>
    <t>DL.2376.AFA.001.053.B.522151.1</t>
  </si>
  <si>
    <t>DL.2376.AFA.001.053.B.522192</t>
  </si>
  <si>
    <t>Belanja Jasa - Penanganan Pandemi COVID-19</t>
  </si>
  <si>
    <t>DL.2376.AFA.001.053.B.522192.1</t>
  </si>
  <si>
    <t>00.00. 1 -Test Rapid/AntigenPCR</t>
  </si>
  <si>
    <t>Thn</t>
  </si>
  <si>
    <t>DL.2376.AFA.001.053.B.524111</t>
  </si>
  <si>
    <t>DL.2376.AFA.001.053.B.524111.1</t>
  </si>
  <si>
    <t>00.00. 1 -Perjalanan Penjaminan Mutu Kelembagaan</t>
  </si>
  <si>
    <t>DL.2376.AFA.001.053.C</t>
  </si>
  <si>
    <t>C</t>
  </si>
  <si>
    <t>Penyusunan NSPK Kelembagaan Pendidikan</t>
  </si>
  <si>
    <t>DL.2376.AFA.001.053.C.521211</t>
  </si>
  <si>
    <t>DL.2376.AFA.001.053.C.521211.1</t>
  </si>
  <si>
    <t>DL.2376.AFA.001.053.C.521211.2</t>
  </si>
  <si>
    <t>DL.2376.AFA.001.053.C.521211.3</t>
  </si>
  <si>
    <t>00.00. 3 -Konsumsi/Bahan Makan</t>
  </si>
  <si>
    <t>DL.2376.AFA.001.053.C.521211.4</t>
  </si>
  <si>
    <t>00.00. 4 -Penggandaan</t>
  </si>
  <si>
    <t>DL.2376.AFA.001.053.C.521219</t>
  </si>
  <si>
    <t>DL.2376.AFA.001.053.C.521219.1</t>
  </si>
  <si>
    <t>DL.2376.AFA.001.053.C.522151</t>
  </si>
  <si>
    <t>DL.2376.AFA.001.053.C.522151.1</t>
  </si>
  <si>
    <t>DL.2376.AFA.001.053.C.524111</t>
  </si>
  <si>
    <t>DL.2376.AFA.001.053.C.524111.1</t>
  </si>
  <si>
    <t>00.00. 1 -Perjalanan Reviu Dampak Peraturan Revitalisasi Vokasi</t>
  </si>
  <si>
    <t>DL.2376.AFA.001.054</t>
  </si>
  <si>
    <t>054</t>
  </si>
  <si>
    <t>NSPK Ketenagaan Pendidikan KP</t>
  </si>
  <si>
    <t>DL.2376.AFA.001.054.A</t>
  </si>
  <si>
    <t>Evaluasi Beban Kerja Guru dan Dosen</t>
  </si>
  <si>
    <t>DL.2376.AFA.001.054.A.521211</t>
  </si>
  <si>
    <t>DL.2376.AFA.001.054.A.521211.1</t>
  </si>
  <si>
    <t>DL.2376.AFA.001.054.A.521211.2</t>
  </si>
  <si>
    <t>00.00. 2 -Bahan Konsumsi Rapat</t>
  </si>
  <si>
    <t>DL.2376.AFA.001.054.A.521211.3</t>
  </si>
  <si>
    <t>DL.2376.AFA.001.054.A.521211.4</t>
  </si>
  <si>
    <t>DL.2376.AFA.001.054.A.521219</t>
  </si>
  <si>
    <t>DL.2376.AFA.001.054.A.521219.1</t>
  </si>
  <si>
    <t>00.00. 1 -Dukungan Pelaksanaan Evaluasi Beban Kerja Guru dan Dosen</t>
  </si>
  <si>
    <t>DL.2376.AFA.001.054.A.522151</t>
  </si>
  <si>
    <t>DL.2376.AFA.001.054.A.522151.1</t>
  </si>
  <si>
    <t>DL.2376.AFA.001.054.A.524111</t>
  </si>
  <si>
    <t>DL.2376.AFA.001.054.A.524111.1</t>
  </si>
  <si>
    <t>00.00. 1 -Perjalanan Evaluasi Beban Kerja Guru dan Dosen</t>
  </si>
  <si>
    <t>032.12.WA</t>
  </si>
  <si>
    <t>Program Dukungan Manajemen</t>
  </si>
  <si>
    <t>WA.2378</t>
  </si>
  <si>
    <t>Dukungan Manajemen Internal Lingkup Badan Riset dan Sumber Daya Manusia Kelautan dan Perikanan</t>
  </si>
  <si>
    <t>WA.2378.CAN</t>
  </si>
  <si>
    <t>2378.CAN</t>
  </si>
  <si>
    <t>Sarana Bidang Teknologi Informasi dan Komunikasi</t>
  </si>
  <si>
    <t>Unit</t>
  </si>
  <si>
    <t>WA.2378.CAN.001</t>
  </si>
  <si>
    <t>2378.CAN.001</t>
  </si>
  <si>
    <t>Sarana Teknologi Informasi dan Komunikasi (TIK) Riset dan Sumber Daya Manusia Kelautan dan Perikanan</t>
  </si>
  <si>
    <t>WA.2378.CAN.001.301</t>
  </si>
  <si>
    <t>Sarana Teknologi Informasi dan Komunikasi (TIK) Pendidikan Kelautan dan Perikanan</t>
  </si>
  <si>
    <t>WA.2378.CAN.001.301.A</t>
  </si>
  <si>
    <t>Alat Pengolah Data dan Informasi</t>
  </si>
  <si>
    <t>WA.2378.CAN.001.301.A.532111</t>
  </si>
  <si>
    <t>Belanja Modal Peralatan dan Mesin</t>
  </si>
  <si>
    <t>WA.2378.CAN.001.301.A.532111.1</t>
  </si>
  <si>
    <t>00.00. 1 -Alat pengolah data dan komunikasi</t>
  </si>
  <si>
    <t>PKT</t>
  </si>
  <si>
    <t>WA.2378.CAN.001.301.B</t>
  </si>
  <si>
    <t>Blokir AA Tahap 2</t>
  </si>
  <si>
    <t>WA.2378.CAN.001.301.B.532111</t>
  </si>
  <si>
    <t>WA.2378.CAN.001.301.B.532111.1</t>
  </si>
  <si>
    <t>WA.2378.EBA</t>
  </si>
  <si>
    <t>2378.EBA</t>
  </si>
  <si>
    <t>Layanan Dukungan Manajemen Internal</t>
  </si>
  <si>
    <t>Layanan</t>
  </si>
  <si>
    <t>WA.2378.EBA.958</t>
  </si>
  <si>
    <t>2378.EBA.958</t>
  </si>
  <si>
    <t>Layanan Hubungan Masyarakat</t>
  </si>
  <si>
    <t>WA.2378.EBA.958.311</t>
  </si>
  <si>
    <t>Pelayanan Kerja Sama Pendidikan Kelautan dan Perikanan</t>
  </si>
  <si>
    <t>WA.2378.EBA.958.311.A</t>
  </si>
  <si>
    <t>Kerjasama Pendidikan KP</t>
  </si>
  <si>
    <t>WA.2378.EBA.958.311.A.521211</t>
  </si>
  <si>
    <t>WA.2378.EBA.958.311.A.521211.1</t>
  </si>
  <si>
    <t>PAKET</t>
  </si>
  <si>
    <t>WA.2378.EBA.958.311.A.521211.2</t>
  </si>
  <si>
    <t>WA.2378.EBA.958.311.A.521811</t>
  </si>
  <si>
    <t>WA.2378.EBA.958.311.A.521811.1</t>
  </si>
  <si>
    <t>WA.2378.EBA.958.311.A.521811.2</t>
  </si>
  <si>
    <t>00.00. 2 -Komputer suplies</t>
  </si>
  <si>
    <t>WA.2378.EBA.958.311.A.524111</t>
  </si>
  <si>
    <t>WA.2378.EBA.958.311.A.524111.1</t>
  </si>
  <si>
    <t>00.00. 1 -Perjalanan Kerjasama Pendidikan KP</t>
  </si>
  <si>
    <t>WA.2378.EBA.958.311.B</t>
  </si>
  <si>
    <t>WA.2378.EBA.958.311.B.521219</t>
  </si>
  <si>
    <t>WA.2378.EBA.958.311.B.521219.1</t>
  </si>
  <si>
    <t>00.00. 1 -Blokir AA Tahap 2</t>
  </si>
  <si>
    <t>WA.2378.EBA.962</t>
  </si>
  <si>
    <t>2378.EBA.962</t>
  </si>
  <si>
    <t>Layanan Umum</t>
  </si>
  <si>
    <t>WA.2378.EBA.962.301</t>
  </si>
  <si>
    <t>Pelayanan Tata Usaha dan Kerumahtanggaan Pendidikan Kelautan dan Perikanan</t>
  </si>
  <si>
    <t>WA.2378.EBA.962.301.A</t>
  </si>
  <si>
    <t>Implementasi SIMAK - BMN</t>
  </si>
  <si>
    <t>WA.2378.EBA.962.301.A.521211</t>
  </si>
  <si>
    <t>WA.2378.EBA.962.301.A.521211.1</t>
  </si>
  <si>
    <t>pkt</t>
  </si>
  <si>
    <t>WA.2378.EBA.962.301.A.521211.2</t>
  </si>
  <si>
    <t>WA.2378.EBA.962.301.A.521211.3</t>
  </si>
  <si>
    <t>00.00. 3 -Penggandaan</t>
  </si>
  <si>
    <t>WA.2378.EBA.962.301.A.524111</t>
  </si>
  <si>
    <t>WA.2378.EBA.962.301.A.524111.1</t>
  </si>
  <si>
    <t>00.00. 1 -Implementasi SIMAK - BMN</t>
  </si>
  <si>
    <t>WA.2378.EBA.962.301.A.524113</t>
  </si>
  <si>
    <t>WA.2378.EBA.962.301.A.524113.1</t>
  </si>
  <si>
    <t>00.00. 1 -Koordinasi kearsipan</t>
  </si>
  <si>
    <t>WA.2378.EBA.962.301.B</t>
  </si>
  <si>
    <t>Pembinaan dan Koordinasi Pimpinan</t>
  </si>
  <si>
    <t>WA.2378.EBA.962.301.B.521211</t>
  </si>
  <si>
    <t>WA.2378.EBA.962.301.B.521211.1</t>
  </si>
  <si>
    <t>WA.2378.EBA.962.301.B.521211.2</t>
  </si>
  <si>
    <t>WA.2378.EBA.962.301.B.522192</t>
  </si>
  <si>
    <t>WA.2378.EBA.962.301.B.522192.1</t>
  </si>
  <si>
    <t>00.00. 1 -Test Lab Rapid/Antigen/PCR</t>
  </si>
  <si>
    <t>THN</t>
  </si>
  <si>
    <t>WA.2378.EBA.962.301.B.524111</t>
  </si>
  <si>
    <t>WA.2378.EBA.962.301.B.524111.1</t>
  </si>
  <si>
    <t>00.00. 1 -Perjalanan Pembinaan</t>
  </si>
  <si>
    <t>WA.2378.EBA.962.301.B.524111.2</t>
  </si>
  <si>
    <t>00.00. 2 -Perjalanan Koordinasi, Sinkronisasi dan pendampingan</t>
  </si>
  <si>
    <t>WA.2378.EBA.962.301.C</t>
  </si>
  <si>
    <t>Pengelolaan Kearsipan, Tata Naskah Dinas dan Persuratan Pusat Pendidikan KP</t>
  </si>
  <si>
    <t>WA.2378.EBA.962.301.C.521211</t>
  </si>
  <si>
    <t>WA.2378.EBA.962.301.C.521211.1</t>
  </si>
  <si>
    <t>00.00. 1 -Pencetakan Buku Peraturan</t>
  </si>
  <si>
    <t>WA.2378.EBA.962.301.C.521211.2</t>
  </si>
  <si>
    <t>WA.2378.EBA.962.301.C.521211.3</t>
  </si>
  <si>
    <t>WA.2378.EBA.962.301.C.521211.4</t>
  </si>
  <si>
    <t>WA.2378.EBA.962.301.C.521211.5</t>
  </si>
  <si>
    <t>00.00. 5 -Cetakan Kegiatan dan Laporan</t>
  </si>
  <si>
    <t>WA.2378.EBA.962.301.C.522141</t>
  </si>
  <si>
    <t>Belanja Sewa</t>
  </si>
  <si>
    <t>WA.2378.EBA.962.301.C.522141.1</t>
  </si>
  <si>
    <t>00.00. 1 -Sewa Kendaraan / Mobil (2 kali)</t>
  </si>
  <si>
    <t>UH</t>
  </si>
  <si>
    <t>WA.2378.EBA.962.301.C.524111</t>
  </si>
  <si>
    <t>WA.2378.EBA.962.301.C.524111.1</t>
  </si>
  <si>
    <t>00.00. 1 -Perjalanan Pengelolaan Penatausahaan Arsip dan Sinkronisasi Tata Naskah dan Persuratan</t>
  </si>
  <si>
    <t>WA.2378.EBA.962.301.C.524113</t>
  </si>
  <si>
    <t>WA.2378.EBA.962.301.C.524113.1</t>
  </si>
  <si>
    <t>00.00. 1 -Perjalanan Koordinasi</t>
  </si>
  <si>
    <t>WA.2378.EBA.962.301.D</t>
  </si>
  <si>
    <t>D</t>
  </si>
  <si>
    <t>Penyusunan Bahan Tindak Lanjut dan Pemutakhiran Data</t>
  </si>
  <si>
    <t>WA.2378.EBA.962.301.D.521211</t>
  </si>
  <si>
    <t>WA.2378.EBA.962.301.D.521211.1</t>
  </si>
  <si>
    <t>WA.2378.EBA.962.301.D.521211.2</t>
  </si>
  <si>
    <t>WA.2378.EBA.962.301.D.521211.3</t>
  </si>
  <si>
    <t>WA.2378.EBA.962.301.D.521211.4</t>
  </si>
  <si>
    <t>00.00. 4 -Cetakan Kegiatan dan Laporan</t>
  </si>
  <si>
    <t>WA.2378.EBA.962.301.D.524111</t>
  </si>
  <si>
    <t>WA.2378.EBA.962.301.D.524111.1</t>
  </si>
  <si>
    <t>00.00. 1 -Penyusunan Bahan Tindak Lanjut dan Pemutakhiran Data</t>
  </si>
  <si>
    <t>WA.2378.EBA.962.301.E</t>
  </si>
  <si>
    <t>E</t>
  </si>
  <si>
    <t>Pengelolaan Administrasi Kepegawaian Pusdik KP</t>
  </si>
  <si>
    <t>WA.2378.EBA.962.301.E.521211</t>
  </si>
  <si>
    <t>WA.2378.EBA.962.301.E.521211.1</t>
  </si>
  <si>
    <t>WA.2378.EBA.962.301.E.521211.2</t>
  </si>
  <si>
    <t>00.00. 2 -ATK</t>
  </si>
  <si>
    <t>WA.2378.EBA.962.301.E.521211.3</t>
  </si>
  <si>
    <t>00.00. 3 -Bahan Komputer</t>
  </si>
  <si>
    <t>WA.2378.EBA.962.301.E.521211.4</t>
  </si>
  <si>
    <t>00.00. 4 -Cetakan Kegiatan Administrasi Kepegawaian Pusdik KP (Buku Kerja, Buku Pegawai dan Laporan)</t>
  </si>
  <si>
    <t>WA.2378.EBA.962.301.E.521241</t>
  </si>
  <si>
    <t>Belanja Barang Non Operasional - Penanganan Pandemi COVID-19</t>
  </si>
  <si>
    <t>WA.2378.EBA.962.301.E.521241.1</t>
  </si>
  <si>
    <t>00.00. 1 -Paket Data dan Komunikasi Pegawai (60x12)</t>
  </si>
  <si>
    <t>WA.2378.EBA.962.301.E.521241.2</t>
  </si>
  <si>
    <t>00.00. 2 -Masker, hand sanitizer, desinfektan, multivitami/suplemen (60 peg x 6 kali)</t>
  </si>
  <si>
    <t>TH</t>
  </si>
  <si>
    <t>WA.2378.EBA.962.301.E.521241.3</t>
  </si>
  <si>
    <t>00.00. 3 -Paket Data dan Komunikasi pimpinan</t>
  </si>
  <si>
    <t>OB</t>
  </si>
  <si>
    <t>WA.2378.EBA.962.301.E.522191</t>
  </si>
  <si>
    <t>Belanja Jasa Lainnya</t>
  </si>
  <si>
    <t>WA.2378.EBA.962.301.E.522191.1</t>
  </si>
  <si>
    <t>00.00. 1 -Peningkatan Kapasitas Pegawai</t>
  </si>
  <si>
    <t>WA.2378.EBA.962.301.E.522192</t>
  </si>
  <si>
    <t>WA.2378.EBA.962.301.E.522192.1</t>
  </si>
  <si>
    <t>WA.2378.EBA.962.301.E.524111</t>
  </si>
  <si>
    <t>WA.2378.EBA.962.301.E.524111.1</t>
  </si>
  <si>
    <t>00.00. 1 -Perjalanan Pengelolaan SDM Aparatur</t>
  </si>
  <si>
    <t>WA.2378.EBA.962.301.E.524113</t>
  </si>
  <si>
    <t>WA.2378.EBA.962.301.E.524113.1</t>
  </si>
  <si>
    <t>WA.2378.EBA.962.301.F</t>
  </si>
  <si>
    <t>F</t>
  </si>
  <si>
    <t>Peningkatan Kompetensi Pendidik dan Tenaga Kependidikan</t>
  </si>
  <si>
    <t>WA.2378.EBA.962.301.F.521211</t>
  </si>
  <si>
    <t>WA.2378.EBA.962.301.F.521211.1</t>
  </si>
  <si>
    <t>WA.2378.EBA.962.301.F.521211.2</t>
  </si>
  <si>
    <t>WA.2378.EBA.962.301.F.521211.3</t>
  </si>
  <si>
    <t>WA.2378.EBA.962.301.F.521219</t>
  </si>
  <si>
    <t>WA.2378.EBA.962.301.F.521219.1</t>
  </si>
  <si>
    <t>00.00. 1 -Dukungan Pelaksanaan Peningkatan Kompetensi Pendidik dan Tenaga Kependidikan</t>
  </si>
  <si>
    <t>WA.2378.EBA.962.301.F.521219.2</t>
  </si>
  <si>
    <t>00.00. 2 -Langganan biaya video conference (500 orang lebih)</t>
  </si>
  <si>
    <t>WA.2378.EBA.962.301.F.522151</t>
  </si>
  <si>
    <t>WA.2378.EBA.962.301.F.522151.1</t>
  </si>
  <si>
    <t>00.00. 1 -Blokir AA</t>
  </si>
  <si>
    <t>WA.2378.EBA.962.301.F.524111</t>
  </si>
  <si>
    <t>WA.2378.EBA.962.301.F.524111.1</t>
  </si>
  <si>
    <t>00.00. 1 -Perjalanan Peningkatan Kompetensi Pendidik dan Tenaga Kependidikan</t>
  </si>
  <si>
    <t>WA.2378.EBA.962.301.G</t>
  </si>
  <si>
    <t>G</t>
  </si>
  <si>
    <t>Pembinaan Pelaksanaan Kewirausahaan dan TEFA</t>
  </si>
  <si>
    <t>WA.2378.EBA.962.301.G.521211</t>
  </si>
  <si>
    <t>WA.2378.EBA.962.301.G.521211.1</t>
  </si>
  <si>
    <t>WA.2378.EBA.962.301.G.521211.2</t>
  </si>
  <si>
    <t>WA.2378.EBA.962.301.G.521211.3</t>
  </si>
  <si>
    <t>WA.2378.EBA.962.301.G.521219</t>
  </si>
  <si>
    <t>WA.2378.EBA.962.301.G.521219.1</t>
  </si>
  <si>
    <t>WA.2378.EBA.962.301.G.521811</t>
  </si>
  <si>
    <t>WA.2378.EBA.962.301.G.521811.1</t>
  </si>
  <si>
    <t>WA.2378.EBA.962.301.G.522151</t>
  </si>
  <si>
    <t>WA.2378.EBA.962.301.G.522151.1</t>
  </si>
  <si>
    <t>00.00. 1 -Narasumber/Pembahas/Praktisi</t>
  </si>
  <si>
    <t>oj</t>
  </si>
  <si>
    <t>WA.2378.EBA.962.301.G.524111</t>
  </si>
  <si>
    <t>WA.2378.EBA.962.301.G.524111.1</t>
  </si>
  <si>
    <t>00.00. 1 -Fasilitasi Pelaksanaan Kewirausahaan dan TEFA</t>
  </si>
  <si>
    <t>WA.2378.EBA.962.301.H</t>
  </si>
  <si>
    <t>H</t>
  </si>
  <si>
    <t>Dukungan Kegiatan Wisuda Pendidikan Tinggi dan Menengah Terpusat</t>
  </si>
  <si>
    <t>WA.2378.EBA.962.301.H.521211</t>
  </si>
  <si>
    <t>WA.2378.EBA.962.301.H.521211.1</t>
  </si>
  <si>
    <t>WA.2378.EBA.962.301.H.521211.2</t>
  </si>
  <si>
    <t>WA.2378.EBA.962.301.H.521211.3</t>
  </si>
  <si>
    <t>WA.2378.EBA.962.301.H.521211.4</t>
  </si>
  <si>
    <t>WA.2378.EBA.962.301.H.521211.5</t>
  </si>
  <si>
    <t>00.00. 5 -Cetakan buku wisuda pendidikan menengah</t>
  </si>
  <si>
    <t>WA.2378.EBA.962.301.H.521211.6</t>
  </si>
  <si>
    <t>00.00. 6 -Cetakan buku wisuda pendidikan tinggi</t>
  </si>
  <si>
    <t>WA.2378.EBA.962.301.H.521211.7</t>
  </si>
  <si>
    <t>00.00. 7 -Perlengkapaan wisuda pendidikan menengah</t>
  </si>
  <si>
    <t>WA.2378.EBA.962.301.H.521211.8</t>
  </si>
  <si>
    <t>00.00. 8 -Perlengkapaan wisuda pendidikan tinggi</t>
  </si>
  <si>
    <t>WA.2378.EBA.962.301.H.521211.9</t>
  </si>
  <si>
    <t>00.00. 9 -Cetakan laporan</t>
  </si>
  <si>
    <t>WA.2378.EBA.962.301.H.521219</t>
  </si>
  <si>
    <t>WA.2378.EBA.962.301.H.521219.1</t>
  </si>
  <si>
    <t>00.00. 1 -Dukungan Wisudah Pendidkan Menengah</t>
  </si>
  <si>
    <t>WA.2378.EBA.962.301.H.521219.2</t>
  </si>
  <si>
    <t>00.00. 2 -Dukungan Wisudah Pendidkan Tinggi</t>
  </si>
  <si>
    <t>WA.2378.EBA.962.301.H.522141</t>
  </si>
  <si>
    <t>WA.2378.EBA.962.301.H.522141.1</t>
  </si>
  <si>
    <t>00.00. 1 -Sewa videotron</t>
  </si>
  <si>
    <t>WA.2378.EBA.962.301.H.522141.2</t>
  </si>
  <si>
    <t>00.00. 2 -Sewa TV matador</t>
  </si>
  <si>
    <t>WA.2378.EBA.962.301.H.522141.3</t>
  </si>
  <si>
    <t>00.00. 3 -Sewa Soundsistem</t>
  </si>
  <si>
    <t>WA.2378.EBA.962.301.H.524111</t>
  </si>
  <si>
    <t>WA.2378.EBA.962.301.H.524111.1</t>
  </si>
  <si>
    <t>00.00. 1 -Perjalanan dukungan wisudah pendidikan tinggi dan menengah</t>
  </si>
  <si>
    <t>WA.2378.EBA.962.301.I</t>
  </si>
  <si>
    <t>I</t>
  </si>
  <si>
    <t>Dukungan Penerimaan dan Penetapan Terpusat Peserta Didik Lingkup KKP</t>
  </si>
  <si>
    <t>WA.2378.EBA.962.301.I.521211</t>
  </si>
  <si>
    <t>WA.2378.EBA.962.301.I.521211.1</t>
  </si>
  <si>
    <t>WA.2378.EBA.962.301.I.521211.2</t>
  </si>
  <si>
    <t>WA.2378.EBA.962.301.I.521211.3</t>
  </si>
  <si>
    <t>WA.2378.EBA.962.301.I.521211.4</t>
  </si>
  <si>
    <t>WA.2378.EBA.962.301.I.521211.5</t>
  </si>
  <si>
    <t>00.00. 5 -Cetakan Penetapan Peserta Didik</t>
  </si>
  <si>
    <t>WA.2378.EBA.962.301.I.521211.6</t>
  </si>
  <si>
    <t>00.00. 6 -Cetak Leaflet Penerimaan peserta didik</t>
  </si>
  <si>
    <t>WA.2378.EBA.962.301.I.521211.7</t>
  </si>
  <si>
    <t>00.00. 7 - Cetakan Buku Panduan Penerimaan Peserta Didik</t>
  </si>
  <si>
    <t>WA.2378.EBA.962.301.I.521219</t>
  </si>
  <si>
    <t>WA.2378.EBA.962.301.I.521219.1</t>
  </si>
  <si>
    <t>paket</t>
  </si>
  <si>
    <t>WA.2378.EBA.962.301.I.521219.2</t>
  </si>
  <si>
    <t>00.00. 2 -Dukungan Penerimaan dan Penetapan Peserta Didik</t>
  </si>
  <si>
    <t>WA.2378.EBA.962.301.I.522151</t>
  </si>
  <si>
    <t>WA.2378.EBA.962.301.I.522151.1</t>
  </si>
  <si>
    <t>WA.2378.EBA.962.301.I.524111</t>
  </si>
  <si>
    <t>WA.2378.EBA.962.301.I.524111.1</t>
  </si>
  <si>
    <t>00.00. 1 -Perjalanan Koordinasi Penerimaan dan Penetapan Terpusat Peserta Didik Lingkup KKP</t>
  </si>
  <si>
    <t>WA.2378.EBA.962.301.J</t>
  </si>
  <si>
    <t>J</t>
  </si>
  <si>
    <t>Dukungan Pelaksanaan Wisuda</t>
  </si>
  <si>
    <t>WA.2378.EBA.962.301.J.524111</t>
  </si>
  <si>
    <t>WA.2378.EBA.962.301.J.524111.1</t>
  </si>
  <si>
    <t>00.00. 1 -Perjalanan Dukungan Wisuda</t>
  </si>
  <si>
    <t>WA.2378.EBA.994</t>
  </si>
  <si>
    <t>2378.EBA.994</t>
  </si>
  <si>
    <t>Layanan Perkantoran</t>
  </si>
  <si>
    <t>WA.2378.EBA.994.002</t>
  </si>
  <si>
    <t>002</t>
  </si>
  <si>
    <t>Operasional dan Pemeliharaan Kantor</t>
  </si>
  <si>
    <t>WA.2378.EBA.994.002.GA</t>
  </si>
  <si>
    <t>GA</t>
  </si>
  <si>
    <t>Operasional dan Pemeliharaan Kantor Pusat Pendidikan KP</t>
  </si>
  <si>
    <t>WA.2378.EBA.994.002.GA.521111</t>
  </si>
  <si>
    <t>Belanja Keperluan Perkantoran</t>
  </si>
  <si>
    <t>WA.2378.EBA.994.002.GA.521111.1</t>
  </si>
  <si>
    <t>00.00. 1 -Keperluan sehari hari perkantoran</t>
  </si>
  <si>
    <t>ot</t>
  </si>
  <si>
    <t>WA.2378.EBA.994.002.GA.521111.2</t>
  </si>
  <si>
    <t>00.00. 2 -Jamuan</t>
  </si>
  <si>
    <t>WA.2378.EBA.994.002.GA.521111.3</t>
  </si>
  <si>
    <t>00.00. 3 -Pramubakti (12 org x 13 bulan)</t>
  </si>
  <si>
    <t>ob</t>
  </si>
  <si>
    <t>WA.2378.EBA.994.002.GA.521111.4</t>
  </si>
  <si>
    <t>00.00. 4 -Pengemudi (1 org x 13 bulan)</t>
  </si>
  <si>
    <t>WA.2378.EBA.994.002.GA.521111.5</t>
  </si>
  <si>
    <t>00.00. 5 -BPJS Ketenagakerjaan Pengemudi dan Pramubhakti</t>
  </si>
  <si>
    <t>Bulan</t>
  </si>
  <si>
    <t>WA.2378.EBA.994.002.GA.521111.6</t>
  </si>
  <si>
    <t>00.00. 6 -Pencetakan/Publikasi</t>
  </si>
  <si>
    <t>WA.2378.EBA.994.002.GA.521111.7</t>
  </si>
  <si>
    <t>00.00. 7 -Langganan Majalah dan Surat Kabar</t>
  </si>
  <si>
    <t>bulan</t>
  </si>
  <si>
    <t>WA.2378.EBA.994.002.GA.521111.8</t>
  </si>
  <si>
    <t>00.00. 8 -Langganan biaya video conference dan Zoho</t>
  </si>
  <si>
    <t>WA.2378.EBA.994.002.GA.521111.9</t>
  </si>
  <si>
    <t>00.00. 9 -Estetika Kantor dan Pengharum Ruangan</t>
  </si>
  <si>
    <t>WA.2378.EBA.994.002.GA.521811</t>
  </si>
  <si>
    <t>WA.2378.EBA.994.002.GA.521811.1</t>
  </si>
  <si>
    <t>WA.2378.EBA.994.002.GA.521811.2</t>
  </si>
  <si>
    <t>WA.2378.EBA.994.002.GA.521811.3</t>
  </si>
  <si>
    <t>00.00. 3 -Kertas Fotocopy A4</t>
  </si>
  <si>
    <t>WA.2378.EBA.994.002.GA.521811.4</t>
  </si>
  <si>
    <t>00.00. 4 -Kertas Fotocopy F4</t>
  </si>
  <si>
    <t>WA.2378.EBA.994.002.GA.521811.5</t>
  </si>
  <si>
    <t>00.00. 5 -Kertas Kop A4 (4 warna)</t>
  </si>
  <si>
    <t>rim</t>
  </si>
  <si>
    <t>WA.2378.EBA.994.002.GA.521811.6</t>
  </si>
  <si>
    <t>00.00. 6 -Kertas Kop F4 (4 warna)</t>
  </si>
  <si>
    <t>WA.2378.EBA.994.002.GA.521811.7</t>
  </si>
  <si>
    <t>00.00. 7 -Amplop Kop Besar</t>
  </si>
  <si>
    <t>Lbr</t>
  </si>
  <si>
    <t>WA.2378.EBA.994.002.GA.521811.8</t>
  </si>
  <si>
    <t>00.00. 8 -Amplop Kop Kecil</t>
  </si>
  <si>
    <t>box</t>
  </si>
  <si>
    <t>WA.2378.EBA.994.002.GA.521811.9</t>
  </si>
  <si>
    <t>00.00. 9 -Map Pusdik KP</t>
  </si>
  <si>
    <t>WA.2378.EBA.994.002.GB</t>
  </si>
  <si>
    <t>GB</t>
  </si>
  <si>
    <t>Langganan Daya dan Jasa Pusat Pendidikan KP</t>
  </si>
  <si>
    <t>WA.2378.EBA.994.002.GB.521114</t>
  </si>
  <si>
    <t>Belanja Pengiriman Surat Dinas Pos Pusat</t>
  </si>
  <si>
    <t>WA.2378.EBA.994.002.GB.521114.1</t>
  </si>
  <si>
    <t>00.00. 1 -Pengiriman surat dan dokumen/barang lainnya</t>
  </si>
  <si>
    <t>WA.2378.EBA.994.002.GB.522141</t>
  </si>
  <si>
    <t>WA.2378.EBA.994.002.GB.522141.1</t>
  </si>
  <si>
    <t>00.00. 1 -Sewa Mesin Photocopy</t>
  </si>
  <si>
    <t>WA.2378.EBA.994.002.GB.522141.2</t>
  </si>
  <si>
    <t>00.00. 2 -Sewa Ruang Arsip dan Penyimpanan BMN</t>
  </si>
  <si>
    <t>WA.2378.EBA.994.002.GC</t>
  </si>
  <si>
    <t>GC</t>
  </si>
  <si>
    <t>Pemeliharaan Kantor Pusat Pendidikan KP</t>
  </si>
  <si>
    <t>WA.2378.EBA.994.002.GC.523121</t>
  </si>
  <si>
    <t>Belanja Pemeliharaan Peralatan dan Mesin</t>
  </si>
  <si>
    <t>WA.2378.EBA.994.002.GC.523121.1</t>
  </si>
  <si>
    <t>00.00. 1 -Pemeliharaan dan Operasional Kendaraan Pejabat Eselon II</t>
  </si>
  <si>
    <t>unit</t>
  </si>
  <si>
    <t>WA.2378.EBA.994.002.GC.523121.2</t>
  </si>
  <si>
    <t>00.00. 2 -Pemeliharaan dan Operasional Kendaraan Roda 4</t>
  </si>
  <si>
    <t>nit</t>
  </si>
  <si>
    <t>WA.2378.EBA.994.002.GC.523121.3</t>
  </si>
  <si>
    <t>00.00. 3 -Pemeliharaan dan Operasional Kendaraan Roda Dua</t>
  </si>
  <si>
    <t>WA.2378.EBA.994.002.GC.523121.4</t>
  </si>
  <si>
    <t>00.00. 4 -Laptop/Notebook</t>
  </si>
  <si>
    <t>WA.2378.EBA.994.002.GC.523121.5</t>
  </si>
  <si>
    <t>00.00. 5 -Komputer PC</t>
  </si>
  <si>
    <t>WA.2378.EBA.994.002.GC.523121.6</t>
  </si>
  <si>
    <t>00.00. 6 -Printer</t>
  </si>
  <si>
    <t>WA.2378.EBA.994.002.GC.523121.7</t>
  </si>
  <si>
    <t>00.00. 7 -LCD</t>
  </si>
  <si>
    <t>WA.2378.EBA.994.002.GC.523121.8</t>
  </si>
  <si>
    <t>00.00. 8 -Kamera</t>
  </si>
  <si>
    <t>WA.2378.EBA.994.002.GC.523121.9</t>
  </si>
  <si>
    <t>00.00. 9 -Perawatan Barang Inventaris Kantor</t>
  </si>
  <si>
    <t>WA.2378.EBA.994.002.GC.523199</t>
  </si>
  <si>
    <t>Belanja Pemeliharaan Lainnya</t>
  </si>
  <si>
    <t>WA.2378.EBA.994.002.GC.523199.1</t>
  </si>
  <si>
    <t>00.00. 1 -Pemeliharaan Aquarium (2 unit)</t>
  </si>
  <si>
    <t>UB</t>
  </si>
  <si>
    <t>WA.2378.EBA.994.002.GD</t>
  </si>
  <si>
    <t>GD</t>
  </si>
  <si>
    <t>Pembayaran Pelaksanaan Operasional Kantor Pusat Pendidikan KP</t>
  </si>
  <si>
    <t>WA.2378.EBA.994.002.GD.521111</t>
  </si>
  <si>
    <t>WA.2378.EBA.994.002.GD.521111.1</t>
  </si>
  <si>
    <t>00.00. 1 -Pakaian Dinas Pegawai</t>
  </si>
  <si>
    <t>stel</t>
  </si>
  <si>
    <t>WA.2378.EBA.994.002.GD.521111.2</t>
  </si>
  <si>
    <t>00.00. 2 -Pakaian Kerja Pramubakti</t>
  </si>
  <si>
    <t>Stel</t>
  </si>
  <si>
    <t>WA.2378.EBA.994.002.GD.521115</t>
  </si>
  <si>
    <t>Belanja Honor Operasional Satuan Kerja</t>
  </si>
  <si>
    <t>WA.2378.EBA.994.002.GD.521115.1</t>
  </si>
  <si>
    <t>00.00. 1 -PPK Pusat Pendiidikan</t>
  </si>
  <si>
    <t>WA.2378.EBA.994.002.GD.521115.2</t>
  </si>
  <si>
    <t>00.00. 2 -Bendahara Pengeluaran Pembantu (1 ORG x 12 BLN)</t>
  </si>
  <si>
    <t>WA.2378.EBA.994.002.GD.521115.3</t>
  </si>
  <si>
    <t>00.00. 3 -Staf Pengelola Keuangan KPA ( 1 ORG x 12 BLN)</t>
  </si>
  <si>
    <t>WA.2378.EBA.994.002.GD.521115.4</t>
  </si>
  <si>
    <t>00.00. 4 -Pejabat Pengadaan Barang dan Jasa 1 ORG x 12 BLN</t>
  </si>
  <si>
    <t>WA.2378.EBA.994.002.GD.521115.5</t>
  </si>
  <si>
    <t>00.00. 5 -Penyimpan BMN Pembantu 1 ORG x 12 BLN</t>
  </si>
  <si>
    <t>WA.2378.EBA.994.002.GD.521115.6</t>
  </si>
  <si>
    <t>00.00. 6 -Pengelola SAK Pembantu 1 ORG x 12 BLN</t>
  </si>
  <si>
    <t>WA.2378.EBA.994.002.GD.521115.7</t>
  </si>
  <si>
    <t>00.00. 7 -Pengelola BMN Pembantu 1 ORG x 12 BLN</t>
  </si>
  <si>
    <t>WA.2378.EBA.994.002.GD.521115.8</t>
  </si>
  <si>
    <t>00.00. 8 -Ketua Tim Penghapusan BMN</t>
  </si>
  <si>
    <t>WA.2378.EBA.994.002.GD.521115.9</t>
  </si>
  <si>
    <t>00.00. 9 -Sekretaris Tim Penghapusan BMN</t>
  </si>
  <si>
    <t>WA.2378.EBA.994.002.GD.521115.10</t>
  </si>
  <si>
    <t>00.00. 10 -Anggota Tim Penghapusan BMN 3 ORANG x 1 KEG</t>
  </si>
  <si>
    <t>WA.2378.EBA.994.002.GE</t>
  </si>
  <si>
    <t>GE</t>
  </si>
  <si>
    <t>Operasional Pusat Pendidikan KP (AA)</t>
  </si>
  <si>
    <t>WA.2378.EBA.994.002.GE.521111</t>
  </si>
  <si>
    <t>WA.2378.EBA.994.002.GE.521111.1</t>
  </si>
  <si>
    <t>00.00. 1 -Jamuan</t>
  </si>
  <si>
    <t>WA.2378.EBA.994.002.GE.521111.2</t>
  </si>
  <si>
    <t>00.00. 2 -Pencetakan/Publikasi</t>
  </si>
  <si>
    <t>WA.2378.EBA.994.002.GE.521111.3</t>
  </si>
  <si>
    <t>00.00. 3 -Estetika Kantor dan Pengharum Ruangan</t>
  </si>
  <si>
    <t>WA.2378.EBA.994.002.GE.521111.4</t>
  </si>
  <si>
    <t>00.00. 4 -Keperluan sehari hari perkantoran</t>
  </si>
  <si>
    <t>WA.2378.EBA.994.002.GE.521811</t>
  </si>
  <si>
    <t>WA.2378.EBA.994.002.GE.521811.1</t>
  </si>
  <si>
    <t>WA.2378.EBA.994.002.GE.521811.2</t>
  </si>
  <si>
    <t>WA.2378.EBA.994.002.GE.521811.3</t>
  </si>
  <si>
    <t>00.00. 3 -Amplop Kop Besar</t>
  </si>
  <si>
    <t>WA.2378.EBA.994.002.GE.521811.4</t>
  </si>
  <si>
    <t>00.00. 4 -Map Pusdik KP</t>
  </si>
  <si>
    <t>WA.2378.EBA.994.002.GE.523121</t>
  </si>
  <si>
    <t>WA.2378.EBA.994.002.GE.523121.1</t>
  </si>
  <si>
    <t>00.00. 1 -Pemeliharaan dan Operasional Kendaraan Roda 4</t>
  </si>
  <si>
    <t>WA.2378.EBA.994.002.GE.523121.2</t>
  </si>
  <si>
    <t>00.00. 2 -Laptop/Notebook</t>
  </si>
  <si>
    <t>WA.2378.EBA.994.002.GE.523121.3</t>
  </si>
  <si>
    <t>00.00. 3 -Komputer PC</t>
  </si>
  <si>
    <t>WA.2378.EBA.994.002.GE.523121.4</t>
  </si>
  <si>
    <t>00.00. 4 -Printer</t>
  </si>
  <si>
    <t>WA.2378.EBA.994.002.GE.523121.5</t>
  </si>
  <si>
    <t>00.00. 5 -Perawatan Barang Inventaris Kantor</t>
  </si>
  <si>
    <t>WA.2378.EBB</t>
  </si>
  <si>
    <t>2378.EBB</t>
  </si>
  <si>
    <t>Layanan Sarana dan Prasarana Internal</t>
  </si>
  <si>
    <t>WA.2378.EBB.951</t>
  </si>
  <si>
    <t>2378.EBB.951</t>
  </si>
  <si>
    <t>Layanan Sarana Internal</t>
  </si>
  <si>
    <t>WA.2378.EBB.951.301</t>
  </si>
  <si>
    <t>Kendaraan Bermotor Pendidikan Kelautan dan Perikanan</t>
  </si>
  <si>
    <t>WA.2378.EBB.951.301.A</t>
  </si>
  <si>
    <t>Kendaraan Dinas</t>
  </si>
  <si>
    <t>WA.2378.EBB.951.301.A.532111</t>
  </si>
  <si>
    <t>WA.2378.EBB.951.301.A.532111.1</t>
  </si>
  <si>
    <t>00.00. 1 -Pengadaan Kendaraan Dinas Pejabat Eselon II</t>
  </si>
  <si>
    <t>WA.2378.EBB.951.301.B</t>
  </si>
  <si>
    <t>WA.2378.EBB.951.301.B.532111</t>
  </si>
  <si>
    <t>WA.2378.EBB.951.301.B.532111.1</t>
  </si>
  <si>
    <t>WA.2378.EBD</t>
  </si>
  <si>
    <t>2378.EBD</t>
  </si>
  <si>
    <t>Layanan Manajemen Kinerja Internal</t>
  </si>
  <si>
    <t>Dokumen</t>
  </si>
  <si>
    <t>WA.2378.EBD.952</t>
  </si>
  <si>
    <t>2378.EBD.952</t>
  </si>
  <si>
    <t>Layanan Perencanaan dan Penganggaran</t>
  </si>
  <si>
    <t>WA.2378.EBD.952.301</t>
  </si>
  <si>
    <t>Pelayanan Perencanaan dan Penganggaran Internal Pendidikan Kelautan</t>
  </si>
  <si>
    <t>WA.2378.EBD.952.301.A</t>
  </si>
  <si>
    <t>Penyusunan Perencanaan Pendidikan KP</t>
  </si>
  <si>
    <t>WA.2378.EBD.952.301.A.521211</t>
  </si>
  <si>
    <t>WA.2378.EBD.952.301.A.521211.1</t>
  </si>
  <si>
    <t>WA.2378.EBD.952.301.A.521219</t>
  </si>
  <si>
    <t>WA.2378.EBD.952.301.A.521219.1</t>
  </si>
  <si>
    <t>Pkt</t>
  </si>
  <si>
    <t>WA.2378.EBD.952.301.A.521811</t>
  </si>
  <si>
    <t>WA.2378.EBD.952.301.A.521811.1</t>
  </si>
  <si>
    <t>WA.2378.EBD.952.301.A.521811.2</t>
  </si>
  <si>
    <t>WA.2378.EBD.952.301.A.524111</t>
  </si>
  <si>
    <t>WA.2378.EBD.952.301.A.524111.1</t>
  </si>
  <si>
    <t>00.00. 1 -Perjalanan Penyusunan Perencanaan Pendidikan KP</t>
  </si>
  <si>
    <t>WA.2378.EBD.952.301.B</t>
  </si>
  <si>
    <t>Sinkronisasi Kegiatan Pendidikan KP</t>
  </si>
  <si>
    <t>WA.2378.EBD.952.301.B.521211</t>
  </si>
  <si>
    <t>WA.2378.EBD.952.301.B.521211.1</t>
  </si>
  <si>
    <t>WA.2378.EBD.952.301.B.521211.2</t>
  </si>
  <si>
    <t>00.00. 2 -Konsumsi/bahan makanan</t>
  </si>
  <si>
    <t>WA.2378.EBD.952.301.B.521219</t>
  </si>
  <si>
    <t>WA.2378.EBD.952.301.B.521219.1</t>
  </si>
  <si>
    <t>WA.2378.EBD.952.301.B.521811</t>
  </si>
  <si>
    <t>WA.2378.EBD.952.301.B.521811.1</t>
  </si>
  <si>
    <t>WA.2378.EBD.952.301.B.521811.2</t>
  </si>
  <si>
    <t>WA.2378.EBD.952.301.B.522151</t>
  </si>
  <si>
    <t>WA.2378.EBD.952.301.B.522151.1</t>
  </si>
  <si>
    <t>WA.2378.EBD.952.301.B.524111</t>
  </si>
  <si>
    <t>WA.2378.EBD.952.301.B.524111.1</t>
  </si>
  <si>
    <t>00.00. 1 -Perjalanan Sinkronisasi Kegiatan Pendidikan KP</t>
  </si>
  <si>
    <t>WA.2378.EBD.952.301.C</t>
  </si>
  <si>
    <t>Identifikasi dan kajian program pendidikan KP</t>
  </si>
  <si>
    <t>WA.2378.EBD.952.301.C.521211</t>
  </si>
  <si>
    <t>WA.2378.EBD.952.301.C.521211.1</t>
  </si>
  <si>
    <t>WA.2378.EBD.952.301.C.521211.2</t>
  </si>
  <si>
    <t>WA.2378.EBD.952.301.C.521811</t>
  </si>
  <si>
    <t>WA.2378.EBD.952.301.C.521811.1</t>
  </si>
  <si>
    <t>WA.2378.EBD.952.301.C.521811.2</t>
  </si>
  <si>
    <t>WA.2378.EBD.952.301.C.524111</t>
  </si>
  <si>
    <t>WA.2378.EBD.952.301.C.524111.1</t>
  </si>
  <si>
    <t>00.00. 1 -Perjalanan Identifikasi dan kajian program pendidikan KP</t>
  </si>
  <si>
    <t>WA.2378.EBD.952.301.D</t>
  </si>
  <si>
    <t>WA.2378.EBD.952.301.D.524111</t>
  </si>
  <si>
    <t>WA.2378.EBD.952.301.D.524111.1</t>
  </si>
  <si>
    <t>WA.2378.EBD.953</t>
  </si>
  <si>
    <t>2378.EBD.953</t>
  </si>
  <si>
    <t>Layanan Pemantauan dan Evaluasi</t>
  </si>
  <si>
    <t>WA.2378.EBD.953.301</t>
  </si>
  <si>
    <t>Pelayanan Monitoring dan Evaluasi Pendidikan Kelautan dan Perikanan</t>
  </si>
  <si>
    <t>WA.2378.EBD.953.301.A</t>
  </si>
  <si>
    <t>Monitoring dan Evaluasi Penyelenggaraan Pendidikan KP</t>
  </si>
  <si>
    <t>WA.2378.EBD.953.301.A.521211</t>
  </si>
  <si>
    <t>WA.2378.EBD.953.301.A.521211.1</t>
  </si>
  <si>
    <t>WA.2378.EBD.953.301.A.521211.2</t>
  </si>
  <si>
    <t>WA.2378.EBD.953.301.A.521211.3</t>
  </si>
  <si>
    <t>WA.2378.EBD.953.301.A.521211.4</t>
  </si>
  <si>
    <t>WA.2378.EBD.953.301.A.521219</t>
  </si>
  <si>
    <t>WA.2378.EBD.953.301.A.521219.1</t>
  </si>
  <si>
    <t>00.00. 1 -Langganan biaya aplikasi komunikasi daring (zoom/linktree/zoho)</t>
  </si>
  <si>
    <t>WA.2378.EBD.953.301.A.524111</t>
  </si>
  <si>
    <t>WA.2378.EBD.953.301.A.524111.1</t>
  </si>
  <si>
    <t>00.00. 1 -Perjalanan Monev Kegiatan Teknis Pendidikan KP</t>
  </si>
  <si>
    <t>WA.2378.EBD.953.301.B</t>
  </si>
  <si>
    <t>Data dan Informasi Pendidikan KP</t>
  </si>
  <si>
    <t>WA.2378.EBD.953.301.B.521211</t>
  </si>
  <si>
    <t>WA.2378.EBD.953.301.B.521211.1</t>
  </si>
  <si>
    <t>WA.2378.EBD.953.301.B.521211.2</t>
  </si>
  <si>
    <t>WA.2378.EBD.953.301.B.521211.3</t>
  </si>
  <si>
    <t>00.00. 3 -Cetakan Weekly Report Tahun 2022</t>
  </si>
  <si>
    <t>WA.2378.EBD.953.301.B.521211.4</t>
  </si>
  <si>
    <t>00.00. 4 -ATK</t>
  </si>
  <si>
    <t>WA.2378.EBD.953.301.B.521211.5</t>
  </si>
  <si>
    <t>00.00. 5 -Bahan Komputer</t>
  </si>
  <si>
    <t>WA.2378.EBD.953.301.B.521219</t>
  </si>
  <si>
    <t>WA.2378.EBD.953.301.B.521219.1</t>
  </si>
  <si>
    <t>00.00. 1 - Langganan biaya aplikasi komunikasi daring (zoom/linktree/zoho)</t>
  </si>
  <si>
    <t>WA.2378.EBD.953.301.B.524111</t>
  </si>
  <si>
    <t>WA.2378.EBD.953.301.B.524111.1</t>
  </si>
  <si>
    <t>00.00. 1 -Perjalanan Data dan Informasi Pendidikan KP</t>
  </si>
  <si>
    <t>WA.2378.EBD.953.301.C</t>
  </si>
  <si>
    <t>WA.2378.EBD.953.301.C.524111</t>
  </si>
  <si>
    <t>WA.2378.EBD.953.301.C.524111.1</t>
  </si>
  <si>
    <t>WA.2378.EBD.953.302</t>
  </si>
  <si>
    <t>Pelayanan Pelaporan Kinerja Pendidikan Kelautan dan Perikanan</t>
  </si>
  <si>
    <t>WA.2378.EBD.953.302.A</t>
  </si>
  <si>
    <t>Penilaian Kinerja Pendidikan KP</t>
  </si>
  <si>
    <t>WA.2378.EBD.953.302.A.521211</t>
  </si>
  <si>
    <t>WA.2378.EBD.953.302.A.521211.1</t>
  </si>
  <si>
    <t>WA.2378.EBD.953.302.A.521211.2</t>
  </si>
  <si>
    <t>WA.2378.EBD.953.302.A.521211.3</t>
  </si>
  <si>
    <t>WA.2378.EBD.953.302.A.521211.4</t>
  </si>
  <si>
    <t>WA.2378.EBD.953.302.A.521211.5</t>
  </si>
  <si>
    <t>00.00. 5 -Cetakan</t>
  </si>
  <si>
    <t>WA.2378.EBD.953.302.A.521219</t>
  </si>
  <si>
    <t>WA.2378.EBD.953.302.A.521219.1</t>
  </si>
  <si>
    <t>thn</t>
  </si>
  <si>
    <t>WA.2378.EBD.953.302.A.524111</t>
  </si>
  <si>
    <t>WA.2378.EBD.953.302.A.524111.1</t>
  </si>
  <si>
    <t>00.00. 1 -Perjalanan Penilaian Kinerja Pendidikan KP</t>
  </si>
  <si>
    <t>WA.2378.EBD.953.302.B</t>
  </si>
  <si>
    <t>WA.2378.EBD.953.302.B.521219</t>
  </si>
  <si>
    <t>WA.2378.EBD.953.302.B.521219.1</t>
  </si>
  <si>
    <t>WA.2378.EBD.955</t>
  </si>
  <si>
    <t>2378.EBD.955</t>
  </si>
  <si>
    <t>Layanan Manajemen Keuangan</t>
  </si>
  <si>
    <t>WA.2378.EBD.955.301</t>
  </si>
  <si>
    <t>Pelayanan Keuangan Pendidikan Kelautan dan Perikanan</t>
  </si>
  <si>
    <t>WA.2378.EBD.955.301.A</t>
  </si>
  <si>
    <t>Sistem Akuntansi Keuangan Berbasis Akrual</t>
  </si>
  <si>
    <t>WA.2378.EBD.955.301.A.521211</t>
  </si>
  <si>
    <t>WA.2378.EBD.955.301.A.521211.1</t>
  </si>
  <si>
    <t>WA.2378.EBD.955.301.A.521211.2</t>
  </si>
  <si>
    <t>WA.2378.EBD.955.301.A.521211.3</t>
  </si>
  <si>
    <t>WA.2378.EBD.955.301.A.521211.4</t>
  </si>
  <si>
    <t>WA.2378.EBD.955.301.A.524111</t>
  </si>
  <si>
    <t>WA.2378.EBD.955.301.A.524111.1</t>
  </si>
  <si>
    <t>00.00. 1 -Perjalanan Identifikasi dan Koordinasi</t>
  </si>
  <si>
    <t>WA.2378.EBD.955.301.B</t>
  </si>
  <si>
    <t>Penyusunan Program dan Anggaran Lingkup Pusdik KP</t>
  </si>
  <si>
    <t>WA.2378.EBD.955.301.B.521211</t>
  </si>
  <si>
    <t>WA.2378.EBD.955.301.B.521211.1</t>
  </si>
  <si>
    <t>00.00. 1 -Bahan Komputer</t>
  </si>
  <si>
    <t>WA.2378.EBD.955.301.B.521211.2</t>
  </si>
  <si>
    <t>WA.2378.EBD.955.301.B.524111</t>
  </si>
  <si>
    <t>WA.2378.EBD.955.301.B.524111.1</t>
  </si>
  <si>
    <t>WA.2378.EBD.955.301.C</t>
  </si>
  <si>
    <t>Penyusunan POK Lingkup Satker Pusdik KP</t>
  </si>
  <si>
    <t>WA.2378.EBD.955.301.C.521211</t>
  </si>
  <si>
    <t>WA.2378.EBD.955.301.C.521211.1</t>
  </si>
  <si>
    <t>WA.2378.EBD.955.301.C.521211.2</t>
  </si>
  <si>
    <t>WA.2378.EBD.955.301.D</t>
  </si>
  <si>
    <t>Evaluasi Kinerja Keuangan dan Penyusunan SPIP</t>
  </si>
  <si>
    <t>WA.2378.EBD.955.301.D.521211</t>
  </si>
  <si>
    <t>WA.2378.EBD.955.301.D.521211.1</t>
  </si>
  <si>
    <t>WA.2378.EBD.955.301.D.521211.2</t>
  </si>
  <si>
    <t>00.00. 2 -Cetakan SPIP</t>
  </si>
  <si>
    <t>WA.2378.EBD.955.301.D.521211.3</t>
  </si>
  <si>
    <t>WA.2378.EBD.955.301.D.524111</t>
  </si>
  <si>
    <t>WA.2378.EBD.955.301.D.524111.1</t>
  </si>
  <si>
    <t>00.00. 1 -Perjalanan Evaluasi Kinerja Keuangan dan Penyusunan Laporan SPIP dan PIPK</t>
  </si>
  <si>
    <t>WA.2378.EBD.955.301.E</t>
  </si>
  <si>
    <t>Validasi Data Gaji dan Tunjangan</t>
  </si>
  <si>
    <t>WA.2378.EBD.955.301.E.521211</t>
  </si>
  <si>
    <t>WA.2378.EBD.955.301.E.521211.1</t>
  </si>
  <si>
    <t>WA.2378.EBD.955.301.E.521211.2</t>
  </si>
  <si>
    <t>WA.2378.EBD.955.301.F</t>
  </si>
  <si>
    <t>Verifikasi dan Validasi Pertanggung Jawaban Kegiatan</t>
  </si>
  <si>
    <t>WA.2378.EBD.955.301.F.521211</t>
  </si>
  <si>
    <t>WA.2378.EBD.955.301.F.521211.1</t>
  </si>
  <si>
    <t>00.00. 1 -Pencetakan dan Penjilidan LPJ Bendahara</t>
  </si>
  <si>
    <t>WA.2378.EBD.955.301.F.521811</t>
  </si>
  <si>
    <t>WA.2378.EBD.955.301.F.521811.1</t>
  </si>
  <si>
    <t>WA.2378.EBD.955.301.F.521811.2</t>
  </si>
  <si>
    <t>WA.2378.EBD.955.301.F.524111</t>
  </si>
  <si>
    <t>WA.2378.EBD.955.301.F.524111.1</t>
  </si>
  <si>
    <t>00.00. 1 -Perjalanan Penyelenggaraan Verifikasi</t>
  </si>
  <si>
    <t>WA.2378.EBD.955.301.G</t>
  </si>
  <si>
    <t>WA.2378.EBD.955.301.G.521219</t>
  </si>
  <si>
    <t>WA.2378.EBD.955.301.G.521219.1</t>
  </si>
  <si>
    <t>WA.4345</t>
  </si>
  <si>
    <t>Pendidikan dan Pelatihan Aparatur KP</t>
  </si>
  <si>
    <t>WA.4345.EBC</t>
  </si>
  <si>
    <t>4345.EBC</t>
  </si>
  <si>
    <t>Layanan Manajemen SDM Internal</t>
  </si>
  <si>
    <t>Orang</t>
  </si>
  <si>
    <t>WA.4345.EBC.996</t>
  </si>
  <si>
    <t>4345.EBC.996</t>
  </si>
  <si>
    <t>Layanan Pendidikan dan Pelatihan</t>
  </si>
  <si>
    <t>WA.4345.EBC.996.301</t>
  </si>
  <si>
    <t>Aparatur KKP yang Diberikan Beasiswa</t>
  </si>
  <si>
    <t>WA.4345.EBC.996.301.A</t>
  </si>
  <si>
    <t>Tugas Belajar Baru</t>
  </si>
  <si>
    <t>WA.4345.EBC.996.301.A.521211</t>
  </si>
  <si>
    <t>WA.4345.EBC.996.301.A.521211.1</t>
  </si>
  <si>
    <t>00.00. 1 -Konsumsi/bahan makanan</t>
  </si>
  <si>
    <t>WA.4345.EBC.996.301.A.521211.2</t>
  </si>
  <si>
    <t>00.00. 2 -Penggadaan</t>
  </si>
  <si>
    <t>WA.4345.EBC.996.301.A.521211.3</t>
  </si>
  <si>
    <t>00.00. 3 -Perlengkapan TPA Toefl</t>
  </si>
  <si>
    <t>WA.4345.EBC.996.301.A.521211.4</t>
  </si>
  <si>
    <t>00.00. 4 -Perlengkapan Protokol kesehatan TPA Toefl</t>
  </si>
  <si>
    <t>WA.4345.EBC.996.301.A.521211.5</t>
  </si>
  <si>
    <t>00.00. 5 -Buku TPA Toefl</t>
  </si>
  <si>
    <t>WA.4345.EBC.996.301.A.521219</t>
  </si>
  <si>
    <t>WA.4345.EBC.996.301.A.521219.1</t>
  </si>
  <si>
    <t>00.00. 1 -Dukungan Penyelenggaraan Tugas Belajar</t>
  </si>
  <si>
    <t>orang</t>
  </si>
  <si>
    <t>WA.4345.EBC.996.301.A.521219.2</t>
  </si>
  <si>
    <t>00.00. 2 -Langganan biaya video conference</t>
  </si>
  <si>
    <t>WA.4345.EBC.996.301.A.521811</t>
  </si>
  <si>
    <t>WA.4345.EBC.996.301.A.521811.1</t>
  </si>
  <si>
    <t>WA.4345.EBC.996.301.A.521811.2</t>
  </si>
  <si>
    <t>WA.4345.EBC.996.301.A.522151</t>
  </si>
  <si>
    <t>WA.4345.EBC.996.301.A.522151.1</t>
  </si>
  <si>
    <t>WA.4345.EBC.996.301.A.522191</t>
  </si>
  <si>
    <t>WA.4345.EBC.996.301.A.522191.1</t>
  </si>
  <si>
    <t>00.00. 1 -Pelaksanaan TOEFL/TPA</t>
  </si>
  <si>
    <t>WA.4345.EBC.996.301.A.524111</t>
  </si>
  <si>
    <t>WA.4345.EBC.996.301.A.524111.1</t>
  </si>
  <si>
    <t>00.00. 1 -Perjalanan Koordinasi dan pengadministrasian Tugas Belajar</t>
  </si>
  <si>
    <t>WA.4345.EBC.996.301.A.524111.2</t>
  </si>
  <si>
    <t>00.00. 2 -Perjalanan Peserta Tugas Belajar</t>
  </si>
  <si>
    <t>WA.4345.EBC.996.301.B</t>
  </si>
  <si>
    <t>Lanjutan Tugas Belajar</t>
  </si>
  <si>
    <t>WA.4345.EBC.996.301.B.521211</t>
  </si>
  <si>
    <t>WA.4345.EBC.996.301.B.521211.1</t>
  </si>
  <si>
    <t>WA.4345.EBC.996.301.B.521211.2</t>
  </si>
  <si>
    <t>WA.4345.EBC.996.301.B.521211.3</t>
  </si>
  <si>
    <t>00.00. 3 -Perlengkapan Peserta</t>
  </si>
  <si>
    <t>WA.4345.EBC.996.301.B.521211.4</t>
  </si>
  <si>
    <t>00.00. 4 -Perlengkapan Protokol kesehatan Peserta</t>
  </si>
  <si>
    <t>WA.4345.EBC.996.301.B.521211.5</t>
  </si>
  <si>
    <t>WA.4345.EBC.996.301.B.521219</t>
  </si>
  <si>
    <t>WA.4345.EBC.996.301.B.521219.1</t>
  </si>
  <si>
    <t>WA.4345.EBC.996.301.B.521219.2</t>
  </si>
  <si>
    <t>PKT`</t>
  </si>
  <si>
    <t>WA.4345.EBC.996.301.B.521219.3</t>
  </si>
  <si>
    <t>00.00. 3 -Dukungan Koordinasi tugas belajar</t>
  </si>
  <si>
    <t>WA.4345.EBC.996.301.B.521811</t>
  </si>
  <si>
    <t>WA.4345.EBC.996.301.B.521811.1</t>
  </si>
  <si>
    <t>WA.4345.EBC.996.301.B.521811.2</t>
  </si>
  <si>
    <t>WA.4345.EBC.996.301.B.522151</t>
  </si>
  <si>
    <t>WA.4345.EBC.996.301.B.522151.1</t>
  </si>
  <si>
    <t>WA.4345.EBC.996.301.B.524111</t>
  </si>
  <si>
    <t>WA.4345.EBC.996.301.B.524111.1</t>
  </si>
  <si>
    <t>WA.4345.EBC.996.301.B.524111.2</t>
  </si>
  <si>
    <t>WA.4345.EBC.996.301.B.524119</t>
  </si>
  <si>
    <t>Belanja Perjalanan Dinas Paket Meeting Luar Kota</t>
  </si>
  <si>
    <t>WA.4345.EBC.996.301.B.524119.1</t>
  </si>
  <si>
    <t>00.00. 1 -Paket Meeting Fullboard (54 org x 3 hari)</t>
  </si>
  <si>
    <t>OH</t>
  </si>
  <si>
    <t>WA.4345.EBC.996.301.B.524119.2</t>
  </si>
  <si>
    <t>00.00. 2 -Uang Harian Paket Meeting</t>
  </si>
  <si>
    <t>WA.4345.EBC.996.301.B.524119.3</t>
  </si>
  <si>
    <t>00.00. 3 -Perjalanan Peserta</t>
  </si>
  <si>
    <t>WA.4345.EBC.996.301.C</t>
  </si>
  <si>
    <t>Tugas Belajar Luar Negeri</t>
  </si>
  <si>
    <t>WA.4345.EBC.996.301.C.521211</t>
  </si>
  <si>
    <t>WA.4345.EBC.996.301.C.521211.1</t>
  </si>
  <si>
    <t>00.00. 1 -Penggadaan</t>
  </si>
  <si>
    <t>WA.4345.EBC.996.301.C.521211.2</t>
  </si>
  <si>
    <t>WA.4345.EBC.996.301.C.521211.3</t>
  </si>
  <si>
    <t>WA.4345.EBC.996.301.C.521219</t>
  </si>
  <si>
    <t>WA.4345.EBC.996.301.C.521219.1</t>
  </si>
  <si>
    <t>00.00. 1 -Dukungan Penyelenggaraan Tugas Belajar Luar Negeri</t>
  </si>
  <si>
    <t>WA.4345.EBC.996.301.C.524211</t>
  </si>
  <si>
    <t>Belanja Perjalanan Dinas Biasa - Luar Negeri</t>
  </si>
  <si>
    <t>WA.4345.EBC.996.301.C.524211.1</t>
  </si>
  <si>
    <t>00.00. 1 -Perjalanan peserta tugas belajar, Koordinasi dan Pendampingan tugas belajar</t>
  </si>
  <si>
    <t>WA.4345.EBC.996.302</t>
  </si>
  <si>
    <t>Aparatur KKP yang Diberikan Izin Belajar</t>
  </si>
  <si>
    <t>WA.4345.EBC.996.302.A</t>
  </si>
  <si>
    <t>WA.4345.EBC.996.302.A.521211</t>
  </si>
  <si>
    <t>WA.4345.EBC.996.302.A.521211.1</t>
  </si>
  <si>
    <t>WA.4345.EBC.996.302.A.521211.2</t>
  </si>
  <si>
    <t>WA.4345.EBC.996.302.A.521811</t>
  </si>
  <si>
    <t>WA.4345.EBC.996.302.A.521811.1</t>
  </si>
  <si>
    <t>WA.4345.EBC.996.302.A.521811.2</t>
  </si>
  <si>
    <t>Jakarta,  27 September 2022</t>
  </si>
  <si>
    <t>Kepala Pusat Pendidikan KP</t>
  </si>
  <si>
    <t>Dr. Bambang Suprakto, A.Pi, S.Pi, MT</t>
  </si>
  <si>
    <t>NIP. 19630602 198802 1 001</t>
  </si>
  <si>
    <t>Usulan TUP 5, Pusat Pendidikan KP</t>
  </si>
  <si>
    <t>SISA</t>
  </si>
  <si>
    <t>USULAN TUP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</si>
</sst>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8EA9DB"/>
        <bgColor rgb="FF8EA9DB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2" fillId="0" borderId="0" xfId="1" applyFont="1" applyAlignment="1">
      <alignment vertical="top"/>
    </xf>
    <xf numFmtId="0" fontId="1" fillId="0" borderId="0" xfId="1" applyAlignment="1">
      <alignment vertical="top"/>
    </xf>
    <xf numFmtId="0" fontId="1" fillId="0" borderId="0" xfId="1"/>
    <xf numFmtId="0" fontId="3" fillId="0" borderId="0" xfId="1" applyFont="1" applyAlignment="1">
      <alignment horizontal="center" vertical="top"/>
    </xf>
    <xf numFmtId="164" fontId="3" fillId="0" borderId="0" xfId="1" applyNumberFormat="1" applyFont="1" applyAlignment="1">
      <alignment horizontal="center" vertical="top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center" vertical="top"/>
    </xf>
    <xf numFmtId="0" fontId="3" fillId="0" borderId="0" xfId="1" applyFont="1" applyAlignment="1">
      <alignment horizontal="left" vertical="top"/>
    </xf>
    <xf numFmtId="164" fontId="4" fillId="0" borderId="0" xfId="1" applyNumberFormat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7" fillId="0" borderId="0" xfId="1" applyFont="1" applyAlignment="1">
      <alignment horizontal="center" vertical="top"/>
    </xf>
    <xf numFmtId="1" fontId="8" fillId="0" borderId="3" xfId="1" applyNumberFormat="1" applyFont="1" applyBorder="1" applyAlignment="1">
      <alignment horizontal="center" vertical="top"/>
    </xf>
    <xf numFmtId="0" fontId="9" fillId="0" borderId="0" xfId="1" applyFont="1" applyAlignment="1">
      <alignment vertical="top"/>
    </xf>
    <xf numFmtId="0" fontId="9" fillId="0" borderId="0" xfId="1" applyFont="1"/>
    <xf numFmtId="0" fontId="10" fillId="0" borderId="0" xfId="1" applyFont="1" applyAlignment="1">
      <alignment horizontal="center" vertical="top"/>
    </xf>
    <xf numFmtId="0" fontId="10" fillId="0" borderId="3" xfId="1" applyFont="1" applyBorder="1" applyAlignment="1">
      <alignment vertical="top"/>
    </xf>
    <xf numFmtId="0" fontId="10" fillId="0" borderId="3" xfId="1" applyFont="1" applyBorder="1" applyAlignment="1">
      <alignment horizontal="left" vertical="top" wrapText="1"/>
    </xf>
    <xf numFmtId="164" fontId="10" fillId="0" borderId="3" xfId="1" applyNumberFormat="1" applyFont="1" applyBorder="1" applyAlignment="1">
      <alignment horizontal="center" vertical="top"/>
    </xf>
    <xf numFmtId="0" fontId="10" fillId="0" borderId="3" xfId="1" applyFont="1" applyBorder="1" applyAlignment="1">
      <alignment horizontal="center" vertical="top"/>
    </xf>
    <xf numFmtId="164" fontId="10" fillId="0" borderId="3" xfId="1" applyNumberFormat="1" applyFont="1" applyBorder="1" applyAlignment="1">
      <alignment vertical="top"/>
    </xf>
    <xf numFmtId="0" fontId="2" fillId="0" borderId="0" xfId="1" applyFont="1"/>
    <xf numFmtId="0" fontId="11" fillId="3" borderId="4" xfId="1" applyFont="1" applyFill="1" applyBorder="1" applyAlignment="1">
      <alignment horizontal="center" vertical="top"/>
    </xf>
    <xf numFmtId="0" fontId="11" fillId="3" borderId="3" xfId="1" applyFont="1" applyFill="1" applyBorder="1" applyAlignment="1">
      <alignment vertical="top" wrapText="1"/>
    </xf>
    <xf numFmtId="164" fontId="11" fillId="3" borderId="3" xfId="1" applyNumberFormat="1" applyFont="1" applyFill="1" applyBorder="1" applyAlignment="1">
      <alignment vertical="top"/>
    </xf>
    <xf numFmtId="0" fontId="11" fillId="4" borderId="4" xfId="1" applyFont="1" applyFill="1" applyBorder="1" applyAlignment="1">
      <alignment horizontal="center" vertical="top"/>
    </xf>
    <xf numFmtId="0" fontId="11" fillId="4" borderId="3" xfId="1" applyFont="1" applyFill="1" applyBorder="1" applyAlignment="1">
      <alignment vertical="top" wrapText="1"/>
    </xf>
    <xf numFmtId="164" fontId="11" fillId="4" borderId="3" xfId="1" applyNumberFormat="1" applyFont="1" applyFill="1" applyBorder="1" applyAlignment="1">
      <alignment vertical="top"/>
    </xf>
    <xf numFmtId="0" fontId="12" fillId="5" borderId="4" xfId="1" applyFont="1" applyFill="1" applyBorder="1" applyAlignment="1">
      <alignment horizontal="center" vertical="top"/>
    </xf>
    <xf numFmtId="0" fontId="12" fillId="5" borderId="3" xfId="1" applyFont="1" applyFill="1" applyBorder="1" applyAlignment="1">
      <alignment vertical="top" wrapText="1"/>
    </xf>
    <xf numFmtId="164" fontId="12" fillId="5" borderId="3" xfId="1" applyNumberFormat="1" applyFont="1" applyFill="1" applyBorder="1" applyAlignment="1">
      <alignment vertical="top"/>
    </xf>
    <xf numFmtId="0" fontId="11" fillId="6" borderId="4" xfId="1" applyFont="1" applyFill="1" applyBorder="1" applyAlignment="1">
      <alignment horizontal="center" vertical="top"/>
    </xf>
    <xf numFmtId="0" fontId="11" fillId="6" borderId="3" xfId="1" applyFont="1" applyFill="1" applyBorder="1" applyAlignment="1">
      <alignment vertical="top" wrapText="1"/>
    </xf>
    <xf numFmtId="164" fontId="11" fillId="6" borderId="3" xfId="1" applyNumberFormat="1" applyFont="1" applyFill="1" applyBorder="1" applyAlignment="1">
      <alignment vertical="top"/>
    </xf>
    <xf numFmtId="0" fontId="12" fillId="7" borderId="4" xfId="1" applyFont="1" applyFill="1" applyBorder="1" applyAlignment="1">
      <alignment horizontal="center" vertical="top"/>
    </xf>
    <xf numFmtId="0" fontId="12" fillId="7" borderId="3" xfId="1" applyFont="1" applyFill="1" applyBorder="1" applyAlignment="1">
      <alignment vertical="top" wrapText="1"/>
    </xf>
    <xf numFmtId="164" fontId="12" fillId="7" borderId="3" xfId="1" applyNumberFormat="1" applyFont="1" applyFill="1" applyBorder="1" applyAlignment="1">
      <alignment vertical="top"/>
    </xf>
    <xf numFmtId="0" fontId="11" fillId="8" borderId="4" xfId="1" applyFont="1" applyFill="1" applyBorder="1" applyAlignment="1">
      <alignment horizontal="center" vertical="top"/>
    </xf>
    <xf numFmtId="0" fontId="11" fillId="8" borderId="3" xfId="1" applyFont="1" applyFill="1" applyBorder="1" applyAlignment="1">
      <alignment vertical="top" wrapText="1"/>
    </xf>
    <xf numFmtId="164" fontId="11" fillId="8" borderId="3" xfId="1" applyNumberFormat="1" applyFont="1" applyFill="1" applyBorder="1" applyAlignment="1">
      <alignment vertical="top"/>
    </xf>
    <xf numFmtId="0" fontId="11" fillId="9" borderId="4" xfId="1" applyFont="1" applyFill="1" applyBorder="1" applyAlignment="1">
      <alignment horizontal="center" vertical="top"/>
    </xf>
    <xf numFmtId="0" fontId="11" fillId="9" borderId="3" xfId="1" applyFont="1" applyFill="1" applyBorder="1" applyAlignment="1">
      <alignment vertical="top" wrapText="1"/>
    </xf>
    <xf numFmtId="164" fontId="11" fillId="9" borderId="3" xfId="1" applyNumberFormat="1" applyFont="1" applyFill="1" applyBorder="1" applyAlignment="1">
      <alignment vertical="top"/>
    </xf>
    <xf numFmtId="0" fontId="2" fillId="0" borderId="4" xfId="1" applyFont="1" applyBorder="1" applyAlignment="1">
      <alignment horizontal="center" vertical="top"/>
    </xf>
    <xf numFmtId="0" fontId="2" fillId="0" borderId="3" xfId="1" applyFont="1" applyBorder="1" applyAlignment="1">
      <alignment vertical="top" wrapText="1"/>
    </xf>
    <xf numFmtId="164" fontId="2" fillId="0" borderId="3" xfId="1" applyNumberFormat="1" applyFont="1" applyBorder="1" applyAlignment="1">
      <alignment vertical="top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vertical="top"/>
    </xf>
    <xf numFmtId="1" fontId="8" fillId="0" borderId="7" xfId="1" applyNumberFormat="1" applyFont="1" applyBorder="1" applyAlignment="1">
      <alignment horizontal="center" vertical="top"/>
    </xf>
    <xf numFmtId="164" fontId="10" fillId="0" borderId="7" xfId="1" applyNumberFormat="1" applyFont="1" applyBorder="1" applyAlignment="1">
      <alignment vertical="top"/>
    </xf>
    <xf numFmtId="164" fontId="11" fillId="3" borderId="7" xfId="1" applyNumberFormat="1" applyFont="1" applyFill="1" applyBorder="1" applyAlignment="1">
      <alignment vertical="top"/>
    </xf>
    <xf numFmtId="164" fontId="11" fillId="4" borderId="7" xfId="1" applyNumberFormat="1" applyFont="1" applyFill="1" applyBorder="1" applyAlignment="1">
      <alignment vertical="top"/>
    </xf>
    <xf numFmtId="164" fontId="12" fillId="5" borderId="7" xfId="1" applyNumberFormat="1" applyFont="1" applyFill="1" applyBorder="1" applyAlignment="1">
      <alignment vertical="top"/>
    </xf>
    <xf numFmtId="164" fontId="11" fillId="6" borderId="7" xfId="1" applyNumberFormat="1" applyFont="1" applyFill="1" applyBorder="1" applyAlignment="1">
      <alignment vertical="top"/>
    </xf>
    <xf numFmtId="164" fontId="12" fillId="7" borderId="7" xfId="1" applyNumberFormat="1" applyFont="1" applyFill="1" applyBorder="1" applyAlignment="1">
      <alignment vertical="top"/>
    </xf>
    <xf numFmtId="164" fontId="11" fillId="8" borderId="7" xfId="1" applyNumberFormat="1" applyFont="1" applyFill="1" applyBorder="1" applyAlignment="1">
      <alignment vertical="top"/>
    </xf>
    <xf numFmtId="164" fontId="11" fillId="9" borderId="7" xfId="1" applyNumberFormat="1" applyFont="1" applyFill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2" fillId="0" borderId="3" xfId="1" applyNumberFormat="1" applyFont="1" applyFill="1" applyBorder="1" applyAlignment="1">
      <alignment vertical="top"/>
    </xf>
    <xf numFmtId="164" fontId="5" fillId="2" borderId="1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0" fontId="3" fillId="0" borderId="0" xfId="1" applyFont="1" applyAlignment="1">
      <alignment horizontal="left" vertical="top"/>
    </xf>
    <xf numFmtId="0" fontId="5" fillId="2" borderId="1" xfId="1" applyFont="1" applyFill="1" applyBorder="1" applyAlignment="1">
      <alignment horizontal="center" vertical="center"/>
    </xf>
    <xf numFmtId="0" fontId="6" fillId="0" borderId="2" xfId="1" applyFont="1" applyBorder="1" applyAlignment="1">
      <alignment vertical="center"/>
    </xf>
    <xf numFmtId="0" fontId="5" fillId="2" borderId="1" xfId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horizontal="center" vertical="center"/>
    </xf>
    <xf numFmtId="0" fontId="6" fillId="0" borderId="6" xfId="1" applyFont="1" applyBorder="1" applyAlignment="1">
      <alignment vertical="center"/>
    </xf>
  </cellXfs>
  <cellStyles count="2">
    <cellStyle name="Normal" xfId="0" builtinId="0"/>
    <cellStyle name="Normal 2 2" xfId="1" xr:uid="{D324FB34-9CD3-4EC6-95CE-93118C1566AD}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ArifMustaqim/pusdik/Monitoring%20Realisasi%20SP2D%20DIPA%20Revisi%20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/PUSDIK/2022/Realisasi/REALISASI%20PERJALANAN%20DIN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Rev Rekap Jumlah SPM"/>
      <sheetName val="Sheet3"/>
      <sheetName val="SAS"/>
      <sheetName val="Rekap Per Akun"/>
      <sheetName val="Restore SP2D"/>
      <sheetName val="Sheet1"/>
      <sheetName val="Sheet2"/>
      <sheetName val="Referensi"/>
      <sheetName val="IKPA"/>
      <sheetName val="DIPA_AWAL"/>
      <sheetName val="Dashboard Realisasi (3)"/>
      <sheetName val="Realisasi SP2D Per Ak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C2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A4_PUSDIK (2)"/>
      <sheetName val="Setting Database"/>
      <sheetName val="DIPA Revisi 4, POK 5"/>
      <sheetName val="DIPA Revisi 3"/>
      <sheetName val="Rencana GUP dan LS"/>
      <sheetName val="SP2D ON"/>
      <sheetName val="Pagu Per Jenis Akun2"/>
      <sheetName val="PERAKUN"/>
      <sheetName val="GUP TUP"/>
      <sheetName val="SP2D"/>
      <sheetName val="PivotSP2D"/>
      <sheetName val="Laporan ke KABAG"/>
      <sheetName val="Lap FA Detil + Gaji"/>
      <sheetName val="Sisa SP2D + Fisik"/>
      <sheetName val="Pagu dan Sisa SP2D"/>
      <sheetName val="Sisa Per Status Akun"/>
      <sheetName val="Sisa Per Bidang"/>
      <sheetName val="Laporan Per Akun + Fisik"/>
      <sheetName val="Laporan Fisik"/>
      <sheetName val="SP2D_NEW"/>
      <sheetName val="SPAN vs SAKTI (Tanpa Gaji)"/>
      <sheetName val="Rencana Realisasi"/>
      <sheetName val="SPAN vs SAKTI (Plus Gaji)"/>
      <sheetName val="Laporan Per Akun"/>
      <sheetName val="Buat Evaluasi"/>
      <sheetName val="Pivot SPP"/>
      <sheetName val="SPP LS"/>
      <sheetName val="Lampiran SPP"/>
      <sheetName val="SP2D OMSPAN"/>
      <sheetName val="DBSPBY"/>
      <sheetName val="Sheet1"/>
      <sheetName val="Sheet2"/>
      <sheetName val="Target"/>
      <sheetName val="SP2D Gaji"/>
      <sheetName val="PER BULAN"/>
      <sheetName val="Real SPAN vs SAKTI (Tanpa Gaji)"/>
      <sheetName val="Real SPAN vs SAKTI (Plus Gaji)"/>
      <sheetName val="DIPA3"/>
      <sheetName val="HistoryDIPA"/>
    </sheetNames>
    <sheetDataSet>
      <sheetData sheetId="0" refreshError="1"/>
      <sheetData sheetId="1">
        <row r="8">
          <cell r="B8" t="str">
            <v>Berdasarkan DIPA Revisi 4, Revisi POK 5 TA. 2022 (Tanggal 27 September 2022)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435-28AC-48AD-A4AE-D532A2415063}">
  <sheetPr codeName="Sheet1" filterMode="1">
    <pageSetUpPr fitToPage="1"/>
  </sheetPr>
  <dimension ref="A1:J922"/>
  <sheetViews>
    <sheetView showGridLines="0" tabSelected="1" view="pageBreakPreview" topLeftCell="B1" zoomScaleNormal="100" zoomScaleSheetLayoutView="100" workbookViewId="0">
      <pane xSplit="1" ySplit="8" topLeftCell="C408" activePane="bottomRight" state="frozen"/>
      <selection activeCell="B1" sqref="B1"/>
      <selection pane="topRight" activeCell="C1" sqref="C1"/>
      <selection pane="bottomLeft" activeCell="B9" sqref="B9"/>
      <selection pane="bottomRight" activeCell="O469" sqref="O469"/>
    </sheetView>
  </sheetViews>
  <sheetFormatPr defaultColWidth="14" defaultRowHeight="14.25" x14ac:dyDescent="0.2"/>
  <cols>
    <col min="1" max="1" width="33.5703125" style="3" hidden="1" customWidth="1"/>
    <col min="2" max="2" width="16.28515625" style="2" customWidth="1"/>
    <col min="3" max="3" width="52.28515625" style="2" customWidth="1"/>
    <col min="4" max="4" width="7" style="2" customWidth="1"/>
    <col min="5" max="5" width="10.28515625" style="2" bestFit="1" customWidth="1"/>
    <col min="6" max="6" width="15.28515625" style="2" bestFit="1" customWidth="1"/>
    <col min="7" max="7" width="16.28515625" style="2" customWidth="1"/>
    <col min="8" max="8" width="18" style="2" customWidth="1"/>
    <col min="9" max="9" width="14.140625" style="3" bestFit="1" customWidth="1"/>
    <col min="10" max="16384" width="14" style="3"/>
  </cols>
  <sheetData>
    <row r="1" spans="1:10" ht="15.75" x14ac:dyDescent="0.2">
      <c r="A1" s="1"/>
      <c r="B1" s="62" t="s">
        <v>868</v>
      </c>
      <c r="C1" s="62"/>
      <c r="D1" s="62"/>
      <c r="E1" s="62"/>
      <c r="F1" s="62"/>
      <c r="G1" s="62"/>
    </row>
    <row r="2" spans="1:10" ht="15.75" x14ac:dyDescent="0.2">
      <c r="A2" s="1"/>
      <c r="B2" s="62" t="str">
        <f>'[5]Setting Database'!B8</f>
        <v>Berdasarkan DIPA Revisi 4, Revisi POK 5 TA. 2022 (Tanggal 27 September 2022)</v>
      </c>
      <c r="C2" s="62"/>
      <c r="D2" s="62"/>
      <c r="E2" s="62"/>
      <c r="F2" s="62"/>
      <c r="G2" s="62"/>
    </row>
    <row r="3" spans="1:10" ht="15.75" x14ac:dyDescent="0.2">
      <c r="A3" s="1"/>
      <c r="B3" s="4"/>
      <c r="C3" s="4"/>
      <c r="D3" s="4"/>
      <c r="E3" s="4"/>
      <c r="F3" s="4"/>
      <c r="G3" s="5"/>
    </row>
    <row r="4" spans="1:10" ht="15.75" x14ac:dyDescent="0.2">
      <c r="A4" s="1"/>
      <c r="B4" s="4"/>
      <c r="C4" s="7"/>
      <c r="D4" s="7"/>
      <c r="E4" s="7"/>
      <c r="F4" s="7"/>
      <c r="G4" s="9"/>
    </row>
    <row r="5" spans="1:10" ht="13.9" customHeight="1" x14ac:dyDescent="0.2">
      <c r="A5" s="2"/>
      <c r="B5" s="63" t="s">
        <v>0</v>
      </c>
      <c r="C5" s="65" t="s">
        <v>1</v>
      </c>
      <c r="D5" s="66" t="s">
        <v>2</v>
      </c>
      <c r="E5" s="63" t="s">
        <v>3</v>
      </c>
      <c r="F5" s="66" t="s">
        <v>4</v>
      </c>
      <c r="G5" s="67" t="s">
        <v>5</v>
      </c>
      <c r="H5" s="60" t="s">
        <v>6</v>
      </c>
      <c r="I5" s="60" t="s">
        <v>869</v>
      </c>
      <c r="J5" s="60" t="s">
        <v>870</v>
      </c>
    </row>
    <row r="6" spans="1:10" ht="15" x14ac:dyDescent="0.2">
      <c r="A6" s="10" t="s">
        <v>7</v>
      </c>
      <c r="B6" s="64"/>
      <c r="C6" s="64"/>
      <c r="D6" s="64"/>
      <c r="E6" s="64"/>
      <c r="F6" s="64"/>
      <c r="G6" s="68"/>
      <c r="H6" s="61"/>
      <c r="I6" s="61"/>
      <c r="J6" s="61"/>
    </row>
    <row r="7" spans="1:10" s="14" customFormat="1" ht="11.25" x14ac:dyDescent="0.2">
      <c r="A7" s="11"/>
      <c r="B7" s="12">
        <v>1</v>
      </c>
      <c r="C7" s="12">
        <v>2</v>
      </c>
      <c r="D7" s="12">
        <v>3</v>
      </c>
      <c r="E7" s="12">
        <v>4</v>
      </c>
      <c r="F7" s="12">
        <v>5</v>
      </c>
      <c r="G7" s="49">
        <v>6</v>
      </c>
      <c r="H7" s="13"/>
    </row>
    <row r="8" spans="1:10" s="21" customFormat="1" ht="12.75" x14ac:dyDescent="0.2">
      <c r="A8" s="15"/>
      <c r="B8" s="16"/>
      <c r="C8" s="17" t="s">
        <v>8</v>
      </c>
      <c r="D8" s="18"/>
      <c r="E8" s="19"/>
      <c r="F8" s="18"/>
      <c r="G8" s="50">
        <f>SUM(G9,G107)</f>
        <v>16863164000</v>
      </c>
      <c r="H8" s="20">
        <v>9589929529</v>
      </c>
      <c r="I8" s="50">
        <f>SUM(I9,I107)</f>
        <v>7273234471</v>
      </c>
      <c r="J8" s="50">
        <f>SUM(J9,J107)</f>
        <v>272150000</v>
      </c>
    </row>
    <row r="9" spans="1:10" s="21" customFormat="1" ht="12.75" x14ac:dyDescent="0.2">
      <c r="A9" s="1" t="s">
        <v>9</v>
      </c>
      <c r="B9" s="22" t="s">
        <v>9</v>
      </c>
      <c r="C9" s="23" t="s">
        <v>10</v>
      </c>
      <c r="D9" s="24"/>
      <c r="E9" s="24"/>
      <c r="F9" s="24"/>
      <c r="G9" s="51">
        <f t="shared" ref="G9:J11" si="0">G10</f>
        <v>1000000000</v>
      </c>
      <c r="H9" s="24">
        <v>753015643</v>
      </c>
      <c r="I9" s="51">
        <f t="shared" si="0"/>
        <v>246984357</v>
      </c>
      <c r="J9" s="51">
        <f t="shared" si="0"/>
        <v>34300000</v>
      </c>
    </row>
    <row r="10" spans="1:10" s="21" customFormat="1" ht="12.75" x14ac:dyDescent="0.2">
      <c r="A10" s="1" t="s">
        <v>11</v>
      </c>
      <c r="B10" s="25">
        <v>2376</v>
      </c>
      <c r="C10" s="26" t="s">
        <v>12</v>
      </c>
      <c r="D10" s="27"/>
      <c r="E10" s="27"/>
      <c r="F10" s="27"/>
      <c r="G10" s="52">
        <f t="shared" si="0"/>
        <v>1000000000</v>
      </c>
      <c r="H10" s="27">
        <v>753015643</v>
      </c>
      <c r="I10" s="52">
        <f t="shared" si="0"/>
        <v>246984357</v>
      </c>
      <c r="J10" s="52">
        <f t="shared" si="0"/>
        <v>34300000</v>
      </c>
    </row>
    <row r="11" spans="1:10" s="21" customFormat="1" ht="12.75" x14ac:dyDescent="0.2">
      <c r="A11" s="1" t="s">
        <v>13</v>
      </c>
      <c r="B11" s="28" t="s">
        <v>14</v>
      </c>
      <c r="C11" s="29" t="s">
        <v>15</v>
      </c>
      <c r="D11" s="30">
        <v>4</v>
      </c>
      <c r="E11" s="30" t="s">
        <v>16</v>
      </c>
      <c r="F11" s="30"/>
      <c r="G11" s="53">
        <f t="shared" si="0"/>
        <v>1000000000</v>
      </c>
      <c r="H11" s="30">
        <v>753015643</v>
      </c>
      <c r="I11" s="53">
        <f t="shared" si="0"/>
        <v>246984357</v>
      </c>
      <c r="J11" s="53">
        <f t="shared" si="0"/>
        <v>34300000</v>
      </c>
    </row>
    <row r="12" spans="1:10" s="21" customFormat="1" ht="25.5" x14ac:dyDescent="0.2">
      <c r="A12" s="1" t="s">
        <v>17</v>
      </c>
      <c r="B12" s="31" t="s">
        <v>18</v>
      </c>
      <c r="C12" s="32" t="s">
        <v>19</v>
      </c>
      <c r="D12" s="33">
        <v>4</v>
      </c>
      <c r="E12" s="33" t="s">
        <v>16</v>
      </c>
      <c r="F12" s="33"/>
      <c r="G12" s="54">
        <f>SUM(G13,G34,G48,G94)</f>
        <v>1000000000</v>
      </c>
      <c r="H12" s="33">
        <v>753015643</v>
      </c>
      <c r="I12" s="54">
        <f>SUM(I13,I34,I48,I94)</f>
        <v>246984357</v>
      </c>
      <c r="J12" s="54">
        <f>SUM(J13,J34,J48,J94)</f>
        <v>34300000</v>
      </c>
    </row>
    <row r="13" spans="1:10" s="21" customFormat="1" ht="12.75" hidden="1" x14ac:dyDescent="0.2">
      <c r="A13" s="1" t="s">
        <v>20</v>
      </c>
      <c r="B13" s="34" t="s">
        <v>21</v>
      </c>
      <c r="C13" s="35" t="s">
        <v>22</v>
      </c>
      <c r="D13" s="36"/>
      <c r="E13" s="36"/>
      <c r="F13" s="36"/>
      <c r="G13" s="55">
        <f>SUM(G14,G24)</f>
        <v>124100000</v>
      </c>
      <c r="H13" s="36">
        <v>90033000</v>
      </c>
      <c r="I13" s="55">
        <f>SUM(I14,I24)</f>
        <v>34067000</v>
      </c>
      <c r="J13" s="55">
        <f>SUM(J14,J24)</f>
        <v>0</v>
      </c>
    </row>
    <row r="14" spans="1:10" s="21" customFormat="1" ht="12.75" hidden="1" x14ac:dyDescent="0.2">
      <c r="A14" s="1" t="s">
        <v>23</v>
      </c>
      <c r="B14" s="37" t="s">
        <v>24</v>
      </c>
      <c r="C14" s="38" t="s">
        <v>25</v>
      </c>
      <c r="D14" s="39"/>
      <c r="E14" s="39"/>
      <c r="F14" s="39"/>
      <c r="G14" s="56">
        <f>SUM(G15,G20,G22)</f>
        <v>62479000</v>
      </c>
      <c r="H14" s="39">
        <v>58332000</v>
      </c>
      <c r="I14" s="56">
        <f>SUM(I15,I20,I22)</f>
        <v>4147000</v>
      </c>
      <c r="J14" s="56">
        <f>SUM(J15,J20,J22)</f>
        <v>0</v>
      </c>
    </row>
    <row r="15" spans="1:10" s="21" customFormat="1" ht="12.75" hidden="1" x14ac:dyDescent="0.2">
      <c r="A15" s="1" t="s">
        <v>26</v>
      </c>
      <c r="B15" s="40">
        <v>521211</v>
      </c>
      <c r="C15" s="41" t="s">
        <v>27</v>
      </c>
      <c r="D15" s="42"/>
      <c r="E15" s="42"/>
      <c r="F15" s="42"/>
      <c r="G15" s="57">
        <f>SUM(G16:G19)</f>
        <v>17025000</v>
      </c>
      <c r="H15" s="42">
        <v>13906000</v>
      </c>
      <c r="I15" s="57">
        <f>SUM(I16:I19)</f>
        <v>3119000</v>
      </c>
      <c r="J15" s="57">
        <f>SUM(J16:J19)</f>
        <v>0</v>
      </c>
    </row>
    <row r="16" spans="1:10" s="21" customFormat="1" ht="12.75" hidden="1" x14ac:dyDescent="0.2">
      <c r="A16" s="1" t="s">
        <v>28</v>
      </c>
      <c r="B16" s="43"/>
      <c r="C16" s="44" t="s">
        <v>29</v>
      </c>
      <c r="D16" s="45">
        <v>87</v>
      </c>
      <c r="E16" s="45" t="s">
        <v>30</v>
      </c>
      <c r="F16" s="45">
        <v>75000</v>
      </c>
      <c r="G16" s="58">
        <f>ROUNDDOWN(D16*F16,-3)</f>
        <v>6525000</v>
      </c>
      <c r="H16" s="59">
        <v>6481000</v>
      </c>
      <c r="I16" s="58">
        <f>G16-H16</f>
        <v>44000</v>
      </c>
      <c r="J16" s="58"/>
    </row>
    <row r="17" spans="1:10" s="21" customFormat="1" ht="12.75" hidden="1" x14ac:dyDescent="0.2">
      <c r="A17" s="1" t="s">
        <v>31</v>
      </c>
      <c r="B17" s="43"/>
      <c r="C17" s="44" t="s">
        <v>32</v>
      </c>
      <c r="D17" s="45">
        <v>3</v>
      </c>
      <c r="E17" s="45" t="s">
        <v>33</v>
      </c>
      <c r="F17" s="45">
        <v>1000000</v>
      </c>
      <c r="G17" s="58">
        <f>ROUNDDOWN(D17*F17,-3)</f>
        <v>3000000</v>
      </c>
      <c r="H17" s="45">
        <v>0</v>
      </c>
      <c r="I17" s="58">
        <f t="shared" ref="I17:I19" si="1">G17-H17</f>
        <v>3000000</v>
      </c>
      <c r="J17" s="58"/>
    </row>
    <row r="18" spans="1:10" s="21" customFormat="1" ht="12.75" hidden="1" x14ac:dyDescent="0.2">
      <c r="A18" s="1" t="s">
        <v>34</v>
      </c>
      <c r="B18" s="43"/>
      <c r="C18" s="44" t="s">
        <v>35</v>
      </c>
      <c r="D18" s="45">
        <v>3</v>
      </c>
      <c r="E18" s="45" t="s">
        <v>33</v>
      </c>
      <c r="F18" s="45">
        <v>1000000</v>
      </c>
      <c r="G18" s="58">
        <f>ROUNDDOWN(D18*F18,-3)</f>
        <v>3000000</v>
      </c>
      <c r="H18" s="45">
        <v>2975000</v>
      </c>
      <c r="I18" s="58">
        <f t="shared" si="1"/>
        <v>25000</v>
      </c>
      <c r="J18" s="58"/>
    </row>
    <row r="19" spans="1:10" s="21" customFormat="1" ht="12.75" hidden="1" x14ac:dyDescent="0.2">
      <c r="A19" s="1" t="s">
        <v>36</v>
      </c>
      <c r="B19" s="43"/>
      <c r="C19" s="44" t="s">
        <v>37</v>
      </c>
      <c r="D19" s="45">
        <v>3</v>
      </c>
      <c r="E19" s="45" t="s">
        <v>33</v>
      </c>
      <c r="F19" s="45">
        <v>1500000</v>
      </c>
      <c r="G19" s="58">
        <f>ROUNDDOWN(D19*F19,-3)</f>
        <v>4500000</v>
      </c>
      <c r="H19" s="45">
        <v>4450000</v>
      </c>
      <c r="I19" s="58">
        <f t="shared" si="1"/>
        <v>50000</v>
      </c>
      <c r="J19" s="58"/>
    </row>
    <row r="20" spans="1:10" s="21" customFormat="1" ht="12.75" hidden="1" x14ac:dyDescent="0.2">
      <c r="A20" s="1" t="s">
        <v>38</v>
      </c>
      <c r="B20" s="40">
        <v>522151</v>
      </c>
      <c r="C20" s="41" t="s">
        <v>39</v>
      </c>
      <c r="D20" s="42"/>
      <c r="E20" s="42"/>
      <c r="F20" s="42"/>
      <c r="G20" s="57">
        <f>G21</f>
        <v>7000000</v>
      </c>
      <c r="H20" s="42">
        <v>6300000</v>
      </c>
      <c r="I20" s="57">
        <f>I21</f>
        <v>700000</v>
      </c>
      <c r="J20" s="57">
        <f>J21</f>
        <v>0</v>
      </c>
    </row>
    <row r="21" spans="1:10" s="21" customFormat="1" ht="12.75" hidden="1" x14ac:dyDescent="0.2">
      <c r="A21" s="1" t="s">
        <v>40</v>
      </c>
      <c r="B21" s="43"/>
      <c r="C21" s="44" t="s">
        <v>41</v>
      </c>
      <c r="D21" s="45">
        <v>7</v>
      </c>
      <c r="E21" s="45" t="s">
        <v>42</v>
      </c>
      <c r="F21" s="45">
        <v>1000000</v>
      </c>
      <c r="G21" s="58">
        <f>ROUNDDOWN(D21*F21,-3)</f>
        <v>7000000</v>
      </c>
      <c r="H21" s="59">
        <v>6300000</v>
      </c>
      <c r="I21" s="58">
        <f>G21-H21</f>
        <v>700000</v>
      </c>
      <c r="J21" s="58"/>
    </row>
    <row r="22" spans="1:10" s="21" customFormat="1" ht="12.75" hidden="1" x14ac:dyDescent="0.2">
      <c r="A22" s="1" t="s">
        <v>43</v>
      </c>
      <c r="B22" s="40">
        <v>524111</v>
      </c>
      <c r="C22" s="41" t="s">
        <v>44</v>
      </c>
      <c r="D22" s="42"/>
      <c r="E22" s="42"/>
      <c r="F22" s="42"/>
      <c r="G22" s="57">
        <f>G23</f>
        <v>38454000</v>
      </c>
      <c r="H22" s="42">
        <v>38126000</v>
      </c>
      <c r="I22" s="57">
        <f>I23</f>
        <v>328000</v>
      </c>
      <c r="J22" s="57">
        <f>J23</f>
        <v>0</v>
      </c>
    </row>
    <row r="23" spans="1:10" s="21" customFormat="1" ht="25.5" hidden="1" x14ac:dyDescent="0.2">
      <c r="A23" s="1" t="s">
        <v>45</v>
      </c>
      <c r="B23" s="43"/>
      <c r="C23" s="44" t="s">
        <v>46</v>
      </c>
      <c r="D23" s="45">
        <v>8</v>
      </c>
      <c r="E23" s="45" t="s">
        <v>30</v>
      </c>
      <c r="F23" s="45">
        <v>4806800</v>
      </c>
      <c r="G23" s="58">
        <f>ROUNDDOWN(D23*F23,-3)</f>
        <v>38454000</v>
      </c>
      <c r="H23" s="59">
        <v>38126000</v>
      </c>
      <c r="I23" s="58">
        <f>G23-H23</f>
        <v>328000</v>
      </c>
      <c r="J23" s="58"/>
    </row>
    <row r="24" spans="1:10" s="21" customFormat="1" ht="12.75" hidden="1" x14ac:dyDescent="0.2">
      <c r="A24" s="1" t="s">
        <v>47</v>
      </c>
      <c r="B24" s="37" t="s">
        <v>48</v>
      </c>
      <c r="C24" s="38" t="s">
        <v>49</v>
      </c>
      <c r="D24" s="39"/>
      <c r="E24" s="39"/>
      <c r="F24" s="39"/>
      <c r="G24" s="56">
        <f>SUM(G25,G30,G32)</f>
        <v>61621000</v>
      </c>
      <c r="H24" s="39">
        <v>31701000</v>
      </c>
      <c r="I24" s="56">
        <f>SUM(I25,I30,I32)</f>
        <v>29920000</v>
      </c>
      <c r="J24" s="56">
        <f>SUM(J25,J30,J32)</f>
        <v>0</v>
      </c>
    </row>
    <row r="25" spans="1:10" s="21" customFormat="1" ht="12.75" hidden="1" x14ac:dyDescent="0.2">
      <c r="A25" s="1" t="s">
        <v>50</v>
      </c>
      <c r="B25" s="40">
        <v>521211</v>
      </c>
      <c r="C25" s="41" t="s">
        <v>27</v>
      </c>
      <c r="D25" s="42"/>
      <c r="E25" s="42"/>
      <c r="F25" s="42"/>
      <c r="G25" s="57">
        <f>SUM(G26:G29)</f>
        <v>22350000</v>
      </c>
      <c r="H25" s="42">
        <v>10341000</v>
      </c>
      <c r="I25" s="57">
        <f>SUM(I26:I29)</f>
        <v>12009000</v>
      </c>
      <c r="J25" s="57">
        <f>SUM(J26:J29)</f>
        <v>0</v>
      </c>
    </row>
    <row r="26" spans="1:10" s="21" customFormat="1" ht="12.75" hidden="1" x14ac:dyDescent="0.2">
      <c r="A26" s="1" t="s">
        <v>51</v>
      </c>
      <c r="B26" s="43"/>
      <c r="C26" s="44" t="s">
        <v>29</v>
      </c>
      <c r="D26" s="45">
        <v>158</v>
      </c>
      <c r="E26" s="45" t="s">
        <v>30</v>
      </c>
      <c r="F26" s="45">
        <v>75000</v>
      </c>
      <c r="G26" s="58">
        <f>ROUNDDOWN(D26*F26,-3)</f>
        <v>11850000</v>
      </c>
      <c r="H26" s="59">
        <v>2914000</v>
      </c>
      <c r="I26" s="58">
        <f t="shared" ref="I26:I29" si="2">G26-H26</f>
        <v>8936000</v>
      </c>
      <c r="J26" s="58"/>
    </row>
    <row r="27" spans="1:10" s="21" customFormat="1" ht="12.75" hidden="1" x14ac:dyDescent="0.2">
      <c r="A27" s="1" t="s">
        <v>52</v>
      </c>
      <c r="B27" s="43"/>
      <c r="C27" s="44" t="s">
        <v>32</v>
      </c>
      <c r="D27" s="45">
        <v>3</v>
      </c>
      <c r="E27" s="45" t="s">
        <v>33</v>
      </c>
      <c r="F27" s="45">
        <v>1000000</v>
      </c>
      <c r="G27" s="58">
        <f>ROUNDDOWN(D27*F27,-3)</f>
        <v>3000000</v>
      </c>
      <c r="H27" s="45">
        <v>0</v>
      </c>
      <c r="I27" s="58">
        <f t="shared" si="2"/>
        <v>3000000</v>
      </c>
      <c r="J27" s="58"/>
    </row>
    <row r="28" spans="1:10" s="21" customFormat="1" ht="12.75" hidden="1" x14ac:dyDescent="0.2">
      <c r="A28" s="1" t="s">
        <v>53</v>
      </c>
      <c r="B28" s="43"/>
      <c r="C28" s="44" t="s">
        <v>35</v>
      </c>
      <c r="D28" s="45">
        <v>3</v>
      </c>
      <c r="E28" s="45" t="s">
        <v>33</v>
      </c>
      <c r="F28" s="45">
        <v>1000000</v>
      </c>
      <c r="G28" s="58">
        <f>ROUNDDOWN(D28*F28,-3)</f>
        <v>3000000</v>
      </c>
      <c r="H28" s="45">
        <v>2982000</v>
      </c>
      <c r="I28" s="58">
        <f t="shared" si="2"/>
        <v>18000</v>
      </c>
      <c r="J28" s="58"/>
    </row>
    <row r="29" spans="1:10" s="21" customFormat="1" ht="12.75" hidden="1" x14ac:dyDescent="0.2">
      <c r="A29" s="1" t="s">
        <v>54</v>
      </c>
      <c r="B29" s="43"/>
      <c r="C29" s="44" t="s">
        <v>37</v>
      </c>
      <c r="D29" s="45">
        <v>3</v>
      </c>
      <c r="E29" s="45" t="s">
        <v>33</v>
      </c>
      <c r="F29" s="45">
        <v>1500000</v>
      </c>
      <c r="G29" s="58">
        <f>ROUNDDOWN(D29*F29,-3)</f>
        <v>4500000</v>
      </c>
      <c r="H29" s="45">
        <v>4445000</v>
      </c>
      <c r="I29" s="58">
        <f t="shared" si="2"/>
        <v>55000</v>
      </c>
      <c r="J29" s="58"/>
    </row>
    <row r="30" spans="1:10" s="21" customFormat="1" ht="12.75" hidden="1" x14ac:dyDescent="0.2">
      <c r="A30" s="1" t="s">
        <v>55</v>
      </c>
      <c r="B30" s="40">
        <v>522151</v>
      </c>
      <c r="C30" s="41" t="s">
        <v>39</v>
      </c>
      <c r="D30" s="42"/>
      <c r="E30" s="42"/>
      <c r="F30" s="42"/>
      <c r="G30" s="57">
        <f>G31</f>
        <v>17000000</v>
      </c>
      <c r="H30" s="42">
        <v>3900000</v>
      </c>
      <c r="I30" s="57">
        <f>I31</f>
        <v>13100000</v>
      </c>
      <c r="J30" s="57">
        <f>J31</f>
        <v>0</v>
      </c>
    </row>
    <row r="31" spans="1:10" s="21" customFormat="1" ht="12.75" hidden="1" x14ac:dyDescent="0.2">
      <c r="A31" s="1" t="s">
        <v>56</v>
      </c>
      <c r="B31" s="43"/>
      <c r="C31" s="44" t="s">
        <v>41</v>
      </c>
      <c r="D31" s="45">
        <v>17</v>
      </c>
      <c r="E31" s="45" t="s">
        <v>42</v>
      </c>
      <c r="F31" s="45">
        <v>1000000</v>
      </c>
      <c r="G31" s="58">
        <f>ROUNDDOWN(D31*F31,-3)</f>
        <v>17000000</v>
      </c>
      <c r="H31" s="59">
        <v>3900000</v>
      </c>
      <c r="I31" s="58">
        <f>G31-H31</f>
        <v>13100000</v>
      </c>
      <c r="J31" s="58"/>
    </row>
    <row r="32" spans="1:10" s="21" customFormat="1" ht="12.75" hidden="1" x14ac:dyDescent="0.2">
      <c r="A32" s="1" t="s">
        <v>57</v>
      </c>
      <c r="B32" s="40">
        <v>524111</v>
      </c>
      <c r="C32" s="41" t="s">
        <v>44</v>
      </c>
      <c r="D32" s="42"/>
      <c r="E32" s="42"/>
      <c r="F32" s="42"/>
      <c r="G32" s="57">
        <f>G33</f>
        <v>22271000</v>
      </c>
      <c r="H32" s="42">
        <v>17460000</v>
      </c>
      <c r="I32" s="57">
        <f>I33</f>
        <v>4811000</v>
      </c>
      <c r="J32" s="57">
        <f>J33</f>
        <v>0</v>
      </c>
    </row>
    <row r="33" spans="1:10" s="21" customFormat="1" ht="25.5" hidden="1" x14ac:dyDescent="0.2">
      <c r="A33" s="1" t="s">
        <v>58</v>
      </c>
      <c r="B33" s="43"/>
      <c r="C33" s="44" t="s">
        <v>59</v>
      </c>
      <c r="D33" s="45">
        <v>8</v>
      </c>
      <c r="E33" s="45" t="s">
        <v>30</v>
      </c>
      <c r="F33" s="45">
        <v>2783963</v>
      </c>
      <c r="G33" s="58">
        <f>ROUNDDOWN(D33*F33,-3)</f>
        <v>22271000</v>
      </c>
      <c r="H33" s="59">
        <v>17460000</v>
      </c>
      <c r="I33" s="58">
        <f>G33-H33</f>
        <v>4811000</v>
      </c>
      <c r="J33" s="58"/>
    </row>
    <row r="34" spans="1:10" s="21" customFormat="1" ht="25.5" hidden="1" x14ac:dyDescent="0.2">
      <c r="A34" s="1" t="s">
        <v>60</v>
      </c>
      <c r="B34" s="34" t="s">
        <v>61</v>
      </c>
      <c r="C34" s="35" t="s">
        <v>62</v>
      </c>
      <c r="D34" s="36"/>
      <c r="E34" s="36"/>
      <c r="F34" s="36"/>
      <c r="G34" s="55">
        <f>SUM(G35,G45)</f>
        <v>68900000</v>
      </c>
      <c r="H34" s="36">
        <v>52261185</v>
      </c>
      <c r="I34" s="55">
        <f>SUM(I35,I45)</f>
        <v>16638815</v>
      </c>
      <c r="J34" s="55">
        <f>SUM(J35,J45)</f>
        <v>0</v>
      </c>
    </row>
    <row r="35" spans="1:10" s="21" customFormat="1" ht="25.5" hidden="1" x14ac:dyDescent="0.2">
      <c r="A35" s="1" t="s">
        <v>63</v>
      </c>
      <c r="B35" s="37" t="s">
        <v>24</v>
      </c>
      <c r="C35" s="38" t="s">
        <v>64</v>
      </c>
      <c r="D35" s="39"/>
      <c r="E35" s="39"/>
      <c r="F35" s="39"/>
      <c r="G35" s="56">
        <f>SUM(G36,G43)</f>
        <v>54500000</v>
      </c>
      <c r="H35" s="39">
        <v>38151585</v>
      </c>
      <c r="I35" s="56">
        <f>SUM(I36,I43)</f>
        <v>16348415</v>
      </c>
      <c r="J35" s="56">
        <f>SUM(J36,J43)</f>
        <v>0</v>
      </c>
    </row>
    <row r="36" spans="1:10" s="21" customFormat="1" ht="12.75" hidden="1" x14ac:dyDescent="0.2">
      <c r="A36" s="1" t="s">
        <v>65</v>
      </c>
      <c r="B36" s="40">
        <v>521211</v>
      </c>
      <c r="C36" s="41" t="s">
        <v>27</v>
      </c>
      <c r="D36" s="42"/>
      <c r="E36" s="42"/>
      <c r="F36" s="42"/>
      <c r="G36" s="57">
        <f>SUM(G37:G42)</f>
        <v>21250000</v>
      </c>
      <c r="H36" s="42">
        <v>4906000</v>
      </c>
      <c r="I36" s="57">
        <f>SUM(I37:I42)</f>
        <v>16344000</v>
      </c>
      <c r="J36" s="57">
        <f>SUM(J37:J42)</f>
        <v>0</v>
      </c>
    </row>
    <row r="37" spans="1:10" s="21" customFormat="1" ht="12.75" hidden="1" x14ac:dyDescent="0.2">
      <c r="A37" s="1" t="s">
        <v>66</v>
      </c>
      <c r="B37" s="43"/>
      <c r="C37" s="44" t="s">
        <v>29</v>
      </c>
      <c r="D37" s="45">
        <v>50</v>
      </c>
      <c r="E37" s="45" t="s">
        <v>67</v>
      </c>
      <c r="F37" s="45">
        <v>75000</v>
      </c>
      <c r="G37" s="58">
        <f t="shared" ref="G37:G42" si="3">ROUNDDOWN(D37*F37,-3)</f>
        <v>3750000</v>
      </c>
      <c r="H37" s="45">
        <v>2446000</v>
      </c>
      <c r="I37" s="58">
        <f t="shared" ref="I37:I42" si="4">G37-H37</f>
        <v>1304000</v>
      </c>
      <c r="J37" s="58"/>
    </row>
    <row r="38" spans="1:10" s="21" customFormat="1" ht="12.75" hidden="1" x14ac:dyDescent="0.2">
      <c r="A38" s="1" t="s">
        <v>68</v>
      </c>
      <c r="B38" s="43"/>
      <c r="C38" s="44" t="s">
        <v>32</v>
      </c>
      <c r="D38" s="45">
        <v>1</v>
      </c>
      <c r="E38" s="45" t="s">
        <v>33</v>
      </c>
      <c r="F38" s="45">
        <v>1000000</v>
      </c>
      <c r="G38" s="58">
        <f t="shared" si="3"/>
        <v>1000000</v>
      </c>
      <c r="H38" s="45">
        <v>0</v>
      </c>
      <c r="I38" s="58">
        <f t="shared" si="4"/>
        <v>1000000</v>
      </c>
      <c r="J38" s="58"/>
    </row>
    <row r="39" spans="1:10" s="21" customFormat="1" ht="12.75" hidden="1" x14ac:dyDescent="0.2">
      <c r="A39" s="1" t="s">
        <v>69</v>
      </c>
      <c r="B39" s="43"/>
      <c r="C39" s="44" t="s">
        <v>35</v>
      </c>
      <c r="D39" s="45">
        <v>2</v>
      </c>
      <c r="E39" s="45" t="s">
        <v>33</v>
      </c>
      <c r="F39" s="45">
        <v>1000000</v>
      </c>
      <c r="G39" s="58">
        <f t="shared" si="3"/>
        <v>2000000</v>
      </c>
      <c r="H39" s="45">
        <v>990000</v>
      </c>
      <c r="I39" s="58">
        <f t="shared" si="4"/>
        <v>1010000</v>
      </c>
      <c r="J39" s="58"/>
    </row>
    <row r="40" spans="1:10" s="21" customFormat="1" ht="12.75" hidden="1" x14ac:dyDescent="0.2">
      <c r="A40" s="1" t="s">
        <v>70</v>
      </c>
      <c r="B40" s="43"/>
      <c r="C40" s="44" t="s">
        <v>37</v>
      </c>
      <c r="D40" s="45">
        <v>2</v>
      </c>
      <c r="E40" s="45" t="s">
        <v>33</v>
      </c>
      <c r="F40" s="45">
        <v>1500000</v>
      </c>
      <c r="G40" s="58">
        <f t="shared" si="3"/>
        <v>3000000</v>
      </c>
      <c r="H40" s="45">
        <v>1470000</v>
      </c>
      <c r="I40" s="58">
        <f t="shared" si="4"/>
        <v>1530000</v>
      </c>
      <c r="J40" s="58"/>
    </row>
    <row r="41" spans="1:10" s="21" customFormat="1" ht="12.75" hidden="1" x14ac:dyDescent="0.2">
      <c r="A41" s="1" t="s">
        <v>71</v>
      </c>
      <c r="B41" s="43"/>
      <c r="C41" s="44" t="s">
        <v>72</v>
      </c>
      <c r="D41" s="45">
        <v>23</v>
      </c>
      <c r="E41" s="45" t="s">
        <v>73</v>
      </c>
      <c r="F41" s="45">
        <v>250000</v>
      </c>
      <c r="G41" s="58">
        <f t="shared" si="3"/>
        <v>5750000</v>
      </c>
      <c r="H41" s="45">
        <v>0</v>
      </c>
      <c r="I41" s="58">
        <f t="shared" si="4"/>
        <v>5750000</v>
      </c>
      <c r="J41" s="58"/>
    </row>
    <row r="42" spans="1:10" s="21" customFormat="1" ht="12.75" hidden="1" x14ac:dyDescent="0.2">
      <c r="A42" s="1" t="s">
        <v>74</v>
      </c>
      <c r="B42" s="43"/>
      <c r="C42" s="44" t="s">
        <v>75</v>
      </c>
      <c r="D42" s="45">
        <v>23</v>
      </c>
      <c r="E42" s="45" t="s">
        <v>76</v>
      </c>
      <c r="F42" s="45">
        <v>250000</v>
      </c>
      <c r="G42" s="58">
        <f t="shared" si="3"/>
        <v>5750000</v>
      </c>
      <c r="H42" s="45">
        <v>0</v>
      </c>
      <c r="I42" s="58">
        <f t="shared" si="4"/>
        <v>5750000</v>
      </c>
      <c r="J42" s="58"/>
    </row>
    <row r="43" spans="1:10" s="21" customFormat="1" ht="12.75" hidden="1" x14ac:dyDescent="0.2">
      <c r="A43" s="1" t="s">
        <v>77</v>
      </c>
      <c r="B43" s="40">
        <v>524111</v>
      </c>
      <c r="C43" s="41" t="s">
        <v>44</v>
      </c>
      <c r="D43" s="42"/>
      <c r="E43" s="42"/>
      <c r="F43" s="42"/>
      <c r="G43" s="57">
        <f>G44</f>
        <v>33250000</v>
      </c>
      <c r="H43" s="42">
        <v>33245585</v>
      </c>
      <c r="I43" s="57">
        <f>I44</f>
        <v>4415</v>
      </c>
      <c r="J43" s="57">
        <f>J44</f>
        <v>0</v>
      </c>
    </row>
    <row r="44" spans="1:10" s="21" customFormat="1" ht="25.5" hidden="1" x14ac:dyDescent="0.2">
      <c r="A44" s="1" t="s">
        <v>78</v>
      </c>
      <c r="B44" s="43"/>
      <c r="C44" s="44" t="s">
        <v>79</v>
      </c>
      <c r="D44" s="45">
        <v>14</v>
      </c>
      <c r="E44" s="45" t="s">
        <v>80</v>
      </c>
      <c r="F44" s="45">
        <v>2375000</v>
      </c>
      <c r="G44" s="58">
        <f>ROUNDDOWN(D44*F44,-3)</f>
        <v>33250000</v>
      </c>
      <c r="H44" s="45">
        <v>33245585</v>
      </c>
      <c r="I44" s="58">
        <f>G44-H44</f>
        <v>4415</v>
      </c>
      <c r="J44" s="58"/>
    </row>
    <row r="45" spans="1:10" s="21" customFormat="1" ht="12.75" hidden="1" x14ac:dyDescent="0.2">
      <c r="A45" s="1" t="s">
        <v>81</v>
      </c>
      <c r="B45" s="37" t="s">
        <v>48</v>
      </c>
      <c r="C45" s="38" t="s">
        <v>82</v>
      </c>
      <c r="D45" s="39"/>
      <c r="E45" s="39"/>
      <c r="F45" s="39"/>
      <c r="G45" s="56">
        <f>G46</f>
        <v>14400000</v>
      </c>
      <c r="H45" s="39">
        <v>14109600</v>
      </c>
      <c r="I45" s="56">
        <f>I46</f>
        <v>290400</v>
      </c>
      <c r="J45" s="56">
        <f>J46</f>
        <v>0</v>
      </c>
    </row>
    <row r="46" spans="1:10" s="21" customFormat="1" ht="12.75" hidden="1" x14ac:dyDescent="0.2">
      <c r="A46" s="1" t="s">
        <v>83</v>
      </c>
      <c r="B46" s="40">
        <v>524111</v>
      </c>
      <c r="C46" s="41" t="s">
        <v>44</v>
      </c>
      <c r="D46" s="42"/>
      <c r="E46" s="42"/>
      <c r="F46" s="42"/>
      <c r="G46" s="57">
        <f>G47</f>
        <v>14400000</v>
      </c>
      <c r="H46" s="42">
        <v>14109600</v>
      </c>
      <c r="I46" s="57">
        <f>I47</f>
        <v>290400</v>
      </c>
      <c r="J46" s="57">
        <f>J47</f>
        <v>0</v>
      </c>
    </row>
    <row r="47" spans="1:10" s="21" customFormat="1" ht="12.75" hidden="1" x14ac:dyDescent="0.2">
      <c r="A47" s="1" t="s">
        <v>84</v>
      </c>
      <c r="B47" s="43"/>
      <c r="C47" s="44" t="s">
        <v>85</v>
      </c>
      <c r="D47" s="45">
        <v>2</v>
      </c>
      <c r="E47" s="45" t="s">
        <v>67</v>
      </c>
      <c r="F47" s="45">
        <v>7200000</v>
      </c>
      <c r="G47" s="58">
        <f>ROUNDDOWN(D47*F47,-3)</f>
        <v>14400000</v>
      </c>
      <c r="H47" s="45">
        <v>14109600</v>
      </c>
      <c r="I47" s="58">
        <f>G47-H47</f>
        <v>290400</v>
      </c>
      <c r="J47" s="58"/>
    </row>
    <row r="48" spans="1:10" s="21" customFormat="1" ht="12.75" x14ac:dyDescent="0.2">
      <c r="A48" s="1" t="s">
        <v>86</v>
      </c>
      <c r="B48" s="34" t="s">
        <v>87</v>
      </c>
      <c r="C48" s="35" t="s">
        <v>88</v>
      </c>
      <c r="D48" s="36"/>
      <c r="E48" s="36"/>
      <c r="F48" s="36"/>
      <c r="G48" s="55">
        <f>SUM(G49,G66,G82)</f>
        <v>681900000</v>
      </c>
      <c r="H48" s="36">
        <v>513085438</v>
      </c>
      <c r="I48" s="55">
        <f>SUM(I49,I66,I82)</f>
        <v>168814562</v>
      </c>
      <c r="J48" s="55">
        <f>SUM(J49,J66,J82)</f>
        <v>34300000</v>
      </c>
    </row>
    <row r="49" spans="1:10" s="21" customFormat="1" ht="12.75" x14ac:dyDescent="0.2">
      <c r="A49" s="1" t="s">
        <v>89</v>
      </c>
      <c r="B49" s="37" t="s">
        <v>24</v>
      </c>
      <c r="C49" s="38" t="s">
        <v>90</v>
      </c>
      <c r="D49" s="39"/>
      <c r="E49" s="39"/>
      <c r="F49" s="39"/>
      <c r="G49" s="56">
        <f>SUM(G50,G54,G57,G60,G62,G64)</f>
        <v>382524000</v>
      </c>
      <c r="H49" s="39">
        <v>297776824</v>
      </c>
      <c r="I49" s="56">
        <f>SUM(I50,I54,I57,I60,I62,I64)</f>
        <v>84747176</v>
      </c>
      <c r="J49" s="56">
        <f>SUM(J50,J54,J57,J60,J62,J64)</f>
        <v>34300000</v>
      </c>
    </row>
    <row r="50" spans="1:10" s="21" customFormat="1" ht="12.75" hidden="1" x14ac:dyDescent="0.2">
      <c r="A50" s="1" t="s">
        <v>91</v>
      </c>
      <c r="B50" s="40">
        <v>521211</v>
      </c>
      <c r="C50" s="41" t="s">
        <v>27</v>
      </c>
      <c r="D50" s="42"/>
      <c r="E50" s="42"/>
      <c r="F50" s="42"/>
      <c r="G50" s="57">
        <f>SUM(G51:G53)</f>
        <v>54375000</v>
      </c>
      <c r="H50" s="42">
        <v>49239500</v>
      </c>
      <c r="I50" s="57">
        <f>SUM(I51:I53)</f>
        <v>5135500</v>
      </c>
      <c r="J50" s="57">
        <f>SUM(J51:J53)</f>
        <v>0</v>
      </c>
    </row>
    <row r="51" spans="1:10" s="21" customFormat="1" ht="12.75" hidden="1" x14ac:dyDescent="0.2">
      <c r="A51" s="1" t="s">
        <v>92</v>
      </c>
      <c r="B51" s="43"/>
      <c r="C51" s="44" t="s">
        <v>93</v>
      </c>
      <c r="D51" s="45">
        <v>12</v>
      </c>
      <c r="E51" s="45" t="s">
        <v>33</v>
      </c>
      <c r="F51" s="45">
        <v>1500000</v>
      </c>
      <c r="G51" s="58">
        <f>ROUNDDOWN(D51*F51,-3)</f>
        <v>18000000</v>
      </c>
      <c r="H51" s="45">
        <v>13247500</v>
      </c>
      <c r="I51" s="58">
        <f t="shared" ref="I51:I53" si="5">G51-H51</f>
        <v>4752500</v>
      </c>
      <c r="J51" s="58"/>
    </row>
    <row r="52" spans="1:10" s="21" customFormat="1" ht="12.75" hidden="1" x14ac:dyDescent="0.2">
      <c r="A52" s="1" t="s">
        <v>94</v>
      </c>
      <c r="B52" s="43"/>
      <c r="C52" s="44" t="s">
        <v>95</v>
      </c>
      <c r="D52" s="45">
        <v>175</v>
      </c>
      <c r="E52" s="45" t="s">
        <v>30</v>
      </c>
      <c r="F52" s="45">
        <v>75000</v>
      </c>
      <c r="G52" s="58">
        <f>ROUNDDOWN(D52*F52,-3)</f>
        <v>13125000</v>
      </c>
      <c r="H52" s="45">
        <v>12742000</v>
      </c>
      <c r="I52" s="58">
        <f t="shared" si="5"/>
        <v>383000</v>
      </c>
      <c r="J52" s="58"/>
    </row>
    <row r="53" spans="1:10" s="21" customFormat="1" ht="12.75" hidden="1" x14ac:dyDescent="0.2">
      <c r="A53" s="1" t="s">
        <v>96</v>
      </c>
      <c r="B53" s="43"/>
      <c r="C53" s="44" t="s">
        <v>97</v>
      </c>
      <c r="D53" s="45">
        <v>50</v>
      </c>
      <c r="E53" s="45" t="s">
        <v>76</v>
      </c>
      <c r="F53" s="45">
        <v>465000</v>
      </c>
      <c r="G53" s="58">
        <f>ROUNDDOWN(D53*F53,-3)</f>
        <v>23250000</v>
      </c>
      <c r="H53" s="59">
        <v>23250000</v>
      </c>
      <c r="I53" s="58">
        <f t="shared" si="5"/>
        <v>0</v>
      </c>
      <c r="J53" s="58"/>
    </row>
    <row r="54" spans="1:10" s="21" customFormat="1" ht="12.75" hidden="1" x14ac:dyDescent="0.2">
      <c r="A54" s="1" t="s">
        <v>98</v>
      </c>
      <c r="B54" s="40">
        <v>521219</v>
      </c>
      <c r="C54" s="41" t="s">
        <v>99</v>
      </c>
      <c r="D54" s="42"/>
      <c r="E54" s="42"/>
      <c r="F54" s="42"/>
      <c r="G54" s="57">
        <f>SUM(G55:G56)</f>
        <v>22525000</v>
      </c>
      <c r="H54" s="42">
        <v>4043000</v>
      </c>
      <c r="I54" s="57">
        <f>SUM(I55:I56)</f>
        <v>18482000</v>
      </c>
      <c r="J54" s="57">
        <f>SUM(J55:J56)</f>
        <v>0</v>
      </c>
    </row>
    <row r="55" spans="1:10" s="21" customFormat="1" ht="12.75" hidden="1" x14ac:dyDescent="0.2">
      <c r="A55" s="1" t="s">
        <v>100</v>
      </c>
      <c r="B55" s="43"/>
      <c r="C55" s="44" t="s">
        <v>101</v>
      </c>
      <c r="D55" s="45">
        <v>8</v>
      </c>
      <c r="E55" s="45" t="s">
        <v>33</v>
      </c>
      <c r="F55" s="45">
        <v>335000</v>
      </c>
      <c r="G55" s="58">
        <f>ROUNDDOWN(D55*F55,-3)</f>
        <v>2680000</v>
      </c>
      <c r="H55" s="45">
        <v>963000</v>
      </c>
      <c r="I55" s="58">
        <f t="shared" ref="I55:I56" si="6">G55-H55</f>
        <v>1717000</v>
      </c>
      <c r="J55" s="58"/>
    </row>
    <row r="56" spans="1:10" s="21" customFormat="1" ht="12.75" hidden="1" x14ac:dyDescent="0.2">
      <c r="A56" s="1" t="s">
        <v>102</v>
      </c>
      <c r="B56" s="43"/>
      <c r="C56" s="44" t="s">
        <v>103</v>
      </c>
      <c r="D56" s="45">
        <v>1</v>
      </c>
      <c r="E56" s="45" t="s">
        <v>33</v>
      </c>
      <c r="F56" s="45">
        <v>19845000</v>
      </c>
      <c r="G56" s="58">
        <f>ROUNDDOWN(D56*F56,-3)</f>
        <v>19845000</v>
      </c>
      <c r="H56" s="59">
        <v>3080000</v>
      </c>
      <c r="I56" s="58">
        <f t="shared" si="6"/>
        <v>16765000</v>
      </c>
      <c r="J56" s="58"/>
    </row>
    <row r="57" spans="1:10" s="21" customFormat="1" ht="12.75" hidden="1" x14ac:dyDescent="0.2">
      <c r="A57" s="1" t="s">
        <v>104</v>
      </c>
      <c r="B57" s="40">
        <v>521811</v>
      </c>
      <c r="C57" s="41" t="s">
        <v>105</v>
      </c>
      <c r="D57" s="42"/>
      <c r="E57" s="42"/>
      <c r="F57" s="42"/>
      <c r="G57" s="57">
        <f>SUM(G58:G59)</f>
        <v>30000000</v>
      </c>
      <c r="H57" s="42">
        <v>14501000</v>
      </c>
      <c r="I57" s="57">
        <f>SUM(I58:I59)</f>
        <v>15499000</v>
      </c>
      <c r="J57" s="57">
        <f>SUM(J58:J59)</f>
        <v>0</v>
      </c>
    </row>
    <row r="58" spans="1:10" s="21" customFormat="1" ht="12.75" hidden="1" x14ac:dyDescent="0.2">
      <c r="A58" s="1" t="s">
        <v>106</v>
      </c>
      <c r="B58" s="43"/>
      <c r="C58" s="44" t="s">
        <v>107</v>
      </c>
      <c r="D58" s="45">
        <v>12</v>
      </c>
      <c r="E58" s="45" t="s">
        <v>33</v>
      </c>
      <c r="F58" s="45">
        <v>1000000</v>
      </c>
      <c r="G58" s="58">
        <f>ROUNDDOWN(D58*F58,-3)</f>
        <v>12000000</v>
      </c>
      <c r="H58" s="45">
        <v>5886000</v>
      </c>
      <c r="I58" s="58">
        <f t="shared" ref="I58:I59" si="7">G58-H58</f>
        <v>6114000</v>
      </c>
      <c r="J58" s="58"/>
    </row>
    <row r="59" spans="1:10" s="21" customFormat="1" ht="12.75" hidden="1" x14ac:dyDescent="0.2">
      <c r="A59" s="1" t="s">
        <v>108</v>
      </c>
      <c r="B59" s="43"/>
      <c r="C59" s="44" t="s">
        <v>109</v>
      </c>
      <c r="D59" s="45">
        <v>12</v>
      </c>
      <c r="E59" s="45" t="s">
        <v>33</v>
      </c>
      <c r="F59" s="45">
        <v>1500000</v>
      </c>
      <c r="G59" s="58">
        <f>ROUNDDOWN(D59*F59,-3)</f>
        <v>18000000</v>
      </c>
      <c r="H59" s="45">
        <v>8615000</v>
      </c>
      <c r="I59" s="58">
        <f t="shared" si="7"/>
        <v>9385000</v>
      </c>
      <c r="J59" s="58"/>
    </row>
    <row r="60" spans="1:10" s="21" customFormat="1" ht="12.75" hidden="1" x14ac:dyDescent="0.2">
      <c r="A60" s="1" t="s">
        <v>110</v>
      </c>
      <c r="B60" s="40">
        <v>522151</v>
      </c>
      <c r="C60" s="41" t="s">
        <v>39</v>
      </c>
      <c r="D60" s="42"/>
      <c r="E60" s="42"/>
      <c r="F60" s="42"/>
      <c r="G60" s="57">
        <f>G61</f>
        <v>25200000</v>
      </c>
      <c r="H60" s="42">
        <v>15300000</v>
      </c>
      <c r="I60" s="57">
        <f>I61</f>
        <v>9900000</v>
      </c>
      <c r="J60" s="57">
        <f>J61</f>
        <v>0</v>
      </c>
    </row>
    <row r="61" spans="1:10" s="21" customFormat="1" ht="12.75" hidden="1" x14ac:dyDescent="0.2">
      <c r="A61" s="1" t="s">
        <v>111</v>
      </c>
      <c r="B61" s="43"/>
      <c r="C61" s="44" t="s">
        <v>41</v>
      </c>
      <c r="D61" s="45">
        <v>28</v>
      </c>
      <c r="E61" s="45" t="s">
        <v>42</v>
      </c>
      <c r="F61" s="45">
        <v>900000</v>
      </c>
      <c r="G61" s="58">
        <f>ROUNDDOWN(D61*F61,-3)</f>
        <v>25200000</v>
      </c>
      <c r="H61" s="45">
        <v>15300000</v>
      </c>
      <c r="I61" s="58">
        <f>G61-H61</f>
        <v>9900000</v>
      </c>
      <c r="J61" s="58"/>
    </row>
    <row r="62" spans="1:10" s="21" customFormat="1" ht="12.75" x14ac:dyDescent="0.2">
      <c r="A62" s="1" t="s">
        <v>112</v>
      </c>
      <c r="B62" s="40">
        <v>524111</v>
      </c>
      <c r="C62" s="41" t="s">
        <v>44</v>
      </c>
      <c r="D62" s="42"/>
      <c r="E62" s="42"/>
      <c r="F62" s="42"/>
      <c r="G62" s="57">
        <f>G63</f>
        <v>248924000</v>
      </c>
      <c r="H62" s="42">
        <v>214543324</v>
      </c>
      <c r="I62" s="57">
        <f>I63</f>
        <v>34380676</v>
      </c>
      <c r="J62" s="57">
        <f>J63</f>
        <v>34300000</v>
      </c>
    </row>
    <row r="63" spans="1:10" s="21" customFormat="1" ht="25.5" x14ac:dyDescent="0.2">
      <c r="A63" s="1" t="s">
        <v>113</v>
      </c>
      <c r="B63" s="43"/>
      <c r="C63" s="44" t="s">
        <v>114</v>
      </c>
      <c r="D63" s="45">
        <v>43</v>
      </c>
      <c r="E63" s="45" t="s">
        <v>80</v>
      </c>
      <c r="F63" s="45">
        <v>5788931</v>
      </c>
      <c r="G63" s="58">
        <f>ROUNDDOWN(D63*F63,-3)</f>
        <v>248924000</v>
      </c>
      <c r="H63" s="45">
        <v>214543324</v>
      </c>
      <c r="I63" s="58">
        <f>G63-H63</f>
        <v>34380676</v>
      </c>
      <c r="J63" s="58">
        <v>34300000</v>
      </c>
    </row>
    <row r="64" spans="1:10" s="21" customFormat="1" ht="12.75" hidden="1" x14ac:dyDescent="0.2">
      <c r="A64" s="1" t="s">
        <v>115</v>
      </c>
      <c r="B64" s="40">
        <v>524113</v>
      </c>
      <c r="C64" s="41" t="s">
        <v>116</v>
      </c>
      <c r="D64" s="42"/>
      <c r="E64" s="42"/>
      <c r="F64" s="42"/>
      <c r="G64" s="57">
        <f>G65</f>
        <v>1500000</v>
      </c>
      <c r="H64" s="42">
        <v>150000</v>
      </c>
      <c r="I64" s="57">
        <f>I65</f>
        <v>1350000</v>
      </c>
      <c r="J64" s="57">
        <f>J65</f>
        <v>0</v>
      </c>
    </row>
    <row r="65" spans="1:10" s="21" customFormat="1" ht="12.75" hidden="1" x14ac:dyDescent="0.2">
      <c r="A65" s="1" t="s">
        <v>117</v>
      </c>
      <c r="B65" s="43"/>
      <c r="C65" s="44" t="s">
        <v>118</v>
      </c>
      <c r="D65" s="45">
        <v>10</v>
      </c>
      <c r="E65" s="45" t="s">
        <v>67</v>
      </c>
      <c r="F65" s="45">
        <v>150000</v>
      </c>
      <c r="G65" s="58">
        <f>ROUNDDOWN(D65*F65,-3)</f>
        <v>1500000</v>
      </c>
      <c r="H65" s="45">
        <v>150000</v>
      </c>
      <c r="I65" s="58">
        <f>G65-H65</f>
        <v>1350000</v>
      </c>
      <c r="J65" s="58"/>
    </row>
    <row r="66" spans="1:10" s="21" customFormat="1" ht="12.75" hidden="1" x14ac:dyDescent="0.2">
      <c r="A66" s="1" t="s">
        <v>119</v>
      </c>
      <c r="B66" s="37" t="s">
        <v>48</v>
      </c>
      <c r="C66" s="38" t="s">
        <v>120</v>
      </c>
      <c r="D66" s="39"/>
      <c r="E66" s="39"/>
      <c r="F66" s="39"/>
      <c r="G66" s="56">
        <f>SUM(G67,G70,G73,G76,G78,G80)</f>
        <v>247816000</v>
      </c>
      <c r="H66" s="39">
        <v>189378090</v>
      </c>
      <c r="I66" s="56">
        <f>SUM(I67,I70,I73,I76,I78,I80)</f>
        <v>58437910</v>
      </c>
      <c r="J66" s="56">
        <f>SUM(J67,J70,J73,J76,J78,J80)</f>
        <v>0</v>
      </c>
    </row>
    <row r="67" spans="1:10" s="21" customFormat="1" ht="12.75" hidden="1" x14ac:dyDescent="0.2">
      <c r="A67" s="1" t="s">
        <v>121</v>
      </c>
      <c r="B67" s="40">
        <v>521211</v>
      </c>
      <c r="C67" s="41" t="s">
        <v>27</v>
      </c>
      <c r="D67" s="42"/>
      <c r="E67" s="42"/>
      <c r="F67" s="42"/>
      <c r="G67" s="57">
        <f>SUM(G68:G69)</f>
        <v>23400000</v>
      </c>
      <c r="H67" s="42">
        <v>22914000</v>
      </c>
      <c r="I67" s="57">
        <f>SUM(I68:I69)</f>
        <v>486000</v>
      </c>
      <c r="J67" s="57">
        <f>SUM(J68:J69)</f>
        <v>0</v>
      </c>
    </row>
    <row r="68" spans="1:10" s="21" customFormat="1" ht="12.75" hidden="1" x14ac:dyDescent="0.2">
      <c r="A68" s="1" t="s">
        <v>122</v>
      </c>
      <c r="B68" s="43"/>
      <c r="C68" s="44" t="s">
        <v>123</v>
      </c>
      <c r="D68" s="45">
        <v>232</v>
      </c>
      <c r="E68" s="45" t="s">
        <v>30</v>
      </c>
      <c r="F68" s="45">
        <v>75000</v>
      </c>
      <c r="G68" s="58">
        <f>ROUNDDOWN(D68*F68,-3)</f>
        <v>17400000</v>
      </c>
      <c r="H68" s="45">
        <v>16960000</v>
      </c>
      <c r="I68" s="58">
        <f t="shared" ref="I68:I69" si="8">G68-H68</f>
        <v>440000</v>
      </c>
      <c r="J68" s="58"/>
    </row>
    <row r="69" spans="1:10" s="21" customFormat="1" ht="12.75" hidden="1" x14ac:dyDescent="0.2">
      <c r="A69" s="1" t="s">
        <v>124</v>
      </c>
      <c r="B69" s="43"/>
      <c r="C69" s="44" t="s">
        <v>32</v>
      </c>
      <c r="D69" s="45">
        <v>4</v>
      </c>
      <c r="E69" s="45" t="s">
        <v>33</v>
      </c>
      <c r="F69" s="45">
        <v>1500000</v>
      </c>
      <c r="G69" s="58">
        <f>ROUNDDOWN(D69*F69,-3)</f>
        <v>6000000</v>
      </c>
      <c r="H69" s="45">
        <v>5954000</v>
      </c>
      <c r="I69" s="58">
        <f t="shared" si="8"/>
        <v>46000</v>
      </c>
      <c r="J69" s="58"/>
    </row>
    <row r="70" spans="1:10" s="21" customFormat="1" ht="12.75" hidden="1" x14ac:dyDescent="0.2">
      <c r="A70" s="1" t="s">
        <v>125</v>
      </c>
      <c r="B70" s="40">
        <v>521219</v>
      </c>
      <c r="C70" s="41" t="s">
        <v>99</v>
      </c>
      <c r="D70" s="42"/>
      <c r="E70" s="42"/>
      <c r="F70" s="42"/>
      <c r="G70" s="57">
        <f>SUM(G71:G72)</f>
        <v>54691000</v>
      </c>
      <c r="H70" s="42">
        <v>4596400</v>
      </c>
      <c r="I70" s="57">
        <f>SUM(I71:I72)</f>
        <v>50094600</v>
      </c>
      <c r="J70" s="57">
        <f>SUM(J71:J72)</f>
        <v>0</v>
      </c>
    </row>
    <row r="71" spans="1:10" s="21" customFormat="1" ht="12.75" hidden="1" x14ac:dyDescent="0.2">
      <c r="A71" s="1" t="s">
        <v>126</v>
      </c>
      <c r="B71" s="43"/>
      <c r="C71" s="44" t="s">
        <v>101</v>
      </c>
      <c r="D71" s="45">
        <v>2</v>
      </c>
      <c r="E71" s="45" t="s">
        <v>33</v>
      </c>
      <c r="F71" s="45">
        <v>335000</v>
      </c>
      <c r="G71" s="58">
        <f>ROUNDDOWN(D71*F71,-3)</f>
        <v>670000</v>
      </c>
      <c r="H71" s="45">
        <v>636400</v>
      </c>
      <c r="I71" s="58">
        <f t="shared" ref="I71:I72" si="9">G71-H71</f>
        <v>33600</v>
      </c>
      <c r="J71" s="58"/>
    </row>
    <row r="72" spans="1:10" s="21" customFormat="1" ht="12.75" hidden="1" x14ac:dyDescent="0.2">
      <c r="A72" s="1" t="s">
        <v>127</v>
      </c>
      <c r="B72" s="43"/>
      <c r="C72" s="44" t="s">
        <v>128</v>
      </c>
      <c r="D72" s="45">
        <v>1</v>
      </c>
      <c r="E72" s="45" t="s">
        <v>33</v>
      </c>
      <c r="F72" s="45">
        <v>54021000</v>
      </c>
      <c r="G72" s="58">
        <f>ROUNDDOWN(D72*F72,-3)</f>
        <v>54021000</v>
      </c>
      <c r="H72" s="59">
        <v>3960000</v>
      </c>
      <c r="I72" s="58">
        <f t="shared" si="9"/>
        <v>50061000</v>
      </c>
      <c r="J72" s="58"/>
    </row>
    <row r="73" spans="1:10" s="21" customFormat="1" ht="12.75" hidden="1" x14ac:dyDescent="0.2">
      <c r="A73" s="1" t="s">
        <v>129</v>
      </c>
      <c r="B73" s="40">
        <v>521811</v>
      </c>
      <c r="C73" s="41" t="s">
        <v>105</v>
      </c>
      <c r="D73" s="42"/>
      <c r="E73" s="42"/>
      <c r="F73" s="42"/>
      <c r="G73" s="57">
        <f>SUM(G74:G75)</f>
        <v>15000000</v>
      </c>
      <c r="H73" s="42">
        <v>9917000</v>
      </c>
      <c r="I73" s="57">
        <f>SUM(I74:I75)</f>
        <v>5083000</v>
      </c>
      <c r="J73" s="57">
        <f>SUM(J74:J75)</f>
        <v>0</v>
      </c>
    </row>
    <row r="74" spans="1:10" s="21" customFormat="1" ht="12.75" hidden="1" x14ac:dyDescent="0.2">
      <c r="A74" s="1" t="s">
        <v>130</v>
      </c>
      <c r="B74" s="43"/>
      <c r="C74" s="44" t="s">
        <v>107</v>
      </c>
      <c r="D74" s="45">
        <v>6</v>
      </c>
      <c r="E74" s="45" t="s">
        <v>33</v>
      </c>
      <c r="F74" s="45">
        <v>1000000</v>
      </c>
      <c r="G74" s="58">
        <f>ROUNDDOWN(D74*F74,-3)</f>
        <v>6000000</v>
      </c>
      <c r="H74" s="45">
        <v>3947000</v>
      </c>
      <c r="I74" s="58">
        <f t="shared" ref="I74:I75" si="10">G74-H74</f>
        <v>2053000</v>
      </c>
      <c r="J74" s="58"/>
    </row>
    <row r="75" spans="1:10" s="21" customFormat="1" ht="12.75" hidden="1" x14ac:dyDescent="0.2">
      <c r="A75" s="1" t="s">
        <v>131</v>
      </c>
      <c r="B75" s="43"/>
      <c r="C75" s="44" t="s">
        <v>109</v>
      </c>
      <c r="D75" s="45">
        <v>6</v>
      </c>
      <c r="E75" s="45" t="s">
        <v>33</v>
      </c>
      <c r="F75" s="45">
        <v>1500000</v>
      </c>
      <c r="G75" s="58">
        <f>ROUNDDOWN(D75*F75,-3)</f>
        <v>9000000</v>
      </c>
      <c r="H75" s="45">
        <v>5970000</v>
      </c>
      <c r="I75" s="58">
        <f t="shared" si="10"/>
        <v>3030000</v>
      </c>
      <c r="J75" s="58"/>
    </row>
    <row r="76" spans="1:10" s="21" customFormat="1" ht="12.75" hidden="1" x14ac:dyDescent="0.2">
      <c r="A76" s="1" t="s">
        <v>132</v>
      </c>
      <c r="B76" s="40">
        <v>522151</v>
      </c>
      <c r="C76" s="41" t="s">
        <v>39</v>
      </c>
      <c r="D76" s="42"/>
      <c r="E76" s="42"/>
      <c r="F76" s="42"/>
      <c r="G76" s="57">
        <f>G77</f>
        <v>16200000</v>
      </c>
      <c r="H76" s="42">
        <v>13500000</v>
      </c>
      <c r="I76" s="57">
        <f>I77</f>
        <v>2700000</v>
      </c>
      <c r="J76" s="57">
        <f>J77</f>
        <v>0</v>
      </c>
    </row>
    <row r="77" spans="1:10" s="21" customFormat="1" ht="12.75" hidden="1" x14ac:dyDescent="0.2">
      <c r="A77" s="1" t="s">
        <v>133</v>
      </c>
      <c r="B77" s="43"/>
      <c r="C77" s="44" t="s">
        <v>41</v>
      </c>
      <c r="D77" s="45">
        <v>18</v>
      </c>
      <c r="E77" s="45" t="s">
        <v>42</v>
      </c>
      <c r="F77" s="45">
        <v>900000</v>
      </c>
      <c r="G77" s="58">
        <f>ROUNDDOWN(D77*F77,-3)</f>
        <v>16200000</v>
      </c>
      <c r="H77" s="45">
        <v>13500000</v>
      </c>
      <c r="I77" s="58">
        <f>G77-H77</f>
        <v>2700000</v>
      </c>
      <c r="J77" s="58"/>
    </row>
    <row r="78" spans="1:10" s="21" customFormat="1" ht="12.75" hidden="1" x14ac:dyDescent="0.2">
      <c r="A78" s="1" t="s">
        <v>134</v>
      </c>
      <c r="B78" s="40">
        <v>522192</v>
      </c>
      <c r="C78" s="41" t="s">
        <v>135</v>
      </c>
      <c r="D78" s="42"/>
      <c r="E78" s="42"/>
      <c r="F78" s="42"/>
      <c r="G78" s="57">
        <f>G79</f>
        <v>365000</v>
      </c>
      <c r="H78" s="42">
        <v>365000</v>
      </c>
      <c r="I78" s="57">
        <f>I79</f>
        <v>0</v>
      </c>
      <c r="J78" s="57">
        <f>J79</f>
        <v>0</v>
      </c>
    </row>
    <row r="79" spans="1:10" s="21" customFormat="1" ht="12.75" hidden="1" x14ac:dyDescent="0.2">
      <c r="A79" s="1" t="s">
        <v>136</v>
      </c>
      <c r="B79" s="43"/>
      <c r="C79" s="44" t="s">
        <v>137</v>
      </c>
      <c r="D79" s="45">
        <v>1</v>
      </c>
      <c r="E79" s="45" t="s">
        <v>138</v>
      </c>
      <c r="F79" s="45">
        <v>365000</v>
      </c>
      <c r="G79" s="58">
        <f>ROUNDDOWN(D79*F79,-3)</f>
        <v>365000</v>
      </c>
      <c r="H79" s="45">
        <v>365000</v>
      </c>
      <c r="I79" s="58">
        <f>G79-H79</f>
        <v>0</v>
      </c>
      <c r="J79" s="58"/>
    </row>
    <row r="80" spans="1:10" s="21" customFormat="1" ht="12.75" hidden="1" x14ac:dyDescent="0.2">
      <c r="A80" s="1" t="s">
        <v>139</v>
      </c>
      <c r="B80" s="40">
        <v>524111</v>
      </c>
      <c r="C80" s="41" t="s">
        <v>44</v>
      </c>
      <c r="D80" s="42"/>
      <c r="E80" s="42"/>
      <c r="F80" s="42"/>
      <c r="G80" s="57">
        <f>G81</f>
        <v>138160000</v>
      </c>
      <c r="H80" s="42">
        <v>138085690</v>
      </c>
      <c r="I80" s="57">
        <f>I81</f>
        <v>74310</v>
      </c>
      <c r="J80" s="57">
        <f>J81</f>
        <v>0</v>
      </c>
    </row>
    <row r="81" spans="1:10" s="21" customFormat="1" ht="12.75" hidden="1" x14ac:dyDescent="0.2">
      <c r="A81" s="1" t="s">
        <v>140</v>
      </c>
      <c r="B81" s="43"/>
      <c r="C81" s="44" t="s">
        <v>141</v>
      </c>
      <c r="D81" s="45">
        <v>22</v>
      </c>
      <c r="E81" s="45" t="s">
        <v>80</v>
      </c>
      <c r="F81" s="45">
        <v>6280000</v>
      </c>
      <c r="G81" s="58">
        <f>ROUNDDOWN(D81*F81,-3)</f>
        <v>138160000</v>
      </c>
      <c r="H81" s="45">
        <v>138085690</v>
      </c>
      <c r="I81" s="58">
        <f>G81-H81</f>
        <v>74310</v>
      </c>
      <c r="J81" s="58"/>
    </row>
    <row r="82" spans="1:10" s="21" customFormat="1" ht="12.75" hidden="1" x14ac:dyDescent="0.2">
      <c r="A82" s="1" t="s">
        <v>142</v>
      </c>
      <c r="B82" s="37" t="s">
        <v>143</v>
      </c>
      <c r="C82" s="38" t="s">
        <v>144</v>
      </c>
      <c r="D82" s="39"/>
      <c r="E82" s="39"/>
      <c r="F82" s="39"/>
      <c r="G82" s="56">
        <f>SUM(G83,G88,G90,G92)</f>
        <v>51560000</v>
      </c>
      <c r="H82" s="39">
        <v>25930524</v>
      </c>
      <c r="I82" s="56">
        <f>SUM(I83,I88,I90,I92)</f>
        <v>25629476</v>
      </c>
      <c r="J82" s="56">
        <f>SUM(J83,J88,J90,J92)</f>
        <v>0</v>
      </c>
    </row>
    <row r="83" spans="1:10" s="21" customFormat="1" ht="12.75" hidden="1" x14ac:dyDescent="0.2">
      <c r="A83" s="1" t="s">
        <v>145</v>
      </c>
      <c r="B83" s="40">
        <v>521211</v>
      </c>
      <c r="C83" s="41" t="s">
        <v>27</v>
      </c>
      <c r="D83" s="42"/>
      <c r="E83" s="42"/>
      <c r="F83" s="42"/>
      <c r="G83" s="57">
        <f>SUM(G84:G87)</f>
        <v>20950000</v>
      </c>
      <c r="H83" s="42">
        <v>20798000</v>
      </c>
      <c r="I83" s="57">
        <f>SUM(I84:I87)</f>
        <v>152000</v>
      </c>
      <c r="J83" s="57">
        <f>SUM(J84:J87)</f>
        <v>0</v>
      </c>
    </row>
    <row r="84" spans="1:10" s="21" customFormat="1" ht="12.75" hidden="1" x14ac:dyDescent="0.2">
      <c r="A84" s="1" t="s">
        <v>146</v>
      </c>
      <c r="B84" s="43"/>
      <c r="C84" s="44" t="s">
        <v>107</v>
      </c>
      <c r="D84" s="45">
        <v>4</v>
      </c>
      <c r="E84" s="45" t="s">
        <v>33</v>
      </c>
      <c r="F84" s="45">
        <v>1000000</v>
      </c>
      <c r="G84" s="58">
        <f>ROUNDDOWN(D84*F84,-3)</f>
        <v>4000000</v>
      </c>
      <c r="H84" s="45">
        <v>3971000</v>
      </c>
      <c r="I84" s="58">
        <f t="shared" ref="I84:I87" si="11">G84-H84</f>
        <v>29000</v>
      </c>
      <c r="J84" s="58"/>
    </row>
    <row r="85" spans="1:10" s="21" customFormat="1" ht="12.75" hidden="1" x14ac:dyDescent="0.2">
      <c r="A85" s="1" t="s">
        <v>147</v>
      </c>
      <c r="B85" s="43"/>
      <c r="C85" s="44" t="s">
        <v>109</v>
      </c>
      <c r="D85" s="45">
        <v>4</v>
      </c>
      <c r="E85" s="45" t="s">
        <v>33</v>
      </c>
      <c r="F85" s="45">
        <v>1500000</v>
      </c>
      <c r="G85" s="58">
        <f>ROUNDDOWN(D85*F85,-3)</f>
        <v>6000000</v>
      </c>
      <c r="H85" s="45">
        <v>5975000</v>
      </c>
      <c r="I85" s="58">
        <f t="shared" si="11"/>
        <v>25000</v>
      </c>
      <c r="J85" s="58"/>
    </row>
    <row r="86" spans="1:10" s="21" customFormat="1" ht="12.75" hidden="1" x14ac:dyDescent="0.2">
      <c r="A86" s="1" t="s">
        <v>148</v>
      </c>
      <c r="B86" s="43"/>
      <c r="C86" s="44" t="s">
        <v>149</v>
      </c>
      <c r="D86" s="45">
        <v>66</v>
      </c>
      <c r="E86" s="45" t="s">
        <v>30</v>
      </c>
      <c r="F86" s="45">
        <v>75000</v>
      </c>
      <c r="G86" s="58">
        <f>ROUNDDOWN(D86*F86,-3)</f>
        <v>4950000</v>
      </c>
      <c r="H86" s="45">
        <v>4939000</v>
      </c>
      <c r="I86" s="58">
        <f t="shared" si="11"/>
        <v>11000</v>
      </c>
      <c r="J86" s="58"/>
    </row>
    <row r="87" spans="1:10" s="21" customFormat="1" ht="12.75" hidden="1" x14ac:dyDescent="0.2">
      <c r="A87" s="1" t="s">
        <v>150</v>
      </c>
      <c r="B87" s="43"/>
      <c r="C87" s="44" t="s">
        <v>151</v>
      </c>
      <c r="D87" s="45">
        <v>4</v>
      </c>
      <c r="E87" s="45" t="s">
        <v>33</v>
      </c>
      <c r="F87" s="45">
        <v>1500000</v>
      </c>
      <c r="G87" s="58">
        <f>ROUNDDOWN(D87*F87,-3)</f>
        <v>6000000</v>
      </c>
      <c r="H87" s="45">
        <v>5913000</v>
      </c>
      <c r="I87" s="58">
        <f t="shared" si="11"/>
        <v>87000</v>
      </c>
      <c r="J87" s="58"/>
    </row>
    <row r="88" spans="1:10" s="21" customFormat="1" ht="12.75" hidden="1" x14ac:dyDescent="0.2">
      <c r="A88" s="1" t="s">
        <v>152</v>
      </c>
      <c r="B88" s="40">
        <v>521219</v>
      </c>
      <c r="C88" s="41" t="s">
        <v>99</v>
      </c>
      <c r="D88" s="42"/>
      <c r="E88" s="42"/>
      <c r="F88" s="42"/>
      <c r="G88" s="57">
        <f>G89</f>
        <v>380000</v>
      </c>
      <c r="H88" s="42">
        <v>312524</v>
      </c>
      <c r="I88" s="57">
        <f>I89</f>
        <v>67476</v>
      </c>
      <c r="J88" s="57">
        <f>J89</f>
        <v>0</v>
      </c>
    </row>
    <row r="89" spans="1:10" s="21" customFormat="1" ht="12.75" hidden="1" x14ac:dyDescent="0.2">
      <c r="A89" s="1" t="s">
        <v>153</v>
      </c>
      <c r="B89" s="43"/>
      <c r="C89" s="44" t="s">
        <v>101</v>
      </c>
      <c r="D89" s="45">
        <v>1</v>
      </c>
      <c r="E89" s="45" t="s">
        <v>33</v>
      </c>
      <c r="F89" s="45">
        <v>380000</v>
      </c>
      <c r="G89" s="58">
        <f>ROUNDDOWN(D89*F89,-3)</f>
        <v>380000</v>
      </c>
      <c r="H89" s="45">
        <v>312524</v>
      </c>
      <c r="I89" s="58">
        <f>G89-H89</f>
        <v>67476</v>
      </c>
      <c r="J89" s="58"/>
    </row>
    <row r="90" spans="1:10" s="21" customFormat="1" ht="12.75" hidden="1" x14ac:dyDescent="0.2">
      <c r="A90" s="1" t="s">
        <v>154</v>
      </c>
      <c r="B90" s="40">
        <v>522151</v>
      </c>
      <c r="C90" s="41" t="s">
        <v>39</v>
      </c>
      <c r="D90" s="42"/>
      <c r="E90" s="42"/>
      <c r="F90" s="42"/>
      <c r="G90" s="57">
        <f>G91</f>
        <v>7200000</v>
      </c>
      <c r="H90" s="42">
        <v>0</v>
      </c>
      <c r="I90" s="57">
        <f>I91</f>
        <v>7200000</v>
      </c>
      <c r="J90" s="57">
        <f>J91</f>
        <v>0</v>
      </c>
    </row>
    <row r="91" spans="1:10" s="21" customFormat="1" ht="12.75" hidden="1" x14ac:dyDescent="0.2">
      <c r="A91" s="1" t="s">
        <v>155</v>
      </c>
      <c r="B91" s="43"/>
      <c r="C91" s="44" t="s">
        <v>41</v>
      </c>
      <c r="D91" s="45">
        <v>8</v>
      </c>
      <c r="E91" s="45" t="s">
        <v>42</v>
      </c>
      <c r="F91" s="45">
        <v>900000</v>
      </c>
      <c r="G91" s="58">
        <f>ROUNDDOWN(D91*F91,-3)</f>
        <v>7200000</v>
      </c>
      <c r="H91" s="45">
        <v>0</v>
      </c>
      <c r="I91" s="58">
        <f>G91-H91</f>
        <v>7200000</v>
      </c>
      <c r="J91" s="58"/>
    </row>
    <row r="92" spans="1:10" s="21" customFormat="1" ht="12.75" hidden="1" x14ac:dyDescent="0.2">
      <c r="A92" s="1" t="s">
        <v>156</v>
      </c>
      <c r="B92" s="40">
        <v>524111</v>
      </c>
      <c r="C92" s="41" t="s">
        <v>44</v>
      </c>
      <c r="D92" s="42"/>
      <c r="E92" s="42"/>
      <c r="F92" s="42"/>
      <c r="G92" s="57">
        <f>G93</f>
        <v>23030000</v>
      </c>
      <c r="H92" s="42">
        <v>4820000</v>
      </c>
      <c r="I92" s="57">
        <f>I93</f>
        <v>18210000</v>
      </c>
      <c r="J92" s="57">
        <f>J93</f>
        <v>0</v>
      </c>
    </row>
    <row r="93" spans="1:10" s="21" customFormat="1" ht="25.5" hidden="1" x14ac:dyDescent="0.2">
      <c r="A93" s="1" t="s">
        <v>157</v>
      </c>
      <c r="B93" s="43"/>
      <c r="C93" s="44" t="s">
        <v>158</v>
      </c>
      <c r="D93" s="45">
        <v>6</v>
      </c>
      <c r="E93" s="45" t="s">
        <v>80</v>
      </c>
      <c r="F93" s="45">
        <v>3838335</v>
      </c>
      <c r="G93" s="58">
        <f>ROUNDDOWN(D93*F93,-3)</f>
        <v>23030000</v>
      </c>
      <c r="H93" s="45">
        <v>4820000</v>
      </c>
      <c r="I93" s="58">
        <f>G93-H93</f>
        <v>18210000</v>
      </c>
      <c r="J93" s="58"/>
    </row>
    <row r="94" spans="1:10" s="21" customFormat="1" ht="12.75" hidden="1" x14ac:dyDescent="0.2">
      <c r="A94" s="1" t="s">
        <v>159</v>
      </c>
      <c r="B94" s="34" t="s">
        <v>160</v>
      </c>
      <c r="C94" s="35" t="s">
        <v>161</v>
      </c>
      <c r="D94" s="36"/>
      <c r="E94" s="36"/>
      <c r="F94" s="36"/>
      <c r="G94" s="55">
        <f>G95</f>
        <v>125100000</v>
      </c>
      <c r="H94" s="36">
        <v>97636020</v>
      </c>
      <c r="I94" s="55">
        <f>I95</f>
        <v>27463980</v>
      </c>
      <c r="J94" s="55">
        <f>J95</f>
        <v>0</v>
      </c>
    </row>
    <row r="95" spans="1:10" s="21" customFormat="1" ht="12.75" hidden="1" x14ac:dyDescent="0.2">
      <c r="A95" s="1" t="s">
        <v>162</v>
      </c>
      <c r="B95" s="37" t="s">
        <v>24</v>
      </c>
      <c r="C95" s="38" t="s">
        <v>163</v>
      </c>
      <c r="D95" s="39"/>
      <c r="E95" s="39"/>
      <c r="F95" s="39"/>
      <c r="G95" s="56">
        <f>SUM(G96,G101,G103,G105)</f>
        <v>125100000</v>
      </c>
      <c r="H95" s="39">
        <v>97636020</v>
      </c>
      <c r="I95" s="56">
        <f>SUM(I96,I101,I103,I105)</f>
        <v>27463980</v>
      </c>
      <c r="J95" s="56">
        <f>SUM(J96,J101,J103,J105)</f>
        <v>0</v>
      </c>
    </row>
    <row r="96" spans="1:10" s="21" customFormat="1" ht="12.75" hidden="1" x14ac:dyDescent="0.2">
      <c r="A96" s="1" t="s">
        <v>164</v>
      </c>
      <c r="B96" s="40">
        <v>521211</v>
      </c>
      <c r="C96" s="41" t="s">
        <v>27</v>
      </c>
      <c r="D96" s="42"/>
      <c r="E96" s="42"/>
      <c r="F96" s="42"/>
      <c r="G96" s="57">
        <f>SUM(G97:G100)</f>
        <v>13500000</v>
      </c>
      <c r="H96" s="42">
        <v>13489250</v>
      </c>
      <c r="I96" s="57">
        <f>SUM(I97:I100)</f>
        <v>10750</v>
      </c>
      <c r="J96" s="57">
        <f>SUM(J97:J100)</f>
        <v>0</v>
      </c>
    </row>
    <row r="97" spans="1:10" s="21" customFormat="1" ht="12.75" hidden="1" x14ac:dyDescent="0.2">
      <c r="A97" s="1" t="s">
        <v>165</v>
      </c>
      <c r="B97" s="43"/>
      <c r="C97" s="44" t="s">
        <v>93</v>
      </c>
      <c r="D97" s="45">
        <v>3</v>
      </c>
      <c r="E97" s="45" t="s">
        <v>33</v>
      </c>
      <c r="F97" s="45">
        <v>1500000</v>
      </c>
      <c r="G97" s="58">
        <f>ROUNDDOWN(D97*F97,-3)</f>
        <v>4500000</v>
      </c>
      <c r="H97" s="45">
        <v>4497750</v>
      </c>
      <c r="I97" s="58">
        <f t="shared" ref="I97:I100" si="12">G97-H97</f>
        <v>2250</v>
      </c>
      <c r="J97" s="58"/>
    </row>
    <row r="98" spans="1:10" s="21" customFormat="1" ht="12.75" hidden="1" x14ac:dyDescent="0.2">
      <c r="A98" s="1" t="s">
        <v>166</v>
      </c>
      <c r="B98" s="43"/>
      <c r="C98" s="44" t="s">
        <v>167</v>
      </c>
      <c r="D98" s="45">
        <v>20</v>
      </c>
      <c r="E98" s="45" t="s">
        <v>30</v>
      </c>
      <c r="F98" s="45">
        <v>75000</v>
      </c>
      <c r="G98" s="58">
        <f>ROUNDDOWN(D98*F98,-3)</f>
        <v>1500000</v>
      </c>
      <c r="H98" s="45">
        <v>1500000</v>
      </c>
      <c r="I98" s="58">
        <f t="shared" si="12"/>
        <v>0</v>
      </c>
      <c r="J98" s="58"/>
    </row>
    <row r="99" spans="1:10" s="21" customFormat="1" ht="12.75" hidden="1" x14ac:dyDescent="0.2">
      <c r="A99" s="1" t="s">
        <v>168</v>
      </c>
      <c r="B99" s="43"/>
      <c r="C99" s="44" t="s">
        <v>35</v>
      </c>
      <c r="D99" s="45">
        <v>3</v>
      </c>
      <c r="E99" s="45" t="s">
        <v>33</v>
      </c>
      <c r="F99" s="45">
        <v>1000000</v>
      </c>
      <c r="G99" s="58">
        <f>ROUNDDOWN(D99*F99,-3)</f>
        <v>3000000</v>
      </c>
      <c r="H99" s="45">
        <v>2996500</v>
      </c>
      <c r="I99" s="58">
        <f t="shared" si="12"/>
        <v>3500</v>
      </c>
      <c r="J99" s="58"/>
    </row>
    <row r="100" spans="1:10" s="21" customFormat="1" ht="12.75" hidden="1" x14ac:dyDescent="0.2">
      <c r="A100" s="1" t="s">
        <v>169</v>
      </c>
      <c r="B100" s="43"/>
      <c r="C100" s="44" t="s">
        <v>37</v>
      </c>
      <c r="D100" s="45">
        <v>3</v>
      </c>
      <c r="E100" s="45" t="s">
        <v>33</v>
      </c>
      <c r="F100" s="45">
        <v>1500000</v>
      </c>
      <c r="G100" s="58">
        <f>ROUNDDOWN(D100*F100,-3)</f>
        <v>4500000</v>
      </c>
      <c r="H100" s="45">
        <v>4495000</v>
      </c>
      <c r="I100" s="58">
        <f t="shared" si="12"/>
        <v>5000</v>
      </c>
      <c r="J100" s="58"/>
    </row>
    <row r="101" spans="1:10" s="21" customFormat="1" ht="12.75" hidden="1" x14ac:dyDescent="0.2">
      <c r="A101" s="1" t="s">
        <v>170</v>
      </c>
      <c r="B101" s="40">
        <v>521219</v>
      </c>
      <c r="C101" s="41" t="s">
        <v>99</v>
      </c>
      <c r="D101" s="42"/>
      <c r="E101" s="42"/>
      <c r="F101" s="42"/>
      <c r="G101" s="57">
        <f>G102</f>
        <v>8884000</v>
      </c>
      <c r="H101" s="42">
        <v>1100000</v>
      </c>
      <c r="I101" s="57">
        <f>I102</f>
        <v>7784000</v>
      </c>
      <c r="J101" s="57">
        <f>J102</f>
        <v>0</v>
      </c>
    </row>
    <row r="102" spans="1:10" s="21" customFormat="1" ht="25.5" hidden="1" x14ac:dyDescent="0.2">
      <c r="A102" s="1" t="s">
        <v>171</v>
      </c>
      <c r="B102" s="43"/>
      <c r="C102" s="44" t="s">
        <v>172</v>
      </c>
      <c r="D102" s="45">
        <v>1</v>
      </c>
      <c r="E102" s="45" t="s">
        <v>138</v>
      </c>
      <c r="F102" s="45">
        <v>8884000</v>
      </c>
      <c r="G102" s="58">
        <f>ROUNDDOWN(D102*F102,-3)</f>
        <v>8884000</v>
      </c>
      <c r="H102" s="45">
        <v>1100000</v>
      </c>
      <c r="I102" s="58">
        <f>G102-H102</f>
        <v>7784000</v>
      </c>
      <c r="J102" s="58"/>
    </row>
    <row r="103" spans="1:10" s="21" customFormat="1" ht="12.75" hidden="1" x14ac:dyDescent="0.2">
      <c r="A103" s="1" t="s">
        <v>173</v>
      </c>
      <c r="B103" s="40">
        <v>522151</v>
      </c>
      <c r="C103" s="41" t="s">
        <v>39</v>
      </c>
      <c r="D103" s="42"/>
      <c r="E103" s="42"/>
      <c r="F103" s="42"/>
      <c r="G103" s="57">
        <f>G104</f>
        <v>15300000</v>
      </c>
      <c r="H103" s="42">
        <v>13500000</v>
      </c>
      <c r="I103" s="57">
        <f>I104</f>
        <v>1800000</v>
      </c>
      <c r="J103" s="57">
        <f>J104</f>
        <v>0</v>
      </c>
    </row>
    <row r="104" spans="1:10" s="21" customFormat="1" ht="12.75" hidden="1" x14ac:dyDescent="0.2">
      <c r="A104" s="1" t="s">
        <v>174</v>
      </c>
      <c r="B104" s="43"/>
      <c r="C104" s="44" t="s">
        <v>41</v>
      </c>
      <c r="D104" s="45">
        <v>17</v>
      </c>
      <c r="E104" s="45" t="s">
        <v>42</v>
      </c>
      <c r="F104" s="45">
        <v>900000</v>
      </c>
      <c r="G104" s="58">
        <f>ROUNDDOWN(D104*F104,-3)</f>
        <v>15300000</v>
      </c>
      <c r="H104" s="45">
        <v>13500000</v>
      </c>
      <c r="I104" s="58">
        <f>G104-H104</f>
        <v>1800000</v>
      </c>
      <c r="J104" s="58"/>
    </row>
    <row r="105" spans="1:10" s="21" customFormat="1" ht="12.75" hidden="1" x14ac:dyDescent="0.2">
      <c r="A105" s="1" t="s">
        <v>175</v>
      </c>
      <c r="B105" s="40">
        <v>524111</v>
      </c>
      <c r="C105" s="41" t="s">
        <v>44</v>
      </c>
      <c r="D105" s="42"/>
      <c r="E105" s="42"/>
      <c r="F105" s="42"/>
      <c r="G105" s="57">
        <f>G106</f>
        <v>87416000</v>
      </c>
      <c r="H105" s="42">
        <v>69546770</v>
      </c>
      <c r="I105" s="57">
        <f>I106</f>
        <v>17869230</v>
      </c>
      <c r="J105" s="57">
        <f>J106</f>
        <v>0</v>
      </c>
    </row>
    <row r="106" spans="1:10" s="21" customFormat="1" ht="12.75" hidden="1" x14ac:dyDescent="0.2">
      <c r="A106" s="1" t="s">
        <v>176</v>
      </c>
      <c r="B106" s="43"/>
      <c r="C106" s="44" t="s">
        <v>177</v>
      </c>
      <c r="D106" s="45">
        <v>32</v>
      </c>
      <c r="E106" s="45" t="s">
        <v>80</v>
      </c>
      <c r="F106" s="45">
        <v>2731750</v>
      </c>
      <c r="G106" s="58">
        <f>ROUNDDOWN(D106*F106,-3)</f>
        <v>87416000</v>
      </c>
      <c r="H106" s="45">
        <v>69546770</v>
      </c>
      <c r="I106" s="58">
        <f>G106-H106</f>
        <v>17869230</v>
      </c>
      <c r="J106" s="58"/>
    </row>
    <row r="107" spans="1:10" s="21" customFormat="1" ht="12.75" x14ac:dyDescent="0.2">
      <c r="A107" s="1" t="s">
        <v>178</v>
      </c>
      <c r="B107" s="22" t="s">
        <v>178</v>
      </c>
      <c r="C107" s="23" t="s">
        <v>179</v>
      </c>
      <c r="D107" s="24"/>
      <c r="E107" s="24"/>
      <c r="F107" s="24"/>
      <c r="G107" s="51">
        <f>SUM(G108,G460)</f>
        <v>15863164000</v>
      </c>
      <c r="H107" s="24">
        <v>8836913886</v>
      </c>
      <c r="I107" s="51">
        <f>SUM(I108,I460)</f>
        <v>7026250114</v>
      </c>
      <c r="J107" s="51">
        <f>SUM(J108,J460)</f>
        <v>237850000</v>
      </c>
    </row>
    <row r="108" spans="1:10" s="21" customFormat="1" ht="25.5" x14ac:dyDescent="0.2">
      <c r="A108" s="1" t="s">
        <v>180</v>
      </c>
      <c r="B108" s="25">
        <v>2378</v>
      </c>
      <c r="C108" s="26" t="s">
        <v>181</v>
      </c>
      <c r="D108" s="27"/>
      <c r="E108" s="27"/>
      <c r="F108" s="27"/>
      <c r="G108" s="52">
        <f>SUM(G109,G118,G330,G339)</f>
        <v>7280664000</v>
      </c>
      <c r="H108" s="27">
        <v>3370871092</v>
      </c>
      <c r="I108" s="52">
        <f>SUM(I109,I118,I330,I339)</f>
        <v>3909792908</v>
      </c>
      <c r="J108" s="52">
        <f>SUM(J109,J118,J330,J339)</f>
        <v>43310000</v>
      </c>
    </row>
    <row r="109" spans="1:10" s="21" customFormat="1" ht="12.75" hidden="1" x14ac:dyDescent="0.2">
      <c r="A109" s="1" t="s">
        <v>182</v>
      </c>
      <c r="B109" s="28" t="s">
        <v>183</v>
      </c>
      <c r="C109" s="29" t="s">
        <v>184</v>
      </c>
      <c r="D109" s="30">
        <v>1</v>
      </c>
      <c r="E109" s="30" t="s">
        <v>185</v>
      </c>
      <c r="F109" s="30"/>
      <c r="G109" s="53">
        <f>G110</f>
        <v>115000000</v>
      </c>
      <c r="H109" s="30">
        <v>114200000</v>
      </c>
      <c r="I109" s="53">
        <f>I110</f>
        <v>800000</v>
      </c>
      <c r="J109" s="53">
        <f>J110</f>
        <v>0</v>
      </c>
    </row>
    <row r="110" spans="1:10" s="21" customFormat="1" ht="38.25" hidden="1" x14ac:dyDescent="0.2">
      <c r="A110" s="1" t="s">
        <v>186</v>
      </c>
      <c r="B110" s="31" t="s">
        <v>187</v>
      </c>
      <c r="C110" s="32" t="s">
        <v>188</v>
      </c>
      <c r="D110" s="33">
        <v>1</v>
      </c>
      <c r="E110" s="33" t="s">
        <v>185</v>
      </c>
      <c r="F110" s="33"/>
      <c r="G110" s="54">
        <f>G111</f>
        <v>115000000</v>
      </c>
      <c r="H110" s="33">
        <v>114200000</v>
      </c>
      <c r="I110" s="54">
        <f>I111</f>
        <v>800000</v>
      </c>
      <c r="J110" s="54">
        <f>J111</f>
        <v>0</v>
      </c>
    </row>
    <row r="111" spans="1:10" s="21" customFormat="1" ht="25.5" hidden="1" x14ac:dyDescent="0.2">
      <c r="A111" s="1" t="s">
        <v>189</v>
      </c>
      <c r="B111" s="34">
        <v>301</v>
      </c>
      <c r="C111" s="35" t="s">
        <v>190</v>
      </c>
      <c r="D111" s="36"/>
      <c r="E111" s="36"/>
      <c r="F111" s="36"/>
      <c r="G111" s="55">
        <f>SUM(G112,G115)</f>
        <v>115000000</v>
      </c>
      <c r="H111" s="36">
        <v>114200000</v>
      </c>
      <c r="I111" s="55">
        <f>SUM(I112,I115)</f>
        <v>800000</v>
      </c>
      <c r="J111" s="55">
        <f>SUM(J112,J115)</f>
        <v>0</v>
      </c>
    </row>
    <row r="112" spans="1:10" s="21" customFormat="1" ht="12.75" hidden="1" x14ac:dyDescent="0.2">
      <c r="A112" s="1" t="s">
        <v>191</v>
      </c>
      <c r="B112" s="37" t="s">
        <v>24</v>
      </c>
      <c r="C112" s="38" t="s">
        <v>192</v>
      </c>
      <c r="D112" s="39"/>
      <c r="E112" s="39"/>
      <c r="F112" s="39"/>
      <c r="G112" s="56">
        <f>G113</f>
        <v>114200000</v>
      </c>
      <c r="H112" s="39">
        <v>114200000</v>
      </c>
      <c r="I112" s="56">
        <f>I113</f>
        <v>0</v>
      </c>
      <c r="J112" s="56">
        <f>J113</f>
        <v>0</v>
      </c>
    </row>
    <row r="113" spans="1:10" s="21" customFormat="1" ht="12.75" hidden="1" x14ac:dyDescent="0.2">
      <c r="A113" s="1" t="s">
        <v>193</v>
      </c>
      <c r="B113" s="40">
        <v>532111</v>
      </c>
      <c r="C113" s="41" t="s">
        <v>194</v>
      </c>
      <c r="D113" s="42"/>
      <c r="E113" s="42"/>
      <c r="F113" s="42"/>
      <c r="G113" s="57">
        <f>G114</f>
        <v>114200000</v>
      </c>
      <c r="H113" s="42">
        <v>114200000</v>
      </c>
      <c r="I113" s="57">
        <f>I114</f>
        <v>0</v>
      </c>
      <c r="J113" s="57">
        <f>J114</f>
        <v>0</v>
      </c>
    </row>
    <row r="114" spans="1:10" s="21" customFormat="1" ht="12.75" hidden="1" x14ac:dyDescent="0.2">
      <c r="A114" s="1" t="s">
        <v>195</v>
      </c>
      <c r="B114" s="43"/>
      <c r="C114" s="44" t="s">
        <v>196</v>
      </c>
      <c r="D114" s="45">
        <v>1</v>
      </c>
      <c r="E114" s="45" t="s">
        <v>197</v>
      </c>
      <c r="F114" s="45">
        <v>114200000</v>
      </c>
      <c r="G114" s="58">
        <f>ROUNDDOWN(D114*F114,-3)</f>
        <v>114200000</v>
      </c>
      <c r="H114" s="45">
        <v>114200000</v>
      </c>
      <c r="I114" s="58">
        <f>G114-H114</f>
        <v>0</v>
      </c>
      <c r="J114" s="58"/>
    </row>
    <row r="115" spans="1:10" s="21" customFormat="1" ht="12.75" hidden="1" x14ac:dyDescent="0.2">
      <c r="A115" s="1" t="s">
        <v>198</v>
      </c>
      <c r="B115" s="37" t="s">
        <v>48</v>
      </c>
      <c r="C115" s="38" t="s">
        <v>199</v>
      </c>
      <c r="D115" s="39"/>
      <c r="E115" s="39"/>
      <c r="F115" s="39"/>
      <c r="G115" s="56">
        <f>G116</f>
        <v>800000</v>
      </c>
      <c r="H115" s="39">
        <v>0</v>
      </c>
      <c r="I115" s="56">
        <f>I116</f>
        <v>800000</v>
      </c>
      <c r="J115" s="56">
        <f>J116</f>
        <v>0</v>
      </c>
    </row>
    <row r="116" spans="1:10" s="21" customFormat="1" ht="12.75" hidden="1" x14ac:dyDescent="0.2">
      <c r="A116" s="1" t="s">
        <v>200</v>
      </c>
      <c r="B116" s="40">
        <v>532111</v>
      </c>
      <c r="C116" s="41" t="s">
        <v>194</v>
      </c>
      <c r="D116" s="42"/>
      <c r="E116" s="42"/>
      <c r="F116" s="42"/>
      <c r="G116" s="57">
        <f>G117</f>
        <v>800000</v>
      </c>
      <c r="H116" s="42">
        <v>0</v>
      </c>
      <c r="I116" s="57">
        <f>I117</f>
        <v>800000</v>
      </c>
      <c r="J116" s="57">
        <f>J117</f>
        <v>0</v>
      </c>
    </row>
    <row r="117" spans="1:10" s="21" customFormat="1" ht="12.75" hidden="1" x14ac:dyDescent="0.2">
      <c r="A117" s="1" t="s">
        <v>201</v>
      </c>
      <c r="B117" s="43"/>
      <c r="C117" s="44" t="s">
        <v>196</v>
      </c>
      <c r="D117" s="45">
        <v>1</v>
      </c>
      <c r="E117" s="45" t="s">
        <v>197</v>
      </c>
      <c r="F117" s="45">
        <v>800000</v>
      </c>
      <c r="G117" s="58">
        <f>ROUNDDOWN(D117*F117,-3)</f>
        <v>800000</v>
      </c>
      <c r="H117" s="45">
        <v>0</v>
      </c>
      <c r="I117" s="58">
        <f>G117-H117</f>
        <v>800000</v>
      </c>
      <c r="J117" s="58"/>
    </row>
    <row r="118" spans="1:10" s="21" customFormat="1" ht="12.75" x14ac:dyDescent="0.2">
      <c r="A118" s="1" t="s">
        <v>202</v>
      </c>
      <c r="B118" s="28" t="s">
        <v>203</v>
      </c>
      <c r="C118" s="29" t="s">
        <v>204</v>
      </c>
      <c r="D118" s="30">
        <v>3</v>
      </c>
      <c r="E118" s="30" t="s">
        <v>205</v>
      </c>
      <c r="F118" s="30"/>
      <c r="G118" s="53">
        <f>SUM(G119,G133,G256)</f>
        <v>5085940000</v>
      </c>
      <c r="H118" s="30">
        <v>2256182205</v>
      </c>
      <c r="I118" s="53">
        <f>SUM(I119,I133,I256)</f>
        <v>2829757795</v>
      </c>
      <c r="J118" s="53">
        <f>SUM(J119,J133,J256)</f>
        <v>23000000</v>
      </c>
    </row>
    <row r="119" spans="1:10" s="21" customFormat="1" ht="12.75" hidden="1" x14ac:dyDescent="0.2">
      <c r="A119" s="1" t="s">
        <v>206</v>
      </c>
      <c r="B119" s="31" t="s">
        <v>207</v>
      </c>
      <c r="C119" s="32" t="s">
        <v>208</v>
      </c>
      <c r="D119" s="33">
        <v>1</v>
      </c>
      <c r="E119" s="33" t="s">
        <v>205</v>
      </c>
      <c r="F119" s="33"/>
      <c r="G119" s="54">
        <f>G120</f>
        <v>93780000</v>
      </c>
      <c r="H119" s="33">
        <v>43697450</v>
      </c>
      <c r="I119" s="54">
        <f>I120</f>
        <v>50082550</v>
      </c>
      <c r="J119" s="54">
        <f>J120</f>
        <v>0</v>
      </c>
    </row>
    <row r="120" spans="1:10" s="21" customFormat="1" ht="25.5" hidden="1" x14ac:dyDescent="0.2">
      <c r="A120" s="1" t="s">
        <v>209</v>
      </c>
      <c r="B120" s="34">
        <v>311</v>
      </c>
      <c r="C120" s="35" t="s">
        <v>210</v>
      </c>
      <c r="D120" s="36"/>
      <c r="E120" s="36"/>
      <c r="F120" s="36"/>
      <c r="G120" s="55">
        <f>SUM(G121,G130)</f>
        <v>93780000</v>
      </c>
      <c r="H120" s="36">
        <v>43697450</v>
      </c>
      <c r="I120" s="55">
        <f>SUM(I121,I130)</f>
        <v>50082550</v>
      </c>
      <c r="J120" s="55">
        <f>SUM(J121,J130)</f>
        <v>0</v>
      </c>
    </row>
    <row r="121" spans="1:10" s="21" customFormat="1" ht="12.75" hidden="1" x14ac:dyDescent="0.2">
      <c r="A121" s="1" t="s">
        <v>211</v>
      </c>
      <c r="B121" s="37" t="s">
        <v>24</v>
      </c>
      <c r="C121" s="38" t="s">
        <v>212</v>
      </c>
      <c r="D121" s="39"/>
      <c r="E121" s="39"/>
      <c r="F121" s="39"/>
      <c r="G121" s="56">
        <f>SUM(G122,G125,G128)</f>
        <v>53346000</v>
      </c>
      <c r="H121" s="39">
        <v>43697450</v>
      </c>
      <c r="I121" s="56">
        <f>SUM(I122,I125,I128)</f>
        <v>9648550</v>
      </c>
      <c r="J121" s="56">
        <f>SUM(J122,J125,J128)</f>
        <v>0</v>
      </c>
    </row>
    <row r="122" spans="1:10" s="21" customFormat="1" ht="12.75" hidden="1" x14ac:dyDescent="0.2">
      <c r="A122" s="1" t="s">
        <v>213</v>
      </c>
      <c r="B122" s="40">
        <v>521211</v>
      </c>
      <c r="C122" s="41" t="s">
        <v>27</v>
      </c>
      <c r="D122" s="42"/>
      <c r="E122" s="42"/>
      <c r="F122" s="42"/>
      <c r="G122" s="57">
        <f>SUM(G123:G124)</f>
        <v>12400000</v>
      </c>
      <c r="H122" s="42">
        <v>12244900</v>
      </c>
      <c r="I122" s="57">
        <f>SUM(I123:I124)</f>
        <v>155100</v>
      </c>
      <c r="J122" s="57">
        <f>SUM(J123:J124)</f>
        <v>0</v>
      </c>
    </row>
    <row r="123" spans="1:10" s="21" customFormat="1" ht="12.75" hidden="1" x14ac:dyDescent="0.2">
      <c r="A123" s="1" t="s">
        <v>214</v>
      </c>
      <c r="B123" s="43"/>
      <c r="C123" s="44" t="s">
        <v>93</v>
      </c>
      <c r="D123" s="45">
        <v>4</v>
      </c>
      <c r="E123" s="45" t="s">
        <v>215</v>
      </c>
      <c r="F123" s="45">
        <v>1000000</v>
      </c>
      <c r="G123" s="58">
        <f>ROUNDDOWN(D123*F123,-3)</f>
        <v>4000000</v>
      </c>
      <c r="H123" s="45">
        <v>3914900</v>
      </c>
      <c r="I123" s="58">
        <f t="shared" ref="I123:I124" si="13">G123-H123</f>
        <v>85100</v>
      </c>
      <c r="J123" s="58"/>
    </row>
    <row r="124" spans="1:10" s="21" customFormat="1" ht="12.75" hidden="1" x14ac:dyDescent="0.2">
      <c r="A124" s="1" t="s">
        <v>216</v>
      </c>
      <c r="B124" s="43"/>
      <c r="C124" s="44" t="s">
        <v>95</v>
      </c>
      <c r="D124" s="45">
        <v>120</v>
      </c>
      <c r="E124" s="45" t="s">
        <v>30</v>
      </c>
      <c r="F124" s="45">
        <v>70000</v>
      </c>
      <c r="G124" s="58">
        <f>ROUNDDOWN(D124*F124,-3)</f>
        <v>8400000</v>
      </c>
      <c r="H124" s="45">
        <v>8330000</v>
      </c>
      <c r="I124" s="58">
        <f t="shared" si="13"/>
        <v>70000</v>
      </c>
      <c r="J124" s="58"/>
    </row>
    <row r="125" spans="1:10" s="21" customFormat="1" ht="12.75" hidden="1" x14ac:dyDescent="0.2">
      <c r="A125" s="1" t="s">
        <v>217</v>
      </c>
      <c r="B125" s="40">
        <v>521811</v>
      </c>
      <c r="C125" s="41" t="s">
        <v>105</v>
      </c>
      <c r="D125" s="42"/>
      <c r="E125" s="42"/>
      <c r="F125" s="42"/>
      <c r="G125" s="57">
        <f>SUM(G126:G127)</f>
        <v>10000000</v>
      </c>
      <c r="H125" s="42">
        <v>6824750</v>
      </c>
      <c r="I125" s="57">
        <f>SUM(I126:I127)</f>
        <v>3175250</v>
      </c>
      <c r="J125" s="57">
        <f>SUM(J126:J127)</f>
        <v>0</v>
      </c>
    </row>
    <row r="126" spans="1:10" s="21" customFormat="1" ht="12.75" hidden="1" x14ac:dyDescent="0.2">
      <c r="A126" s="1" t="s">
        <v>218</v>
      </c>
      <c r="B126" s="43"/>
      <c r="C126" s="44" t="s">
        <v>107</v>
      </c>
      <c r="D126" s="45">
        <v>4</v>
      </c>
      <c r="E126" s="45" t="s">
        <v>215</v>
      </c>
      <c r="F126" s="45">
        <v>1000000</v>
      </c>
      <c r="G126" s="58">
        <f>ROUNDDOWN(D126*F126,-3)</f>
        <v>4000000</v>
      </c>
      <c r="H126" s="45">
        <v>1976000</v>
      </c>
      <c r="I126" s="58">
        <f t="shared" ref="I126:I127" si="14">G126-H126</f>
        <v>2024000</v>
      </c>
      <c r="J126" s="58"/>
    </row>
    <row r="127" spans="1:10" s="21" customFormat="1" ht="12.75" hidden="1" x14ac:dyDescent="0.2">
      <c r="A127" s="1" t="s">
        <v>219</v>
      </c>
      <c r="B127" s="43"/>
      <c r="C127" s="44" t="s">
        <v>220</v>
      </c>
      <c r="D127" s="45">
        <v>4</v>
      </c>
      <c r="E127" s="45" t="s">
        <v>215</v>
      </c>
      <c r="F127" s="45">
        <v>1500000</v>
      </c>
      <c r="G127" s="58">
        <f>ROUNDDOWN(D127*F127,-3)</f>
        <v>6000000</v>
      </c>
      <c r="H127" s="45">
        <v>4848750</v>
      </c>
      <c r="I127" s="58">
        <f t="shared" si="14"/>
        <v>1151250</v>
      </c>
      <c r="J127" s="58"/>
    </row>
    <row r="128" spans="1:10" s="21" customFormat="1" ht="12.75" hidden="1" x14ac:dyDescent="0.2">
      <c r="A128" s="1" t="s">
        <v>221</v>
      </c>
      <c r="B128" s="40">
        <v>524111</v>
      </c>
      <c r="C128" s="41" t="s">
        <v>44</v>
      </c>
      <c r="D128" s="42"/>
      <c r="E128" s="42"/>
      <c r="F128" s="42"/>
      <c r="G128" s="57">
        <f>G129</f>
        <v>30946000</v>
      </c>
      <c r="H128" s="42">
        <v>24627800</v>
      </c>
      <c r="I128" s="57">
        <f>I129</f>
        <v>6318200</v>
      </c>
      <c r="J128" s="57">
        <f>J129</f>
        <v>0</v>
      </c>
    </row>
    <row r="129" spans="1:10" s="21" customFormat="1" ht="12.75" hidden="1" x14ac:dyDescent="0.2">
      <c r="A129" s="1" t="s">
        <v>222</v>
      </c>
      <c r="B129" s="43"/>
      <c r="C129" s="44" t="s">
        <v>223</v>
      </c>
      <c r="D129" s="45">
        <v>5</v>
      </c>
      <c r="E129" s="45" t="s">
        <v>30</v>
      </c>
      <c r="F129" s="45">
        <v>6189200</v>
      </c>
      <c r="G129" s="58">
        <f>ROUNDDOWN(D129*F129,-3)</f>
        <v>30946000</v>
      </c>
      <c r="H129" s="45">
        <v>24627800</v>
      </c>
      <c r="I129" s="58">
        <f>G129-H129</f>
        <v>6318200</v>
      </c>
      <c r="J129" s="58"/>
    </row>
    <row r="130" spans="1:10" s="21" customFormat="1" ht="12.75" hidden="1" x14ac:dyDescent="0.2">
      <c r="A130" s="1" t="s">
        <v>224</v>
      </c>
      <c r="B130" s="37" t="s">
        <v>48</v>
      </c>
      <c r="C130" s="38" t="s">
        <v>199</v>
      </c>
      <c r="D130" s="39"/>
      <c r="E130" s="39"/>
      <c r="F130" s="39"/>
      <c r="G130" s="56">
        <f>G131</f>
        <v>40434000</v>
      </c>
      <c r="H130" s="39">
        <v>0</v>
      </c>
      <c r="I130" s="56">
        <f>I131</f>
        <v>40434000</v>
      </c>
      <c r="J130" s="56">
        <f>J131</f>
        <v>0</v>
      </c>
    </row>
    <row r="131" spans="1:10" s="21" customFormat="1" ht="12.75" hidden="1" x14ac:dyDescent="0.2">
      <c r="A131" s="1" t="s">
        <v>225</v>
      </c>
      <c r="B131" s="40">
        <v>521219</v>
      </c>
      <c r="C131" s="41" t="s">
        <v>99</v>
      </c>
      <c r="D131" s="42"/>
      <c r="E131" s="42"/>
      <c r="F131" s="42"/>
      <c r="G131" s="57">
        <f>G132</f>
        <v>40434000</v>
      </c>
      <c r="H131" s="42">
        <v>0</v>
      </c>
      <c r="I131" s="57">
        <f>I132</f>
        <v>40434000</v>
      </c>
      <c r="J131" s="57">
        <f>J132</f>
        <v>0</v>
      </c>
    </row>
    <row r="132" spans="1:10" s="21" customFormat="1" ht="12.75" hidden="1" x14ac:dyDescent="0.2">
      <c r="A132" s="1" t="s">
        <v>226</v>
      </c>
      <c r="B132" s="43"/>
      <c r="C132" s="44" t="s">
        <v>227</v>
      </c>
      <c r="D132" s="45">
        <v>1</v>
      </c>
      <c r="E132" s="45" t="s">
        <v>197</v>
      </c>
      <c r="F132" s="45">
        <v>40434000</v>
      </c>
      <c r="G132" s="58">
        <f>ROUNDDOWN(D132*F132,-3)</f>
        <v>40434000</v>
      </c>
      <c r="H132" s="45">
        <v>0</v>
      </c>
      <c r="I132" s="58">
        <f>G132-H132</f>
        <v>40434000</v>
      </c>
      <c r="J132" s="58"/>
    </row>
    <row r="133" spans="1:10" s="21" customFormat="1" ht="12.75" x14ac:dyDescent="0.2">
      <c r="A133" s="1" t="s">
        <v>228</v>
      </c>
      <c r="B133" s="31" t="s">
        <v>229</v>
      </c>
      <c r="C133" s="32" t="s">
        <v>230</v>
      </c>
      <c r="D133" s="33">
        <v>1</v>
      </c>
      <c r="E133" s="33" t="s">
        <v>205</v>
      </c>
      <c r="F133" s="33"/>
      <c r="G133" s="54">
        <f>G134</f>
        <v>2796502000</v>
      </c>
      <c r="H133" s="33">
        <v>813063506</v>
      </c>
      <c r="I133" s="54">
        <f>I134</f>
        <v>1983438494</v>
      </c>
      <c r="J133" s="54">
        <f>J134</f>
        <v>23000000</v>
      </c>
    </row>
    <row r="134" spans="1:10" s="21" customFormat="1" ht="25.5" x14ac:dyDescent="0.2">
      <c r="A134" s="1" t="s">
        <v>231</v>
      </c>
      <c r="B134" s="34">
        <v>301</v>
      </c>
      <c r="C134" s="35" t="s">
        <v>232</v>
      </c>
      <c r="D134" s="36"/>
      <c r="E134" s="36"/>
      <c r="F134" s="36"/>
      <c r="G134" s="55">
        <f>SUM(G135,G144,G153,G166,G174,G192,G204,G217,G237,G253)</f>
        <v>2796502000</v>
      </c>
      <c r="H134" s="36">
        <v>813063506</v>
      </c>
      <c r="I134" s="55">
        <f>SUM(I135,I144,I153,I166,I174,I192,I204,I217,I237,I253)</f>
        <v>1983438494</v>
      </c>
      <c r="J134" s="55">
        <f>SUM(J135,J144,J153,J166,J174,J192,J204,J217,J237,J253)</f>
        <v>23000000</v>
      </c>
    </row>
    <row r="135" spans="1:10" s="21" customFormat="1" ht="12.75" hidden="1" x14ac:dyDescent="0.2">
      <c r="A135" s="1" t="s">
        <v>233</v>
      </c>
      <c r="B135" s="37" t="s">
        <v>24</v>
      </c>
      <c r="C135" s="38" t="s">
        <v>234</v>
      </c>
      <c r="D135" s="39"/>
      <c r="E135" s="39"/>
      <c r="F135" s="39"/>
      <c r="G135" s="56">
        <f>SUM(G136,G140,G142)</f>
        <v>18739000</v>
      </c>
      <c r="H135" s="39">
        <v>18737300</v>
      </c>
      <c r="I135" s="56">
        <f>SUM(I136,I140,I142)</f>
        <v>1700</v>
      </c>
      <c r="J135" s="56">
        <f>SUM(J136,J140,J142)</f>
        <v>0</v>
      </c>
    </row>
    <row r="136" spans="1:10" s="21" customFormat="1" ht="12.75" hidden="1" x14ac:dyDescent="0.2">
      <c r="A136" s="1" t="s">
        <v>235</v>
      </c>
      <c r="B136" s="40">
        <v>521211</v>
      </c>
      <c r="C136" s="41" t="s">
        <v>27</v>
      </c>
      <c r="D136" s="42"/>
      <c r="E136" s="42"/>
      <c r="F136" s="42"/>
      <c r="G136" s="57">
        <f>SUM(G137:G139)</f>
        <v>5000000</v>
      </c>
      <c r="H136" s="42">
        <v>4998800</v>
      </c>
      <c r="I136" s="57">
        <f>SUM(I137:I139)</f>
        <v>1200</v>
      </c>
      <c r="J136" s="57">
        <f>SUM(J137:J139)</f>
        <v>0</v>
      </c>
    </row>
    <row r="137" spans="1:10" s="21" customFormat="1" ht="12.75" hidden="1" x14ac:dyDescent="0.2">
      <c r="A137" s="1" t="s">
        <v>236</v>
      </c>
      <c r="B137" s="43"/>
      <c r="C137" s="44" t="s">
        <v>107</v>
      </c>
      <c r="D137" s="45">
        <v>1</v>
      </c>
      <c r="E137" s="45" t="s">
        <v>237</v>
      </c>
      <c r="F137" s="45">
        <v>1500000</v>
      </c>
      <c r="G137" s="58">
        <f>ROUNDDOWN(D137*F137,-3)</f>
        <v>1500000</v>
      </c>
      <c r="H137" s="45">
        <v>1499800</v>
      </c>
      <c r="I137" s="58">
        <f t="shared" ref="I137:I139" si="15">G137-H137</f>
        <v>200</v>
      </c>
      <c r="J137" s="58"/>
    </row>
    <row r="138" spans="1:10" s="21" customFormat="1" ht="12.75" hidden="1" x14ac:dyDescent="0.2">
      <c r="A138" s="1" t="s">
        <v>238</v>
      </c>
      <c r="B138" s="43"/>
      <c r="C138" s="44" t="s">
        <v>109</v>
      </c>
      <c r="D138" s="45">
        <v>2</v>
      </c>
      <c r="E138" s="45" t="s">
        <v>237</v>
      </c>
      <c r="F138" s="45">
        <v>1000000</v>
      </c>
      <c r="G138" s="58">
        <f>ROUNDDOWN(D138*F138,-3)</f>
        <v>2000000</v>
      </c>
      <c r="H138" s="45">
        <v>2000000</v>
      </c>
      <c r="I138" s="58">
        <f t="shared" si="15"/>
        <v>0</v>
      </c>
      <c r="J138" s="58"/>
    </row>
    <row r="139" spans="1:10" s="21" customFormat="1" ht="12.75" hidden="1" x14ac:dyDescent="0.2">
      <c r="A139" s="1" t="s">
        <v>239</v>
      </c>
      <c r="B139" s="43"/>
      <c r="C139" s="44" t="s">
        <v>240</v>
      </c>
      <c r="D139" s="45">
        <v>1</v>
      </c>
      <c r="E139" s="45" t="s">
        <v>237</v>
      </c>
      <c r="F139" s="45">
        <v>1500000</v>
      </c>
      <c r="G139" s="58">
        <f>ROUNDDOWN(D139*F139,-3)</f>
        <v>1500000</v>
      </c>
      <c r="H139" s="45">
        <v>1499000</v>
      </c>
      <c r="I139" s="58">
        <f t="shared" si="15"/>
        <v>1000</v>
      </c>
      <c r="J139" s="58"/>
    </row>
    <row r="140" spans="1:10" s="21" customFormat="1" ht="12.75" hidden="1" x14ac:dyDescent="0.2">
      <c r="A140" s="1" t="s">
        <v>241</v>
      </c>
      <c r="B140" s="40">
        <v>524111</v>
      </c>
      <c r="C140" s="41" t="s">
        <v>44</v>
      </c>
      <c r="D140" s="42"/>
      <c r="E140" s="42"/>
      <c r="F140" s="42"/>
      <c r="G140" s="57">
        <f>G141</f>
        <v>12989000</v>
      </c>
      <c r="H140" s="42">
        <v>12988500</v>
      </c>
      <c r="I140" s="57">
        <f>I141</f>
        <v>500</v>
      </c>
      <c r="J140" s="57">
        <f>J141</f>
        <v>0</v>
      </c>
    </row>
    <row r="141" spans="1:10" s="21" customFormat="1" ht="12.75" hidden="1" x14ac:dyDescent="0.2">
      <c r="A141" s="1" t="s">
        <v>242</v>
      </c>
      <c r="B141" s="43"/>
      <c r="C141" s="44" t="s">
        <v>243</v>
      </c>
      <c r="D141" s="45">
        <v>2</v>
      </c>
      <c r="E141" s="45" t="s">
        <v>67</v>
      </c>
      <c r="F141" s="45">
        <v>6494500</v>
      </c>
      <c r="G141" s="58">
        <f>ROUNDDOWN(D141*F141,-3)</f>
        <v>12989000</v>
      </c>
      <c r="H141" s="45">
        <v>12988500</v>
      </c>
      <c r="I141" s="58">
        <f>G141-H141</f>
        <v>500</v>
      </c>
      <c r="J141" s="58"/>
    </row>
    <row r="142" spans="1:10" s="21" customFormat="1" ht="12.75" hidden="1" x14ac:dyDescent="0.2">
      <c r="A142" s="1" t="s">
        <v>244</v>
      </c>
      <c r="B142" s="40">
        <v>524113</v>
      </c>
      <c r="C142" s="41" t="s">
        <v>116</v>
      </c>
      <c r="D142" s="42"/>
      <c r="E142" s="42"/>
      <c r="F142" s="42"/>
      <c r="G142" s="57">
        <f>G143</f>
        <v>750000</v>
      </c>
      <c r="H142" s="42">
        <v>750000</v>
      </c>
      <c r="I142" s="57">
        <f>I143</f>
        <v>0</v>
      </c>
      <c r="J142" s="57">
        <f>J143</f>
        <v>0</v>
      </c>
    </row>
    <row r="143" spans="1:10" s="21" customFormat="1" ht="12.75" hidden="1" x14ac:dyDescent="0.2">
      <c r="A143" s="1" t="s">
        <v>245</v>
      </c>
      <c r="B143" s="43"/>
      <c r="C143" s="44" t="s">
        <v>246</v>
      </c>
      <c r="D143" s="45">
        <v>5</v>
      </c>
      <c r="E143" s="45" t="s">
        <v>67</v>
      </c>
      <c r="F143" s="45">
        <v>150000</v>
      </c>
      <c r="G143" s="58">
        <f>ROUNDDOWN(D143*F143,-3)</f>
        <v>750000</v>
      </c>
      <c r="H143" s="45">
        <v>750000</v>
      </c>
      <c r="I143" s="58">
        <f>G143-H143</f>
        <v>0</v>
      </c>
      <c r="J143" s="58"/>
    </row>
    <row r="144" spans="1:10" s="21" customFormat="1" ht="12.75" x14ac:dyDescent="0.2">
      <c r="A144" s="1" t="s">
        <v>247</v>
      </c>
      <c r="B144" s="37" t="s">
        <v>48</v>
      </c>
      <c r="C144" s="38" t="s">
        <v>248</v>
      </c>
      <c r="D144" s="39"/>
      <c r="E144" s="39"/>
      <c r="F144" s="39"/>
      <c r="G144" s="56">
        <f>SUM(G145,G148,G150)</f>
        <v>385665000</v>
      </c>
      <c r="H144" s="39">
        <v>312816231</v>
      </c>
      <c r="I144" s="56">
        <f>SUM(I145,I148,I150)</f>
        <v>72848769</v>
      </c>
      <c r="J144" s="56">
        <f>SUM(J145,J148,J150)</f>
        <v>14000000</v>
      </c>
    </row>
    <row r="145" spans="1:10" s="21" customFormat="1" ht="12.75" x14ac:dyDescent="0.2">
      <c r="A145" s="1" t="s">
        <v>249</v>
      </c>
      <c r="B145" s="40">
        <v>521211</v>
      </c>
      <c r="C145" s="41" t="s">
        <v>27</v>
      </c>
      <c r="D145" s="42"/>
      <c r="E145" s="42"/>
      <c r="F145" s="42"/>
      <c r="G145" s="57">
        <f>SUM(G146:G147)</f>
        <v>10000000</v>
      </c>
      <c r="H145" s="42">
        <v>8920000</v>
      </c>
      <c r="I145" s="57">
        <f>SUM(I146:I147)</f>
        <v>1080000</v>
      </c>
      <c r="J145" s="57">
        <f>SUM(J146:J147)</f>
        <v>1000000</v>
      </c>
    </row>
    <row r="146" spans="1:10" s="21" customFormat="1" ht="12.75" x14ac:dyDescent="0.2">
      <c r="A146" s="1" t="s">
        <v>250</v>
      </c>
      <c r="B146" s="43"/>
      <c r="C146" s="44" t="s">
        <v>107</v>
      </c>
      <c r="D146" s="45">
        <v>4</v>
      </c>
      <c r="E146" s="45" t="s">
        <v>237</v>
      </c>
      <c r="F146" s="45">
        <v>1500000</v>
      </c>
      <c r="G146" s="58">
        <f>ROUNDDOWN(D146*F146,-3)</f>
        <v>6000000</v>
      </c>
      <c r="H146" s="45">
        <v>4990000</v>
      </c>
      <c r="I146" s="58">
        <f t="shared" ref="I146:I147" si="16">G146-H146</f>
        <v>1010000</v>
      </c>
      <c r="J146" s="58">
        <v>1000000</v>
      </c>
    </row>
    <row r="147" spans="1:10" s="21" customFormat="1" ht="12.75" hidden="1" x14ac:dyDescent="0.2">
      <c r="A147" s="1" t="s">
        <v>251</v>
      </c>
      <c r="B147" s="43"/>
      <c r="C147" s="44" t="s">
        <v>109</v>
      </c>
      <c r="D147" s="45">
        <v>4</v>
      </c>
      <c r="E147" s="45" t="s">
        <v>237</v>
      </c>
      <c r="F147" s="45">
        <v>1000000</v>
      </c>
      <c r="G147" s="58">
        <f>ROUNDDOWN(D147*F147,-3)</f>
        <v>4000000</v>
      </c>
      <c r="H147" s="45">
        <v>3930000</v>
      </c>
      <c r="I147" s="58">
        <f t="shared" si="16"/>
        <v>70000</v>
      </c>
      <c r="J147" s="58"/>
    </row>
    <row r="148" spans="1:10" s="21" customFormat="1" ht="12.75" hidden="1" x14ac:dyDescent="0.2">
      <c r="A148" s="1" t="s">
        <v>252</v>
      </c>
      <c r="B148" s="40">
        <v>522192</v>
      </c>
      <c r="C148" s="41" t="s">
        <v>135</v>
      </c>
      <c r="D148" s="42"/>
      <c r="E148" s="42"/>
      <c r="F148" s="42"/>
      <c r="G148" s="57">
        <f>G149</f>
        <v>2031000</v>
      </c>
      <c r="H148" s="42">
        <v>2031000</v>
      </c>
      <c r="I148" s="57">
        <f>I149</f>
        <v>0</v>
      </c>
      <c r="J148" s="57">
        <f>J149</f>
        <v>0</v>
      </c>
    </row>
    <row r="149" spans="1:10" s="21" customFormat="1" ht="12.75" hidden="1" x14ac:dyDescent="0.2">
      <c r="A149" s="1" t="s">
        <v>253</v>
      </c>
      <c r="B149" s="43"/>
      <c r="C149" s="44" t="s">
        <v>254</v>
      </c>
      <c r="D149" s="45">
        <v>1</v>
      </c>
      <c r="E149" s="45" t="s">
        <v>255</v>
      </c>
      <c r="F149" s="45">
        <v>2031000</v>
      </c>
      <c r="G149" s="58">
        <f>ROUNDDOWN(D149*F149,-3)</f>
        <v>2031000</v>
      </c>
      <c r="H149" s="45">
        <v>2031000</v>
      </c>
      <c r="I149" s="58">
        <f>G149-H149</f>
        <v>0</v>
      </c>
      <c r="J149" s="58"/>
    </row>
    <row r="150" spans="1:10" s="21" customFormat="1" ht="12.75" x14ac:dyDescent="0.2">
      <c r="A150" s="1" t="s">
        <v>256</v>
      </c>
      <c r="B150" s="40">
        <v>524111</v>
      </c>
      <c r="C150" s="41" t="s">
        <v>44</v>
      </c>
      <c r="D150" s="42"/>
      <c r="E150" s="42"/>
      <c r="F150" s="42"/>
      <c r="G150" s="57">
        <f>SUM(G151:G152)</f>
        <v>373634000</v>
      </c>
      <c r="H150" s="42">
        <v>301865231</v>
      </c>
      <c r="I150" s="57">
        <f>SUM(I151:I152)</f>
        <v>71768769</v>
      </c>
      <c r="J150" s="57">
        <f>SUM(J151:J152)</f>
        <v>13000000</v>
      </c>
    </row>
    <row r="151" spans="1:10" s="21" customFormat="1" ht="12.75" x14ac:dyDescent="0.2">
      <c r="A151" s="1" t="s">
        <v>257</v>
      </c>
      <c r="B151" s="43"/>
      <c r="C151" s="44" t="s">
        <v>258</v>
      </c>
      <c r="D151" s="45">
        <v>30</v>
      </c>
      <c r="E151" s="45" t="s">
        <v>67</v>
      </c>
      <c r="F151" s="45">
        <v>6441967</v>
      </c>
      <c r="G151" s="58">
        <f>ROUNDDOWN(D151*F151,-3)</f>
        <v>193259000</v>
      </c>
      <c r="H151" s="45">
        <v>122641841</v>
      </c>
      <c r="I151" s="58">
        <f t="shared" ref="I151:I152" si="17">G151-H151</f>
        <v>70617159</v>
      </c>
      <c r="J151" s="58">
        <v>13000000</v>
      </c>
    </row>
    <row r="152" spans="1:10" s="21" customFormat="1" ht="25.5" hidden="1" x14ac:dyDescent="0.2">
      <c r="A152" s="1" t="s">
        <v>259</v>
      </c>
      <c r="B152" s="43"/>
      <c r="C152" s="44" t="s">
        <v>260</v>
      </c>
      <c r="D152" s="45">
        <v>30</v>
      </c>
      <c r="E152" s="45" t="s">
        <v>80</v>
      </c>
      <c r="F152" s="45">
        <v>6012500</v>
      </c>
      <c r="G152" s="58">
        <f>ROUNDDOWN(D152*F152,-3)</f>
        <v>180375000</v>
      </c>
      <c r="H152" s="45">
        <v>179223390</v>
      </c>
      <c r="I152" s="58">
        <f t="shared" si="17"/>
        <v>1151610</v>
      </c>
      <c r="J152" s="58"/>
    </row>
    <row r="153" spans="1:10" s="21" customFormat="1" ht="25.5" hidden="1" x14ac:dyDescent="0.2">
      <c r="A153" s="1" t="s">
        <v>261</v>
      </c>
      <c r="B153" s="37" t="s">
        <v>143</v>
      </c>
      <c r="C153" s="38" t="s">
        <v>262</v>
      </c>
      <c r="D153" s="39"/>
      <c r="E153" s="39"/>
      <c r="F153" s="39"/>
      <c r="G153" s="56">
        <f>SUM(G154,G160,G162,G164)</f>
        <v>52750000</v>
      </c>
      <c r="H153" s="39">
        <v>48543240</v>
      </c>
      <c r="I153" s="56">
        <f>SUM(I154,I160,I162,I164)</f>
        <v>4206760</v>
      </c>
      <c r="J153" s="56">
        <f>SUM(J154,J160,J162,J164)</f>
        <v>0</v>
      </c>
    </row>
    <row r="154" spans="1:10" s="21" customFormat="1" ht="12.75" hidden="1" x14ac:dyDescent="0.2">
      <c r="A154" s="1" t="s">
        <v>263</v>
      </c>
      <c r="B154" s="40">
        <v>521211</v>
      </c>
      <c r="C154" s="41" t="s">
        <v>27</v>
      </c>
      <c r="D154" s="42"/>
      <c r="E154" s="42"/>
      <c r="F154" s="42"/>
      <c r="G154" s="57">
        <f>SUM(G155:G159)</f>
        <v>33500000</v>
      </c>
      <c r="H154" s="42">
        <v>33371740</v>
      </c>
      <c r="I154" s="57">
        <f>SUM(I155:I159)</f>
        <v>128260</v>
      </c>
      <c r="J154" s="57">
        <f>SUM(J155:J159)</f>
        <v>0</v>
      </c>
    </row>
    <row r="155" spans="1:10" s="21" customFormat="1" ht="12.75" hidden="1" x14ac:dyDescent="0.2">
      <c r="A155" s="1" t="s">
        <v>264</v>
      </c>
      <c r="B155" s="43"/>
      <c r="C155" s="44" t="s">
        <v>265</v>
      </c>
      <c r="D155" s="45">
        <v>60</v>
      </c>
      <c r="E155" s="45" t="s">
        <v>76</v>
      </c>
      <c r="F155" s="45">
        <v>400000</v>
      </c>
      <c r="G155" s="58">
        <f>ROUNDDOWN(D155*F155,-3)</f>
        <v>24000000</v>
      </c>
      <c r="H155" s="45">
        <v>23902740</v>
      </c>
      <c r="I155" s="58">
        <f t="shared" ref="I155:I159" si="18">G155-H155</f>
        <v>97260</v>
      </c>
      <c r="J155" s="58"/>
    </row>
    <row r="156" spans="1:10" s="21" customFormat="1" ht="12.75" hidden="1" x14ac:dyDescent="0.2">
      <c r="A156" s="1" t="s">
        <v>266</v>
      </c>
      <c r="B156" s="43"/>
      <c r="C156" s="44" t="s">
        <v>32</v>
      </c>
      <c r="D156" s="45">
        <v>2</v>
      </c>
      <c r="E156" s="45" t="s">
        <v>237</v>
      </c>
      <c r="F156" s="45">
        <v>1500000</v>
      </c>
      <c r="G156" s="58">
        <f>ROUNDDOWN(D156*F156,-3)</f>
        <v>3000000</v>
      </c>
      <c r="H156" s="45">
        <v>3000000</v>
      </c>
      <c r="I156" s="58">
        <f t="shared" si="18"/>
        <v>0</v>
      </c>
      <c r="J156" s="58"/>
    </row>
    <row r="157" spans="1:10" s="21" customFormat="1" ht="12.75" hidden="1" x14ac:dyDescent="0.2">
      <c r="A157" s="1" t="s">
        <v>267</v>
      </c>
      <c r="B157" s="43"/>
      <c r="C157" s="44" t="s">
        <v>35</v>
      </c>
      <c r="D157" s="45">
        <v>2</v>
      </c>
      <c r="E157" s="45" t="s">
        <v>237</v>
      </c>
      <c r="F157" s="45">
        <v>1000000</v>
      </c>
      <c r="G157" s="58">
        <f>ROUNDDOWN(D157*F157,-3)</f>
        <v>2000000</v>
      </c>
      <c r="H157" s="45">
        <v>1989000</v>
      </c>
      <c r="I157" s="58">
        <f t="shared" si="18"/>
        <v>11000</v>
      </c>
      <c r="J157" s="58"/>
    </row>
    <row r="158" spans="1:10" s="21" customFormat="1" ht="12.75" hidden="1" x14ac:dyDescent="0.2">
      <c r="A158" s="1" t="s">
        <v>268</v>
      </c>
      <c r="B158" s="43"/>
      <c r="C158" s="44" t="s">
        <v>37</v>
      </c>
      <c r="D158" s="45">
        <v>2</v>
      </c>
      <c r="E158" s="45" t="s">
        <v>237</v>
      </c>
      <c r="F158" s="45">
        <v>1500000</v>
      </c>
      <c r="G158" s="58">
        <f>ROUNDDOWN(D158*F158,-3)</f>
        <v>3000000</v>
      </c>
      <c r="H158" s="45">
        <v>2980000</v>
      </c>
      <c r="I158" s="58">
        <f t="shared" si="18"/>
        <v>20000</v>
      </c>
      <c r="J158" s="58"/>
    </row>
    <row r="159" spans="1:10" s="21" customFormat="1" ht="12.75" hidden="1" x14ac:dyDescent="0.2">
      <c r="A159" s="1" t="s">
        <v>269</v>
      </c>
      <c r="B159" s="43"/>
      <c r="C159" s="44" t="s">
        <v>270</v>
      </c>
      <c r="D159" s="45">
        <v>3</v>
      </c>
      <c r="E159" s="45" t="s">
        <v>76</v>
      </c>
      <c r="F159" s="45">
        <v>500000</v>
      </c>
      <c r="G159" s="58">
        <f>ROUNDDOWN(D159*F159,-3)</f>
        <v>1500000</v>
      </c>
      <c r="H159" s="45">
        <v>1500000</v>
      </c>
      <c r="I159" s="58">
        <f t="shared" si="18"/>
        <v>0</v>
      </c>
      <c r="J159" s="58"/>
    </row>
    <row r="160" spans="1:10" s="21" customFormat="1" ht="12.75" hidden="1" x14ac:dyDescent="0.2">
      <c r="A160" s="1" t="s">
        <v>271</v>
      </c>
      <c r="B160" s="40">
        <v>522141</v>
      </c>
      <c r="C160" s="41" t="s">
        <v>272</v>
      </c>
      <c r="D160" s="42"/>
      <c r="E160" s="42"/>
      <c r="F160" s="42"/>
      <c r="G160" s="57">
        <f>G161</f>
        <v>3000000</v>
      </c>
      <c r="H160" s="42">
        <v>0</v>
      </c>
      <c r="I160" s="57">
        <f>I161</f>
        <v>3000000</v>
      </c>
      <c r="J160" s="57">
        <f>J161</f>
        <v>0</v>
      </c>
    </row>
    <row r="161" spans="1:10" s="21" customFormat="1" ht="12.75" hidden="1" x14ac:dyDescent="0.2">
      <c r="A161" s="1" t="s">
        <v>273</v>
      </c>
      <c r="B161" s="43"/>
      <c r="C161" s="44" t="s">
        <v>274</v>
      </c>
      <c r="D161" s="45">
        <v>2</v>
      </c>
      <c r="E161" s="45" t="s">
        <v>275</v>
      </c>
      <c r="F161" s="45">
        <v>1500000</v>
      </c>
      <c r="G161" s="58">
        <f>ROUNDDOWN(D161*F161,-3)</f>
        <v>3000000</v>
      </c>
      <c r="H161" s="45">
        <v>0</v>
      </c>
      <c r="I161" s="58">
        <f>G161-H161</f>
        <v>3000000</v>
      </c>
      <c r="J161" s="58"/>
    </row>
    <row r="162" spans="1:10" s="21" customFormat="1" ht="12.75" hidden="1" x14ac:dyDescent="0.2">
      <c r="A162" s="1" t="s">
        <v>276</v>
      </c>
      <c r="B162" s="40">
        <v>524111</v>
      </c>
      <c r="C162" s="41" t="s">
        <v>44</v>
      </c>
      <c r="D162" s="42"/>
      <c r="E162" s="42"/>
      <c r="F162" s="42"/>
      <c r="G162" s="57">
        <f>G163</f>
        <v>14000000</v>
      </c>
      <c r="H162" s="42">
        <v>13071500</v>
      </c>
      <c r="I162" s="57">
        <f>I163</f>
        <v>928500</v>
      </c>
      <c r="J162" s="57">
        <f>J163</f>
        <v>0</v>
      </c>
    </row>
    <row r="163" spans="1:10" s="21" customFormat="1" ht="25.5" hidden="1" x14ac:dyDescent="0.2">
      <c r="A163" s="1" t="s">
        <v>277</v>
      </c>
      <c r="B163" s="43"/>
      <c r="C163" s="44" t="s">
        <v>278</v>
      </c>
      <c r="D163" s="45">
        <v>5</v>
      </c>
      <c r="E163" s="45" t="s">
        <v>67</v>
      </c>
      <c r="F163" s="45">
        <v>2800000</v>
      </c>
      <c r="G163" s="58">
        <f>ROUNDDOWN(D163*F163,-3)</f>
        <v>14000000</v>
      </c>
      <c r="H163" s="45">
        <v>13071500</v>
      </c>
      <c r="I163" s="58">
        <f>G163-H163</f>
        <v>928500</v>
      </c>
      <c r="J163" s="58"/>
    </row>
    <row r="164" spans="1:10" s="21" customFormat="1" ht="12.75" hidden="1" x14ac:dyDescent="0.2">
      <c r="A164" s="1" t="s">
        <v>279</v>
      </c>
      <c r="B164" s="40">
        <v>524113</v>
      </c>
      <c r="C164" s="41" t="s">
        <v>116</v>
      </c>
      <c r="D164" s="42"/>
      <c r="E164" s="42"/>
      <c r="F164" s="42"/>
      <c r="G164" s="57">
        <f>G165</f>
        <v>2250000</v>
      </c>
      <c r="H164" s="42">
        <v>2100000</v>
      </c>
      <c r="I164" s="57">
        <f>I165</f>
        <v>150000</v>
      </c>
      <c r="J164" s="57">
        <f>J165</f>
        <v>0</v>
      </c>
    </row>
    <row r="165" spans="1:10" s="21" customFormat="1" ht="12.75" hidden="1" x14ac:dyDescent="0.2">
      <c r="A165" s="1" t="s">
        <v>280</v>
      </c>
      <c r="B165" s="43"/>
      <c r="C165" s="44" t="s">
        <v>281</v>
      </c>
      <c r="D165" s="45">
        <v>15</v>
      </c>
      <c r="E165" s="45" t="s">
        <v>67</v>
      </c>
      <c r="F165" s="45">
        <v>150000</v>
      </c>
      <c r="G165" s="58">
        <f>ROUNDDOWN(D165*F165,-3)</f>
        <v>2250000</v>
      </c>
      <c r="H165" s="45">
        <v>2100000</v>
      </c>
      <c r="I165" s="58">
        <f>G165-H165</f>
        <v>150000</v>
      </c>
      <c r="J165" s="58"/>
    </row>
    <row r="166" spans="1:10" s="21" customFormat="1" ht="25.5" x14ac:dyDescent="0.2">
      <c r="A166" s="1" t="s">
        <v>282</v>
      </c>
      <c r="B166" s="37" t="s">
        <v>283</v>
      </c>
      <c r="C166" s="38" t="s">
        <v>284</v>
      </c>
      <c r="D166" s="39"/>
      <c r="E166" s="39"/>
      <c r="F166" s="39"/>
      <c r="G166" s="56">
        <f>SUM(G167,G172)</f>
        <v>59193000</v>
      </c>
      <c r="H166" s="39">
        <v>45163238</v>
      </c>
      <c r="I166" s="56">
        <f>SUM(I167,I172)</f>
        <v>14029762</v>
      </c>
      <c r="J166" s="56">
        <f>SUM(J167,J172)</f>
        <v>9000000</v>
      </c>
    </row>
    <row r="167" spans="1:10" s="21" customFormat="1" ht="12.75" hidden="1" x14ac:dyDescent="0.2">
      <c r="A167" s="1" t="s">
        <v>285</v>
      </c>
      <c r="B167" s="40">
        <v>521211</v>
      </c>
      <c r="C167" s="41" t="s">
        <v>27</v>
      </c>
      <c r="D167" s="42"/>
      <c r="E167" s="42"/>
      <c r="F167" s="42"/>
      <c r="G167" s="57">
        <f>SUM(G168:G171)</f>
        <v>13500000</v>
      </c>
      <c r="H167" s="42">
        <v>10948500</v>
      </c>
      <c r="I167" s="57">
        <f>SUM(I168:I171)</f>
        <v>2551500</v>
      </c>
      <c r="J167" s="57">
        <f>SUM(J168:J171)</f>
        <v>0</v>
      </c>
    </row>
    <row r="168" spans="1:10" s="21" customFormat="1" ht="12.75" hidden="1" x14ac:dyDescent="0.2">
      <c r="A168" s="1" t="s">
        <v>286</v>
      </c>
      <c r="B168" s="43"/>
      <c r="C168" s="44" t="s">
        <v>107</v>
      </c>
      <c r="D168" s="45">
        <v>3</v>
      </c>
      <c r="E168" s="45" t="s">
        <v>237</v>
      </c>
      <c r="F168" s="45">
        <v>1000000</v>
      </c>
      <c r="G168" s="58">
        <f>ROUNDDOWN(D168*F168,-3)</f>
        <v>3000000</v>
      </c>
      <c r="H168" s="45">
        <v>1961500</v>
      </c>
      <c r="I168" s="58">
        <f t="shared" ref="I168:I171" si="19">G168-H168</f>
        <v>1038500</v>
      </c>
      <c r="J168" s="58"/>
    </row>
    <row r="169" spans="1:10" s="21" customFormat="1" ht="12.75" hidden="1" x14ac:dyDescent="0.2">
      <c r="A169" s="1" t="s">
        <v>287</v>
      </c>
      <c r="B169" s="43"/>
      <c r="C169" s="44" t="s">
        <v>109</v>
      </c>
      <c r="D169" s="45">
        <v>3</v>
      </c>
      <c r="E169" s="45" t="s">
        <v>237</v>
      </c>
      <c r="F169" s="45">
        <v>1500000</v>
      </c>
      <c r="G169" s="58">
        <f>ROUNDDOWN(D169*F169,-3)</f>
        <v>4500000</v>
      </c>
      <c r="H169" s="45">
        <v>2990000</v>
      </c>
      <c r="I169" s="58">
        <f t="shared" si="19"/>
        <v>1510000</v>
      </c>
      <c r="J169" s="58"/>
    </row>
    <row r="170" spans="1:10" s="21" customFormat="1" ht="12.75" hidden="1" x14ac:dyDescent="0.2">
      <c r="A170" s="1" t="s">
        <v>288</v>
      </c>
      <c r="B170" s="43"/>
      <c r="C170" s="44" t="s">
        <v>240</v>
      </c>
      <c r="D170" s="45">
        <v>3</v>
      </c>
      <c r="E170" s="45" t="s">
        <v>237</v>
      </c>
      <c r="F170" s="45">
        <v>1500000</v>
      </c>
      <c r="G170" s="58">
        <f>ROUNDDOWN(D170*F170,-3)</f>
        <v>4500000</v>
      </c>
      <c r="H170" s="45">
        <v>4498000</v>
      </c>
      <c r="I170" s="58">
        <f t="shared" si="19"/>
        <v>2000</v>
      </c>
      <c r="J170" s="58"/>
    </row>
    <row r="171" spans="1:10" s="21" customFormat="1" ht="12.75" hidden="1" x14ac:dyDescent="0.2">
      <c r="A171" s="1" t="s">
        <v>289</v>
      </c>
      <c r="B171" s="43"/>
      <c r="C171" s="44" t="s">
        <v>290</v>
      </c>
      <c r="D171" s="45">
        <v>3</v>
      </c>
      <c r="E171" s="45" t="s">
        <v>73</v>
      </c>
      <c r="F171" s="45">
        <v>500000</v>
      </c>
      <c r="G171" s="58">
        <f>ROUNDDOWN(D171*F171,-3)</f>
        <v>1500000</v>
      </c>
      <c r="H171" s="45">
        <v>1499000</v>
      </c>
      <c r="I171" s="58">
        <f t="shared" si="19"/>
        <v>1000</v>
      </c>
      <c r="J171" s="58"/>
    </row>
    <row r="172" spans="1:10" s="21" customFormat="1" ht="12.75" x14ac:dyDescent="0.2">
      <c r="A172" s="1" t="s">
        <v>291</v>
      </c>
      <c r="B172" s="40">
        <v>524111</v>
      </c>
      <c r="C172" s="41" t="s">
        <v>44</v>
      </c>
      <c r="D172" s="42"/>
      <c r="E172" s="42"/>
      <c r="F172" s="42"/>
      <c r="G172" s="57">
        <f>G173</f>
        <v>45693000</v>
      </c>
      <c r="H172" s="42">
        <v>34214738</v>
      </c>
      <c r="I172" s="57">
        <f>I173</f>
        <v>11478262</v>
      </c>
      <c r="J172" s="57">
        <f>J173</f>
        <v>9000000</v>
      </c>
    </row>
    <row r="173" spans="1:10" s="21" customFormat="1" ht="25.5" x14ac:dyDescent="0.2">
      <c r="A173" s="1" t="s">
        <v>292</v>
      </c>
      <c r="B173" s="43"/>
      <c r="C173" s="44" t="s">
        <v>293</v>
      </c>
      <c r="D173" s="45">
        <v>10</v>
      </c>
      <c r="E173" s="45" t="s">
        <v>67</v>
      </c>
      <c r="F173" s="45">
        <v>4569300</v>
      </c>
      <c r="G173" s="58">
        <f>ROUNDDOWN(D173*F173,-3)</f>
        <v>45693000</v>
      </c>
      <c r="H173" s="45">
        <v>34214738</v>
      </c>
      <c r="I173" s="58">
        <f>G173-H173</f>
        <v>11478262</v>
      </c>
      <c r="J173" s="58">
        <v>9000000</v>
      </c>
    </row>
    <row r="174" spans="1:10" s="21" customFormat="1" ht="12.75" hidden="1" x14ac:dyDescent="0.2">
      <c r="A174" s="1" t="s">
        <v>294</v>
      </c>
      <c r="B174" s="37" t="s">
        <v>295</v>
      </c>
      <c r="C174" s="38" t="s">
        <v>296</v>
      </c>
      <c r="D174" s="39"/>
      <c r="E174" s="39"/>
      <c r="F174" s="39"/>
      <c r="G174" s="56">
        <f>SUM(G175,G180,G184,G186,G188,G190)</f>
        <v>664155000</v>
      </c>
      <c r="H174" s="39">
        <v>148325980</v>
      </c>
      <c r="I174" s="56">
        <f>SUM(I175,I180,I184,I186,I188,I190)</f>
        <v>515829020</v>
      </c>
      <c r="J174" s="56">
        <f>SUM(J175,J180,J184,J186,J188,J190)</f>
        <v>0</v>
      </c>
    </row>
    <row r="175" spans="1:10" s="21" customFormat="1" ht="12.75" hidden="1" x14ac:dyDescent="0.2">
      <c r="A175" s="1" t="s">
        <v>297</v>
      </c>
      <c r="B175" s="40">
        <v>521211</v>
      </c>
      <c r="C175" s="41" t="s">
        <v>27</v>
      </c>
      <c r="D175" s="42"/>
      <c r="E175" s="42"/>
      <c r="F175" s="42"/>
      <c r="G175" s="57">
        <f>SUM(G176:G179)</f>
        <v>38100000</v>
      </c>
      <c r="H175" s="42">
        <v>38095000</v>
      </c>
      <c r="I175" s="57">
        <f>SUM(I176:I179)</f>
        <v>5000</v>
      </c>
      <c r="J175" s="57">
        <f>SUM(J176:J179)</f>
        <v>0</v>
      </c>
    </row>
    <row r="176" spans="1:10" s="21" customFormat="1" ht="12.75" hidden="1" x14ac:dyDescent="0.2">
      <c r="A176" s="1" t="s">
        <v>298</v>
      </c>
      <c r="B176" s="43"/>
      <c r="C176" s="44" t="s">
        <v>93</v>
      </c>
      <c r="D176" s="45">
        <v>1</v>
      </c>
      <c r="E176" s="45" t="s">
        <v>237</v>
      </c>
      <c r="F176" s="45">
        <v>1500000</v>
      </c>
      <c r="G176" s="58">
        <f>ROUNDDOWN(D176*F176,-3)</f>
        <v>1500000</v>
      </c>
      <c r="H176" s="45">
        <v>1498000</v>
      </c>
      <c r="I176" s="58">
        <f t="shared" ref="I176:I179" si="20">G176-H176</f>
        <v>2000</v>
      </c>
      <c r="J176" s="58"/>
    </row>
    <row r="177" spans="1:10" s="21" customFormat="1" ht="12.75" hidden="1" x14ac:dyDescent="0.2">
      <c r="A177" s="1" t="s">
        <v>299</v>
      </c>
      <c r="B177" s="43"/>
      <c r="C177" s="44" t="s">
        <v>300</v>
      </c>
      <c r="D177" s="45">
        <v>1</v>
      </c>
      <c r="E177" s="45" t="s">
        <v>237</v>
      </c>
      <c r="F177" s="45">
        <v>1000000</v>
      </c>
      <c r="G177" s="58">
        <f>ROUNDDOWN(D177*F177,-3)</f>
        <v>1000000</v>
      </c>
      <c r="H177" s="45">
        <v>997000</v>
      </c>
      <c r="I177" s="58">
        <f t="shared" si="20"/>
        <v>3000</v>
      </c>
      <c r="J177" s="58"/>
    </row>
    <row r="178" spans="1:10" s="21" customFormat="1" ht="12.75" hidden="1" x14ac:dyDescent="0.2">
      <c r="A178" s="1" t="s">
        <v>301</v>
      </c>
      <c r="B178" s="43"/>
      <c r="C178" s="44" t="s">
        <v>302</v>
      </c>
      <c r="D178" s="45">
        <v>1</v>
      </c>
      <c r="E178" s="45" t="s">
        <v>237</v>
      </c>
      <c r="F178" s="45">
        <v>1500000</v>
      </c>
      <c r="G178" s="58">
        <f>ROUNDDOWN(D178*F178,-3)</f>
        <v>1500000</v>
      </c>
      <c r="H178" s="45">
        <v>1500000</v>
      </c>
      <c r="I178" s="58">
        <f t="shared" si="20"/>
        <v>0</v>
      </c>
      <c r="J178" s="58"/>
    </row>
    <row r="179" spans="1:10" s="21" customFormat="1" ht="25.5" hidden="1" x14ac:dyDescent="0.2">
      <c r="A179" s="1" t="s">
        <v>303</v>
      </c>
      <c r="B179" s="43"/>
      <c r="C179" s="44" t="s">
        <v>304</v>
      </c>
      <c r="D179" s="45">
        <v>1</v>
      </c>
      <c r="E179" s="45" t="s">
        <v>255</v>
      </c>
      <c r="F179" s="45">
        <v>34100000</v>
      </c>
      <c r="G179" s="58">
        <f>ROUNDDOWN(D179*F179,-3)</f>
        <v>34100000</v>
      </c>
      <c r="H179" s="45">
        <v>34100000</v>
      </c>
      <c r="I179" s="58">
        <f t="shared" si="20"/>
        <v>0</v>
      </c>
      <c r="J179" s="58"/>
    </row>
    <row r="180" spans="1:10" s="21" customFormat="1" ht="25.5" hidden="1" x14ac:dyDescent="0.2">
      <c r="A180" s="1" t="s">
        <v>305</v>
      </c>
      <c r="B180" s="40">
        <v>521241</v>
      </c>
      <c r="C180" s="41" t="s">
        <v>306</v>
      </c>
      <c r="D180" s="42"/>
      <c r="E180" s="42"/>
      <c r="F180" s="42"/>
      <c r="G180" s="57">
        <f>SUM(G181:G183)</f>
        <v>82535000</v>
      </c>
      <c r="H180" s="42">
        <v>82534280</v>
      </c>
      <c r="I180" s="57">
        <f>SUM(I181:I183)</f>
        <v>720</v>
      </c>
      <c r="J180" s="57">
        <f>SUM(J181:J183)</f>
        <v>0</v>
      </c>
    </row>
    <row r="181" spans="1:10" s="21" customFormat="1" ht="12.75" hidden="1" x14ac:dyDescent="0.2">
      <c r="A181" s="1" t="s">
        <v>307</v>
      </c>
      <c r="B181" s="43"/>
      <c r="C181" s="44" t="s">
        <v>308</v>
      </c>
      <c r="D181" s="45">
        <v>1</v>
      </c>
      <c r="E181" s="45" t="s">
        <v>255</v>
      </c>
      <c r="F181" s="45">
        <v>57400000</v>
      </c>
      <c r="G181" s="58">
        <f>ROUNDDOWN(D181*F181,-3)</f>
        <v>57400000</v>
      </c>
      <c r="H181" s="45">
        <v>57400000</v>
      </c>
      <c r="I181" s="58">
        <f t="shared" ref="I181:I183" si="21">G181-H181</f>
        <v>0</v>
      </c>
      <c r="J181" s="58"/>
    </row>
    <row r="182" spans="1:10" s="21" customFormat="1" ht="25.5" hidden="1" x14ac:dyDescent="0.2">
      <c r="A182" s="1" t="s">
        <v>309</v>
      </c>
      <c r="B182" s="43"/>
      <c r="C182" s="44" t="s">
        <v>310</v>
      </c>
      <c r="D182" s="45">
        <v>1</v>
      </c>
      <c r="E182" s="45" t="s">
        <v>311</v>
      </c>
      <c r="F182" s="45">
        <v>24335000</v>
      </c>
      <c r="G182" s="58">
        <f>ROUNDDOWN(D182*F182,-3)</f>
        <v>24335000</v>
      </c>
      <c r="H182" s="45">
        <v>24334280</v>
      </c>
      <c r="I182" s="58">
        <f t="shared" si="21"/>
        <v>720</v>
      </c>
      <c r="J182" s="58"/>
    </row>
    <row r="183" spans="1:10" s="21" customFormat="1" ht="12.75" hidden="1" x14ac:dyDescent="0.2">
      <c r="A183" s="1" t="s">
        <v>312</v>
      </c>
      <c r="B183" s="43"/>
      <c r="C183" s="44" t="s">
        <v>313</v>
      </c>
      <c r="D183" s="45">
        <v>1</v>
      </c>
      <c r="E183" s="45" t="s">
        <v>314</v>
      </c>
      <c r="F183" s="45">
        <v>800000</v>
      </c>
      <c r="G183" s="58">
        <f>ROUNDDOWN(D183*F183,-3)</f>
        <v>800000</v>
      </c>
      <c r="H183" s="45">
        <v>800000</v>
      </c>
      <c r="I183" s="58">
        <f t="shared" si="21"/>
        <v>0</v>
      </c>
      <c r="J183" s="58"/>
    </row>
    <row r="184" spans="1:10" s="21" customFormat="1" ht="12.75" hidden="1" x14ac:dyDescent="0.2">
      <c r="A184" s="1" t="s">
        <v>315</v>
      </c>
      <c r="B184" s="40">
        <v>522191</v>
      </c>
      <c r="C184" s="41" t="s">
        <v>316</v>
      </c>
      <c r="D184" s="42"/>
      <c r="E184" s="42"/>
      <c r="F184" s="42"/>
      <c r="G184" s="57">
        <f>G185</f>
        <v>1605000</v>
      </c>
      <c r="H184" s="42">
        <v>1600000</v>
      </c>
      <c r="I184" s="57">
        <f>I185</f>
        <v>5000</v>
      </c>
      <c r="J184" s="57">
        <f>J185</f>
        <v>0</v>
      </c>
    </row>
    <row r="185" spans="1:10" s="21" customFormat="1" ht="12.75" hidden="1" x14ac:dyDescent="0.2">
      <c r="A185" s="1" t="s">
        <v>317</v>
      </c>
      <c r="B185" s="43"/>
      <c r="C185" s="44" t="s">
        <v>318</v>
      </c>
      <c r="D185" s="45">
        <v>1</v>
      </c>
      <c r="E185" s="45" t="s">
        <v>255</v>
      </c>
      <c r="F185" s="45">
        <v>1605500</v>
      </c>
      <c r="G185" s="58">
        <f>ROUNDDOWN(D185*F185,-3)</f>
        <v>1605000</v>
      </c>
      <c r="H185" s="45">
        <v>1600000</v>
      </c>
      <c r="I185" s="58">
        <f>G185-H185</f>
        <v>5000</v>
      </c>
      <c r="J185" s="58"/>
    </row>
    <row r="186" spans="1:10" s="21" customFormat="1" ht="12.75" hidden="1" x14ac:dyDescent="0.2">
      <c r="A186" s="1" t="s">
        <v>319</v>
      </c>
      <c r="B186" s="40">
        <v>522192</v>
      </c>
      <c r="C186" s="41" t="s">
        <v>135</v>
      </c>
      <c r="D186" s="42"/>
      <c r="E186" s="42"/>
      <c r="F186" s="42"/>
      <c r="G186" s="57">
        <f>G187</f>
        <v>4246000</v>
      </c>
      <c r="H186" s="42">
        <v>4246000</v>
      </c>
      <c r="I186" s="57">
        <f>I187</f>
        <v>0</v>
      </c>
      <c r="J186" s="57">
        <f>J187</f>
        <v>0</v>
      </c>
    </row>
    <row r="187" spans="1:10" s="21" customFormat="1" ht="12.75" hidden="1" x14ac:dyDescent="0.2">
      <c r="A187" s="1" t="s">
        <v>320</v>
      </c>
      <c r="B187" s="43"/>
      <c r="C187" s="44" t="s">
        <v>254</v>
      </c>
      <c r="D187" s="45">
        <v>1</v>
      </c>
      <c r="E187" s="45" t="s">
        <v>255</v>
      </c>
      <c r="F187" s="45">
        <v>4246000</v>
      </c>
      <c r="G187" s="58">
        <f>ROUNDDOWN(D187*F187,-3)</f>
        <v>4246000</v>
      </c>
      <c r="H187" s="45">
        <v>4246000</v>
      </c>
      <c r="I187" s="58">
        <f>G187-H187</f>
        <v>0</v>
      </c>
      <c r="J187" s="58"/>
    </row>
    <row r="188" spans="1:10" s="21" customFormat="1" ht="12.75" hidden="1" x14ac:dyDescent="0.2">
      <c r="A188" s="1" t="s">
        <v>321</v>
      </c>
      <c r="B188" s="40">
        <v>524111</v>
      </c>
      <c r="C188" s="41" t="s">
        <v>44</v>
      </c>
      <c r="D188" s="42"/>
      <c r="E188" s="42"/>
      <c r="F188" s="42"/>
      <c r="G188" s="57">
        <f>G189</f>
        <v>21851000</v>
      </c>
      <c r="H188" s="42">
        <v>21850700</v>
      </c>
      <c r="I188" s="57">
        <f>I189</f>
        <v>300</v>
      </c>
      <c r="J188" s="57">
        <f>J189</f>
        <v>0</v>
      </c>
    </row>
    <row r="189" spans="1:10" s="21" customFormat="1" ht="12.75" hidden="1" x14ac:dyDescent="0.2">
      <c r="A189" s="1" t="s">
        <v>322</v>
      </c>
      <c r="B189" s="43"/>
      <c r="C189" s="44" t="s">
        <v>323</v>
      </c>
      <c r="D189" s="45">
        <v>5</v>
      </c>
      <c r="E189" s="45" t="s">
        <v>67</v>
      </c>
      <c r="F189" s="45">
        <v>4370200</v>
      </c>
      <c r="G189" s="58">
        <f>ROUNDDOWN(D189*F189,-3)</f>
        <v>21851000</v>
      </c>
      <c r="H189" s="45">
        <v>21850700</v>
      </c>
      <c r="I189" s="58">
        <f>G189-H189</f>
        <v>300</v>
      </c>
      <c r="J189" s="58"/>
    </row>
    <row r="190" spans="1:10" s="21" customFormat="1" ht="12.75" hidden="1" x14ac:dyDescent="0.2">
      <c r="A190" s="1" t="s">
        <v>324</v>
      </c>
      <c r="B190" s="40">
        <v>524113</v>
      </c>
      <c r="C190" s="41" t="s">
        <v>116</v>
      </c>
      <c r="D190" s="42"/>
      <c r="E190" s="42"/>
      <c r="F190" s="42"/>
      <c r="G190" s="57">
        <f>G191</f>
        <v>515818000</v>
      </c>
      <c r="H190" s="42">
        <v>0</v>
      </c>
      <c r="I190" s="57">
        <f>I191</f>
        <v>515818000</v>
      </c>
      <c r="J190" s="57">
        <f>J191</f>
        <v>0</v>
      </c>
    </row>
    <row r="191" spans="1:10" s="21" customFormat="1" ht="12.75" hidden="1" x14ac:dyDescent="0.2">
      <c r="A191" s="1" t="s">
        <v>325</v>
      </c>
      <c r="B191" s="43"/>
      <c r="C191" s="44" t="s">
        <v>227</v>
      </c>
      <c r="D191" s="45">
        <v>1</v>
      </c>
      <c r="E191" s="45" t="s">
        <v>197</v>
      </c>
      <c r="F191" s="45">
        <v>515818000</v>
      </c>
      <c r="G191" s="58">
        <f>ROUNDDOWN(D191*F191,-3)</f>
        <v>515818000</v>
      </c>
      <c r="H191" s="45">
        <v>0</v>
      </c>
      <c r="I191" s="58">
        <f>G191-H191</f>
        <v>515818000</v>
      </c>
      <c r="J191" s="58"/>
    </row>
    <row r="192" spans="1:10" s="21" customFormat="1" ht="25.5" hidden="1" x14ac:dyDescent="0.2">
      <c r="A192" s="1" t="s">
        <v>326</v>
      </c>
      <c r="B192" s="37" t="s">
        <v>327</v>
      </c>
      <c r="C192" s="38" t="s">
        <v>328</v>
      </c>
      <c r="D192" s="39"/>
      <c r="E192" s="39"/>
      <c r="F192" s="39"/>
      <c r="G192" s="56">
        <f>SUM(G193,G197,G200,G202)</f>
        <v>450000000</v>
      </c>
      <c r="H192" s="39">
        <v>17117358</v>
      </c>
      <c r="I192" s="56">
        <f>SUM(I193,I197,I200,I202)</f>
        <v>432882642</v>
      </c>
      <c r="J192" s="56">
        <f>SUM(J193,J197,J200,J202)</f>
        <v>0</v>
      </c>
    </row>
    <row r="193" spans="1:10" s="21" customFormat="1" ht="12.75" hidden="1" x14ac:dyDescent="0.2">
      <c r="A193" s="1" t="s">
        <v>329</v>
      </c>
      <c r="B193" s="40">
        <v>521211</v>
      </c>
      <c r="C193" s="41" t="s">
        <v>27</v>
      </c>
      <c r="D193" s="42"/>
      <c r="E193" s="42"/>
      <c r="F193" s="42"/>
      <c r="G193" s="57">
        <f>SUM(G194:G196)</f>
        <v>4000000</v>
      </c>
      <c r="H193" s="42">
        <v>3999200</v>
      </c>
      <c r="I193" s="57">
        <f>SUM(I194:I196)</f>
        <v>800</v>
      </c>
      <c r="J193" s="57">
        <f>SUM(J194:J196)</f>
        <v>0</v>
      </c>
    </row>
    <row r="194" spans="1:10" s="21" customFormat="1" ht="12.75" hidden="1" x14ac:dyDescent="0.2">
      <c r="A194" s="1" t="s">
        <v>330</v>
      </c>
      <c r="B194" s="43"/>
      <c r="C194" s="44" t="s">
        <v>93</v>
      </c>
      <c r="D194" s="45">
        <v>1</v>
      </c>
      <c r="E194" s="45" t="s">
        <v>237</v>
      </c>
      <c r="F194" s="45">
        <v>1500000</v>
      </c>
      <c r="G194" s="58">
        <f>ROUNDDOWN(D194*F194,-3)</f>
        <v>1500000</v>
      </c>
      <c r="H194" s="45">
        <v>1499700</v>
      </c>
      <c r="I194" s="58">
        <f t="shared" ref="I194:I196" si="22">G194-H194</f>
        <v>300</v>
      </c>
      <c r="J194" s="58"/>
    </row>
    <row r="195" spans="1:10" s="21" customFormat="1" ht="12.75" hidden="1" x14ac:dyDescent="0.2">
      <c r="A195" s="1" t="s">
        <v>331</v>
      </c>
      <c r="B195" s="43"/>
      <c r="C195" s="44" t="s">
        <v>300</v>
      </c>
      <c r="D195" s="45">
        <v>1</v>
      </c>
      <c r="E195" s="45" t="s">
        <v>237</v>
      </c>
      <c r="F195" s="45">
        <v>1000000</v>
      </c>
      <c r="G195" s="58">
        <f>ROUNDDOWN(D195*F195,-3)</f>
        <v>1000000</v>
      </c>
      <c r="H195" s="45">
        <v>999500</v>
      </c>
      <c r="I195" s="58">
        <f t="shared" si="22"/>
        <v>500</v>
      </c>
      <c r="J195" s="58"/>
    </row>
    <row r="196" spans="1:10" s="21" customFormat="1" ht="12.75" hidden="1" x14ac:dyDescent="0.2">
      <c r="A196" s="1" t="s">
        <v>332</v>
      </c>
      <c r="B196" s="43"/>
      <c r="C196" s="44" t="s">
        <v>302</v>
      </c>
      <c r="D196" s="45">
        <v>1</v>
      </c>
      <c r="E196" s="45" t="s">
        <v>237</v>
      </c>
      <c r="F196" s="45">
        <v>1500000</v>
      </c>
      <c r="G196" s="58">
        <f>ROUNDDOWN(D196*F196,-3)</f>
        <v>1500000</v>
      </c>
      <c r="H196" s="45">
        <v>1500000</v>
      </c>
      <c r="I196" s="58">
        <f t="shared" si="22"/>
        <v>0</v>
      </c>
      <c r="J196" s="58"/>
    </row>
    <row r="197" spans="1:10" s="21" customFormat="1" ht="12.75" hidden="1" x14ac:dyDescent="0.2">
      <c r="A197" s="1" t="s">
        <v>333</v>
      </c>
      <c r="B197" s="40">
        <v>521219</v>
      </c>
      <c r="C197" s="41" t="s">
        <v>99</v>
      </c>
      <c r="D197" s="42"/>
      <c r="E197" s="42"/>
      <c r="F197" s="42"/>
      <c r="G197" s="57">
        <f>SUM(G198:G199)</f>
        <v>4298000</v>
      </c>
      <c r="H197" s="42">
        <v>4297458</v>
      </c>
      <c r="I197" s="57">
        <f>SUM(I198:I199)</f>
        <v>542</v>
      </c>
      <c r="J197" s="57">
        <f>SUM(J198:J199)</f>
        <v>0</v>
      </c>
    </row>
    <row r="198" spans="1:10" s="21" customFormat="1" ht="25.5" hidden="1" x14ac:dyDescent="0.2">
      <c r="A198" s="1" t="s">
        <v>334</v>
      </c>
      <c r="B198" s="43"/>
      <c r="C198" s="44" t="s">
        <v>335</v>
      </c>
      <c r="D198" s="45">
        <v>1</v>
      </c>
      <c r="E198" s="45" t="s">
        <v>138</v>
      </c>
      <c r="F198" s="45">
        <v>3105000</v>
      </c>
      <c r="G198" s="58">
        <f>ROUNDDOWN(D198*F198,-3)</f>
        <v>3105000</v>
      </c>
      <c r="H198" s="45">
        <v>3105000</v>
      </c>
      <c r="I198" s="58">
        <f t="shared" ref="I198:I199" si="23">G198-H198</f>
        <v>0</v>
      </c>
      <c r="J198" s="58"/>
    </row>
    <row r="199" spans="1:10" s="21" customFormat="1" ht="25.5" hidden="1" x14ac:dyDescent="0.2">
      <c r="A199" s="1" t="s">
        <v>336</v>
      </c>
      <c r="B199" s="43"/>
      <c r="C199" s="44" t="s">
        <v>337</v>
      </c>
      <c r="D199" s="45">
        <v>1</v>
      </c>
      <c r="E199" s="45" t="s">
        <v>138</v>
      </c>
      <c r="F199" s="45">
        <v>1193000</v>
      </c>
      <c r="G199" s="58">
        <f>ROUNDDOWN(D199*F199,-3)</f>
        <v>1193000</v>
      </c>
      <c r="H199" s="45">
        <v>1192458</v>
      </c>
      <c r="I199" s="58">
        <f t="shared" si="23"/>
        <v>542</v>
      </c>
      <c r="J199" s="58"/>
    </row>
    <row r="200" spans="1:10" s="21" customFormat="1" ht="12.75" hidden="1" x14ac:dyDescent="0.2">
      <c r="A200" s="1" t="s">
        <v>338</v>
      </c>
      <c r="B200" s="40">
        <v>522151</v>
      </c>
      <c r="C200" s="41" t="s">
        <v>39</v>
      </c>
      <c r="D200" s="42"/>
      <c r="E200" s="42"/>
      <c r="F200" s="42"/>
      <c r="G200" s="57">
        <f>G201</f>
        <v>432643000</v>
      </c>
      <c r="H200" s="42">
        <v>0</v>
      </c>
      <c r="I200" s="57">
        <f>I201</f>
        <v>432643000</v>
      </c>
      <c r="J200" s="57">
        <f>J201</f>
        <v>0</v>
      </c>
    </row>
    <row r="201" spans="1:10" s="21" customFormat="1" ht="12.75" hidden="1" x14ac:dyDescent="0.2">
      <c r="A201" s="1" t="s">
        <v>339</v>
      </c>
      <c r="B201" s="43"/>
      <c r="C201" s="44" t="s">
        <v>340</v>
      </c>
      <c r="D201" s="45">
        <v>1</v>
      </c>
      <c r="E201" s="45" t="s">
        <v>197</v>
      </c>
      <c r="F201" s="45">
        <v>432643000</v>
      </c>
      <c r="G201" s="58">
        <f>ROUNDDOWN(D201*F201,-3)</f>
        <v>432643000</v>
      </c>
      <c r="H201" s="45">
        <v>0</v>
      </c>
      <c r="I201" s="58">
        <f>G201-H201</f>
        <v>432643000</v>
      </c>
      <c r="J201" s="58"/>
    </row>
    <row r="202" spans="1:10" s="21" customFormat="1" ht="12.75" hidden="1" x14ac:dyDescent="0.2">
      <c r="A202" s="1" t="s">
        <v>341</v>
      </c>
      <c r="B202" s="40">
        <v>524111</v>
      </c>
      <c r="C202" s="41" t="s">
        <v>44</v>
      </c>
      <c r="D202" s="42"/>
      <c r="E202" s="42"/>
      <c r="F202" s="42"/>
      <c r="G202" s="57">
        <f>G203</f>
        <v>9059000</v>
      </c>
      <c r="H202" s="42">
        <v>8820700</v>
      </c>
      <c r="I202" s="57">
        <f>I203</f>
        <v>238300</v>
      </c>
      <c r="J202" s="57">
        <f>J203</f>
        <v>0</v>
      </c>
    </row>
    <row r="203" spans="1:10" s="21" customFormat="1" ht="25.5" hidden="1" x14ac:dyDescent="0.2">
      <c r="A203" s="1" t="s">
        <v>342</v>
      </c>
      <c r="B203" s="43"/>
      <c r="C203" s="44" t="s">
        <v>343</v>
      </c>
      <c r="D203" s="45">
        <v>2</v>
      </c>
      <c r="E203" s="45" t="s">
        <v>67</v>
      </c>
      <c r="F203" s="45">
        <v>4529500</v>
      </c>
      <c r="G203" s="58">
        <f>ROUNDDOWN(D203*F203,-3)</f>
        <v>9059000</v>
      </c>
      <c r="H203" s="45">
        <v>8820700</v>
      </c>
      <c r="I203" s="58">
        <f>G203-H203</f>
        <v>238300</v>
      </c>
      <c r="J203" s="58"/>
    </row>
    <row r="204" spans="1:10" s="21" customFormat="1" ht="12.75" hidden="1" x14ac:dyDescent="0.2">
      <c r="A204" s="1" t="s">
        <v>344</v>
      </c>
      <c r="B204" s="37" t="s">
        <v>345</v>
      </c>
      <c r="C204" s="38" t="s">
        <v>346</v>
      </c>
      <c r="D204" s="39"/>
      <c r="E204" s="39"/>
      <c r="F204" s="39"/>
      <c r="G204" s="56">
        <f>SUM(G205,G209,G211,G213,G215)</f>
        <v>350000000</v>
      </c>
      <c r="H204" s="39">
        <v>80472590</v>
      </c>
      <c r="I204" s="56">
        <f>SUM(I205,I209,I211,I213,I215)</f>
        <v>269527410</v>
      </c>
      <c r="J204" s="56">
        <f>SUM(J205,J209,J211,J213,J215)</f>
        <v>0</v>
      </c>
    </row>
    <row r="205" spans="1:10" s="21" customFormat="1" ht="12.75" hidden="1" x14ac:dyDescent="0.2">
      <c r="A205" s="1" t="s">
        <v>347</v>
      </c>
      <c r="B205" s="40">
        <v>521211</v>
      </c>
      <c r="C205" s="41" t="s">
        <v>27</v>
      </c>
      <c r="D205" s="42"/>
      <c r="E205" s="42"/>
      <c r="F205" s="42"/>
      <c r="G205" s="57">
        <f>SUM(G206:G208)</f>
        <v>12550000</v>
      </c>
      <c r="H205" s="42">
        <v>12517500</v>
      </c>
      <c r="I205" s="57">
        <f>SUM(I206:I208)</f>
        <v>32500</v>
      </c>
      <c r="J205" s="57">
        <f>SUM(J206:J208)</f>
        <v>0</v>
      </c>
    </row>
    <row r="206" spans="1:10" s="21" customFormat="1" ht="12.75" hidden="1" x14ac:dyDescent="0.2">
      <c r="A206" s="1" t="s">
        <v>348</v>
      </c>
      <c r="B206" s="43"/>
      <c r="C206" s="44" t="s">
        <v>29</v>
      </c>
      <c r="D206" s="45">
        <v>134</v>
      </c>
      <c r="E206" s="45" t="s">
        <v>67</v>
      </c>
      <c r="F206" s="45">
        <v>75000</v>
      </c>
      <c r="G206" s="58">
        <f>ROUNDDOWN(D206*F206,-3)</f>
        <v>10050000</v>
      </c>
      <c r="H206" s="45">
        <v>10029000</v>
      </c>
      <c r="I206" s="58">
        <f t="shared" ref="I206:I208" si="24">G206-H206</f>
        <v>21000</v>
      </c>
      <c r="J206" s="58"/>
    </row>
    <row r="207" spans="1:10" s="21" customFormat="1" ht="12.75" hidden="1" x14ac:dyDescent="0.2">
      <c r="A207" s="1" t="s">
        <v>349</v>
      </c>
      <c r="B207" s="43"/>
      <c r="C207" s="44" t="s">
        <v>300</v>
      </c>
      <c r="D207" s="45">
        <v>1</v>
      </c>
      <c r="E207" s="45" t="s">
        <v>237</v>
      </c>
      <c r="F207" s="45">
        <v>1000000</v>
      </c>
      <c r="G207" s="58">
        <f>ROUNDDOWN(D207*F207,-3)</f>
        <v>1000000</v>
      </c>
      <c r="H207" s="45">
        <v>993500</v>
      </c>
      <c r="I207" s="58">
        <f t="shared" si="24"/>
        <v>6500</v>
      </c>
      <c r="J207" s="58"/>
    </row>
    <row r="208" spans="1:10" s="21" customFormat="1" ht="12.75" hidden="1" x14ac:dyDescent="0.2">
      <c r="A208" s="1" t="s">
        <v>350</v>
      </c>
      <c r="B208" s="43"/>
      <c r="C208" s="44" t="s">
        <v>302</v>
      </c>
      <c r="D208" s="45">
        <v>1</v>
      </c>
      <c r="E208" s="45" t="s">
        <v>237</v>
      </c>
      <c r="F208" s="45">
        <v>1500000</v>
      </c>
      <c r="G208" s="58">
        <f>ROUNDDOWN(D208*F208,-3)</f>
        <v>1500000</v>
      </c>
      <c r="H208" s="45">
        <v>1495000</v>
      </c>
      <c r="I208" s="58">
        <f t="shared" si="24"/>
        <v>5000</v>
      </c>
      <c r="J208" s="58"/>
    </row>
    <row r="209" spans="1:10" s="21" customFormat="1" ht="12.75" hidden="1" x14ac:dyDescent="0.2">
      <c r="A209" s="1" t="s">
        <v>351</v>
      </c>
      <c r="B209" s="40">
        <v>521219</v>
      </c>
      <c r="C209" s="41" t="s">
        <v>99</v>
      </c>
      <c r="D209" s="42"/>
      <c r="E209" s="42"/>
      <c r="F209" s="42"/>
      <c r="G209" s="57">
        <f>G210</f>
        <v>1192000</v>
      </c>
      <c r="H209" s="42">
        <v>1191418</v>
      </c>
      <c r="I209" s="57">
        <f>I210</f>
        <v>582</v>
      </c>
      <c r="J209" s="57">
        <f>J210</f>
        <v>0</v>
      </c>
    </row>
    <row r="210" spans="1:10" s="21" customFormat="1" ht="12.75" hidden="1" x14ac:dyDescent="0.2">
      <c r="A210" s="1" t="s">
        <v>352</v>
      </c>
      <c r="B210" s="43"/>
      <c r="C210" s="44" t="s">
        <v>101</v>
      </c>
      <c r="D210" s="45">
        <v>1</v>
      </c>
      <c r="E210" s="45" t="s">
        <v>255</v>
      </c>
      <c r="F210" s="45">
        <v>1192000</v>
      </c>
      <c r="G210" s="58">
        <f>ROUNDDOWN(D210*F210,-3)</f>
        <v>1192000</v>
      </c>
      <c r="H210" s="45">
        <v>1191418</v>
      </c>
      <c r="I210" s="58">
        <f>G210-H210</f>
        <v>582</v>
      </c>
      <c r="J210" s="58"/>
    </row>
    <row r="211" spans="1:10" s="21" customFormat="1" ht="12.75" hidden="1" x14ac:dyDescent="0.2">
      <c r="A211" s="1" t="s">
        <v>353</v>
      </c>
      <c r="B211" s="40">
        <v>521811</v>
      </c>
      <c r="C211" s="41" t="s">
        <v>105</v>
      </c>
      <c r="D211" s="42"/>
      <c r="E211" s="42"/>
      <c r="F211" s="42"/>
      <c r="G211" s="57">
        <f>G212</f>
        <v>266494000</v>
      </c>
      <c r="H211" s="42">
        <v>0</v>
      </c>
      <c r="I211" s="57">
        <f>I212</f>
        <v>266494000</v>
      </c>
      <c r="J211" s="57">
        <f>J212</f>
        <v>0</v>
      </c>
    </row>
    <row r="212" spans="1:10" s="21" customFormat="1" ht="12.75" hidden="1" x14ac:dyDescent="0.2">
      <c r="A212" s="1" t="s">
        <v>354</v>
      </c>
      <c r="B212" s="43"/>
      <c r="C212" s="44" t="s">
        <v>340</v>
      </c>
      <c r="D212" s="45">
        <v>1</v>
      </c>
      <c r="E212" s="45" t="s">
        <v>197</v>
      </c>
      <c r="F212" s="45">
        <v>266494000</v>
      </c>
      <c r="G212" s="58">
        <f>ROUNDDOWN(D212*F212,-3)</f>
        <v>266494000</v>
      </c>
      <c r="H212" s="45">
        <v>0</v>
      </c>
      <c r="I212" s="58">
        <f>G212-H212</f>
        <v>266494000</v>
      </c>
      <c r="J212" s="58"/>
    </row>
    <row r="213" spans="1:10" s="21" customFormat="1" ht="12.75" hidden="1" x14ac:dyDescent="0.2">
      <c r="A213" s="1" t="s">
        <v>355</v>
      </c>
      <c r="B213" s="40">
        <v>522151</v>
      </c>
      <c r="C213" s="41" t="s">
        <v>39</v>
      </c>
      <c r="D213" s="42"/>
      <c r="E213" s="42"/>
      <c r="F213" s="42"/>
      <c r="G213" s="57">
        <f>G214</f>
        <v>9000000</v>
      </c>
      <c r="H213" s="42">
        <v>9000000</v>
      </c>
      <c r="I213" s="57">
        <f>I214</f>
        <v>0</v>
      </c>
      <c r="J213" s="57">
        <f>J214</f>
        <v>0</v>
      </c>
    </row>
    <row r="214" spans="1:10" s="21" customFormat="1" ht="12.75" hidden="1" x14ac:dyDescent="0.2">
      <c r="A214" s="1" t="s">
        <v>356</v>
      </c>
      <c r="B214" s="43"/>
      <c r="C214" s="44" t="s">
        <v>357</v>
      </c>
      <c r="D214" s="45">
        <v>9</v>
      </c>
      <c r="E214" s="45" t="s">
        <v>358</v>
      </c>
      <c r="F214" s="45">
        <v>1000000</v>
      </c>
      <c r="G214" s="58">
        <f>ROUNDDOWN(D214*F214,-3)</f>
        <v>9000000</v>
      </c>
      <c r="H214" s="45">
        <v>9000000</v>
      </c>
      <c r="I214" s="58">
        <f>G214-H214</f>
        <v>0</v>
      </c>
      <c r="J214" s="58"/>
    </row>
    <row r="215" spans="1:10" s="21" customFormat="1" ht="12.75" hidden="1" x14ac:dyDescent="0.2">
      <c r="A215" s="1" t="s">
        <v>359</v>
      </c>
      <c r="B215" s="40">
        <v>524111</v>
      </c>
      <c r="C215" s="41" t="s">
        <v>44</v>
      </c>
      <c r="D215" s="42"/>
      <c r="E215" s="42"/>
      <c r="F215" s="42"/>
      <c r="G215" s="57">
        <f>G216</f>
        <v>60764000</v>
      </c>
      <c r="H215" s="42">
        <v>57763672</v>
      </c>
      <c r="I215" s="57">
        <f>I216</f>
        <v>3000328</v>
      </c>
      <c r="J215" s="57">
        <f>J216</f>
        <v>0</v>
      </c>
    </row>
    <row r="216" spans="1:10" s="21" customFormat="1" ht="12.75" hidden="1" x14ac:dyDescent="0.2">
      <c r="A216" s="1" t="s">
        <v>360</v>
      </c>
      <c r="B216" s="43"/>
      <c r="C216" s="44" t="s">
        <v>361</v>
      </c>
      <c r="D216" s="45">
        <v>10</v>
      </c>
      <c r="E216" s="45" t="s">
        <v>67</v>
      </c>
      <c r="F216" s="45">
        <v>6076400</v>
      </c>
      <c r="G216" s="58">
        <f>ROUNDDOWN(D216*F216,-3)</f>
        <v>60764000</v>
      </c>
      <c r="H216" s="45">
        <v>57763672</v>
      </c>
      <c r="I216" s="58">
        <f>G216-H216</f>
        <v>3000328</v>
      </c>
      <c r="J216" s="58"/>
    </row>
    <row r="217" spans="1:10" s="21" customFormat="1" ht="25.5" hidden="1" x14ac:dyDescent="0.2">
      <c r="A217" s="1" t="s">
        <v>362</v>
      </c>
      <c r="B217" s="37" t="s">
        <v>363</v>
      </c>
      <c r="C217" s="38" t="s">
        <v>364</v>
      </c>
      <c r="D217" s="39"/>
      <c r="E217" s="39"/>
      <c r="F217" s="39"/>
      <c r="G217" s="56">
        <f>SUM(G218,G228,G231,G235)</f>
        <v>639737000</v>
      </c>
      <c r="H217" s="39">
        <v>0</v>
      </c>
      <c r="I217" s="56">
        <f>SUM(I218,I228,I231,I235)</f>
        <v>639737000</v>
      </c>
      <c r="J217" s="56">
        <f>SUM(J218,J228,J231,J235)</f>
        <v>0</v>
      </c>
    </row>
    <row r="218" spans="1:10" s="21" customFormat="1" ht="12.75" hidden="1" x14ac:dyDescent="0.2">
      <c r="A218" s="1" t="s">
        <v>365</v>
      </c>
      <c r="B218" s="40">
        <v>521211</v>
      </c>
      <c r="C218" s="41" t="s">
        <v>27</v>
      </c>
      <c r="D218" s="42"/>
      <c r="E218" s="42"/>
      <c r="F218" s="42"/>
      <c r="G218" s="57">
        <f>SUM(G219:G227)</f>
        <v>118575000</v>
      </c>
      <c r="H218" s="42">
        <v>0</v>
      </c>
      <c r="I218" s="57">
        <f>SUM(I219:I227)</f>
        <v>118575000</v>
      </c>
      <c r="J218" s="57">
        <f>SUM(J219:J227)</f>
        <v>0</v>
      </c>
    </row>
    <row r="219" spans="1:10" s="21" customFormat="1" ht="12.75" hidden="1" x14ac:dyDescent="0.2">
      <c r="A219" s="1" t="s">
        <v>366</v>
      </c>
      <c r="B219" s="43"/>
      <c r="C219" s="44" t="s">
        <v>29</v>
      </c>
      <c r="D219" s="45">
        <v>569</v>
      </c>
      <c r="E219" s="45" t="s">
        <v>67</v>
      </c>
      <c r="F219" s="45">
        <v>75000</v>
      </c>
      <c r="G219" s="58">
        <f t="shared" ref="G219:G227" si="25">ROUNDDOWN(D219*F219,-3)</f>
        <v>42675000</v>
      </c>
      <c r="H219" s="45">
        <v>0</v>
      </c>
      <c r="I219" s="58">
        <f t="shared" ref="I219:I227" si="26">G219-H219</f>
        <v>42675000</v>
      </c>
      <c r="J219" s="58"/>
    </row>
    <row r="220" spans="1:10" s="21" customFormat="1" ht="12.75" hidden="1" x14ac:dyDescent="0.2">
      <c r="A220" s="1" t="s">
        <v>367</v>
      </c>
      <c r="B220" s="43"/>
      <c r="C220" s="44" t="s">
        <v>32</v>
      </c>
      <c r="D220" s="45">
        <v>2</v>
      </c>
      <c r="E220" s="45" t="s">
        <v>197</v>
      </c>
      <c r="F220" s="45">
        <v>1000000</v>
      </c>
      <c r="G220" s="58">
        <f t="shared" si="25"/>
        <v>2000000</v>
      </c>
      <c r="H220" s="45">
        <v>0</v>
      </c>
      <c r="I220" s="58">
        <f t="shared" si="26"/>
        <v>2000000</v>
      </c>
      <c r="J220" s="58"/>
    </row>
    <row r="221" spans="1:10" s="21" customFormat="1" ht="12.75" hidden="1" x14ac:dyDescent="0.2">
      <c r="A221" s="1" t="s">
        <v>368</v>
      </c>
      <c r="B221" s="43"/>
      <c r="C221" s="44" t="s">
        <v>35</v>
      </c>
      <c r="D221" s="45">
        <v>2</v>
      </c>
      <c r="E221" s="45" t="s">
        <v>237</v>
      </c>
      <c r="F221" s="45">
        <v>1000000</v>
      </c>
      <c r="G221" s="58">
        <f t="shared" si="25"/>
        <v>2000000</v>
      </c>
      <c r="H221" s="45">
        <v>0</v>
      </c>
      <c r="I221" s="58">
        <f t="shared" si="26"/>
        <v>2000000</v>
      </c>
      <c r="J221" s="58"/>
    </row>
    <row r="222" spans="1:10" s="21" customFormat="1" ht="12.75" hidden="1" x14ac:dyDescent="0.2">
      <c r="A222" s="1" t="s">
        <v>369</v>
      </c>
      <c r="B222" s="43"/>
      <c r="C222" s="44" t="s">
        <v>37</v>
      </c>
      <c r="D222" s="45">
        <v>2</v>
      </c>
      <c r="E222" s="45" t="s">
        <v>237</v>
      </c>
      <c r="F222" s="45">
        <v>1500000</v>
      </c>
      <c r="G222" s="58">
        <f t="shared" si="25"/>
        <v>3000000</v>
      </c>
      <c r="H222" s="45">
        <v>0</v>
      </c>
      <c r="I222" s="58">
        <f t="shared" si="26"/>
        <v>3000000</v>
      </c>
      <c r="J222" s="58"/>
    </row>
    <row r="223" spans="1:10" s="21" customFormat="1" ht="12.75" hidden="1" x14ac:dyDescent="0.2">
      <c r="A223" s="1" t="s">
        <v>370</v>
      </c>
      <c r="B223" s="43"/>
      <c r="C223" s="44" t="s">
        <v>371</v>
      </c>
      <c r="D223" s="45">
        <v>20</v>
      </c>
      <c r="E223" s="45" t="s">
        <v>76</v>
      </c>
      <c r="F223" s="45">
        <v>450000</v>
      </c>
      <c r="G223" s="58">
        <f t="shared" si="25"/>
        <v>9000000</v>
      </c>
      <c r="H223" s="45">
        <v>0</v>
      </c>
      <c r="I223" s="58">
        <f t="shared" si="26"/>
        <v>9000000</v>
      </c>
      <c r="J223" s="58"/>
    </row>
    <row r="224" spans="1:10" s="21" customFormat="1" ht="12.75" hidden="1" x14ac:dyDescent="0.2">
      <c r="A224" s="1" t="s">
        <v>372</v>
      </c>
      <c r="B224" s="43"/>
      <c r="C224" s="44" t="s">
        <v>373</v>
      </c>
      <c r="D224" s="45">
        <v>20</v>
      </c>
      <c r="E224" s="45" t="s">
        <v>76</v>
      </c>
      <c r="F224" s="45">
        <v>450000</v>
      </c>
      <c r="G224" s="58">
        <f t="shared" si="25"/>
        <v>9000000</v>
      </c>
      <c r="H224" s="45">
        <v>0</v>
      </c>
      <c r="I224" s="58">
        <f t="shared" si="26"/>
        <v>9000000</v>
      </c>
      <c r="J224" s="58"/>
    </row>
    <row r="225" spans="1:10" s="21" customFormat="1" ht="12.75" hidden="1" x14ac:dyDescent="0.2">
      <c r="A225" s="1" t="s">
        <v>374</v>
      </c>
      <c r="B225" s="43"/>
      <c r="C225" s="44" t="s">
        <v>375</v>
      </c>
      <c r="D225" s="45">
        <v>1</v>
      </c>
      <c r="E225" s="45" t="s">
        <v>197</v>
      </c>
      <c r="F225" s="45">
        <v>25000000</v>
      </c>
      <c r="G225" s="58">
        <f t="shared" si="25"/>
        <v>25000000</v>
      </c>
      <c r="H225" s="45">
        <v>0</v>
      </c>
      <c r="I225" s="58">
        <f t="shared" si="26"/>
        <v>25000000</v>
      </c>
      <c r="J225" s="58"/>
    </row>
    <row r="226" spans="1:10" s="21" customFormat="1" ht="12.75" hidden="1" x14ac:dyDescent="0.2">
      <c r="A226" s="1" t="s">
        <v>376</v>
      </c>
      <c r="B226" s="43"/>
      <c r="C226" s="44" t="s">
        <v>377</v>
      </c>
      <c r="D226" s="45">
        <v>1</v>
      </c>
      <c r="E226" s="45" t="s">
        <v>197</v>
      </c>
      <c r="F226" s="45">
        <v>25000000</v>
      </c>
      <c r="G226" s="58">
        <f t="shared" si="25"/>
        <v>25000000</v>
      </c>
      <c r="H226" s="45">
        <v>0</v>
      </c>
      <c r="I226" s="58">
        <f t="shared" si="26"/>
        <v>25000000</v>
      </c>
      <c r="J226" s="58"/>
    </row>
    <row r="227" spans="1:10" s="21" customFormat="1" ht="12.75" hidden="1" x14ac:dyDescent="0.2">
      <c r="A227" s="1" t="s">
        <v>378</v>
      </c>
      <c r="B227" s="43"/>
      <c r="C227" s="44" t="s">
        <v>379</v>
      </c>
      <c r="D227" s="45">
        <v>3</v>
      </c>
      <c r="E227" s="45" t="s">
        <v>76</v>
      </c>
      <c r="F227" s="45">
        <v>300000</v>
      </c>
      <c r="G227" s="58">
        <f t="shared" si="25"/>
        <v>900000</v>
      </c>
      <c r="H227" s="45">
        <v>0</v>
      </c>
      <c r="I227" s="58">
        <f t="shared" si="26"/>
        <v>900000</v>
      </c>
      <c r="J227" s="58"/>
    </row>
    <row r="228" spans="1:10" s="21" customFormat="1" ht="12.75" hidden="1" x14ac:dyDescent="0.2">
      <c r="A228" s="1" t="s">
        <v>380</v>
      </c>
      <c r="B228" s="40">
        <v>521219</v>
      </c>
      <c r="C228" s="41" t="s">
        <v>99</v>
      </c>
      <c r="D228" s="42"/>
      <c r="E228" s="42"/>
      <c r="F228" s="42"/>
      <c r="G228" s="57">
        <f>SUM(G229:G230)</f>
        <v>393200000</v>
      </c>
      <c r="H228" s="42">
        <v>0</v>
      </c>
      <c r="I228" s="57">
        <f>SUM(I229:I230)</f>
        <v>393200000</v>
      </c>
      <c r="J228" s="57">
        <f>SUM(J229:J230)</f>
        <v>0</v>
      </c>
    </row>
    <row r="229" spans="1:10" s="21" customFormat="1" ht="12.75" hidden="1" x14ac:dyDescent="0.2">
      <c r="A229" s="1" t="s">
        <v>381</v>
      </c>
      <c r="B229" s="43"/>
      <c r="C229" s="44" t="s">
        <v>382</v>
      </c>
      <c r="D229" s="45">
        <v>1</v>
      </c>
      <c r="E229" s="45" t="s">
        <v>197</v>
      </c>
      <c r="F229" s="45">
        <v>196600000</v>
      </c>
      <c r="G229" s="58">
        <f>ROUNDDOWN(D229*F229,-3)</f>
        <v>196600000</v>
      </c>
      <c r="H229" s="45">
        <v>0</v>
      </c>
      <c r="I229" s="58">
        <f t="shared" ref="I229:I230" si="27">G229-H229</f>
        <v>196600000</v>
      </c>
      <c r="J229" s="58"/>
    </row>
    <row r="230" spans="1:10" s="21" customFormat="1" ht="12.75" hidden="1" x14ac:dyDescent="0.2">
      <c r="A230" s="1" t="s">
        <v>383</v>
      </c>
      <c r="B230" s="43"/>
      <c r="C230" s="44" t="s">
        <v>384</v>
      </c>
      <c r="D230" s="45">
        <v>1</v>
      </c>
      <c r="E230" s="45" t="s">
        <v>197</v>
      </c>
      <c r="F230" s="45">
        <v>196600000</v>
      </c>
      <c r="G230" s="58">
        <f>ROUNDDOWN(D230*F230,-3)</f>
        <v>196600000</v>
      </c>
      <c r="H230" s="45">
        <v>0</v>
      </c>
      <c r="I230" s="58">
        <f t="shared" si="27"/>
        <v>196600000</v>
      </c>
      <c r="J230" s="58"/>
    </row>
    <row r="231" spans="1:10" s="21" customFormat="1" ht="12.75" hidden="1" x14ac:dyDescent="0.2">
      <c r="A231" s="1" t="s">
        <v>385</v>
      </c>
      <c r="B231" s="40">
        <v>522141</v>
      </c>
      <c r="C231" s="41" t="s">
        <v>272</v>
      </c>
      <c r="D231" s="42"/>
      <c r="E231" s="42"/>
      <c r="F231" s="42"/>
      <c r="G231" s="57">
        <f>SUM(G232:G234)</f>
        <v>120000000</v>
      </c>
      <c r="H231" s="42">
        <v>0</v>
      </c>
      <c r="I231" s="57">
        <f>SUM(I232:I234)</f>
        <v>120000000</v>
      </c>
      <c r="J231" s="57">
        <f>SUM(J232:J234)</f>
        <v>0</v>
      </c>
    </row>
    <row r="232" spans="1:10" s="21" customFormat="1" ht="12.75" hidden="1" x14ac:dyDescent="0.2">
      <c r="A232" s="1" t="s">
        <v>386</v>
      </c>
      <c r="B232" s="43"/>
      <c r="C232" s="44" t="s">
        <v>387</v>
      </c>
      <c r="D232" s="45">
        <v>2</v>
      </c>
      <c r="E232" s="45" t="s">
        <v>197</v>
      </c>
      <c r="F232" s="45">
        <v>40000000</v>
      </c>
      <c r="G232" s="58">
        <f>ROUNDDOWN(D232*F232,-3)</f>
        <v>80000000</v>
      </c>
      <c r="H232" s="45">
        <v>0</v>
      </c>
      <c r="I232" s="58">
        <f t="shared" ref="I232:I234" si="28">G232-H232</f>
        <v>80000000</v>
      </c>
      <c r="J232" s="58"/>
    </row>
    <row r="233" spans="1:10" s="21" customFormat="1" ht="12.75" hidden="1" x14ac:dyDescent="0.2">
      <c r="A233" s="1" t="s">
        <v>388</v>
      </c>
      <c r="B233" s="43"/>
      <c r="C233" s="44" t="s">
        <v>389</v>
      </c>
      <c r="D233" s="45">
        <v>2</v>
      </c>
      <c r="E233" s="45" t="s">
        <v>197</v>
      </c>
      <c r="F233" s="45">
        <v>10000000</v>
      </c>
      <c r="G233" s="58">
        <f>ROUNDDOWN(D233*F233,-3)</f>
        <v>20000000</v>
      </c>
      <c r="H233" s="45">
        <v>0</v>
      </c>
      <c r="I233" s="58">
        <f t="shared" si="28"/>
        <v>20000000</v>
      </c>
      <c r="J233" s="58"/>
    </row>
    <row r="234" spans="1:10" s="21" customFormat="1" ht="12.75" hidden="1" x14ac:dyDescent="0.2">
      <c r="A234" s="1" t="s">
        <v>390</v>
      </c>
      <c r="B234" s="43"/>
      <c r="C234" s="44" t="s">
        <v>391</v>
      </c>
      <c r="D234" s="45">
        <v>2</v>
      </c>
      <c r="E234" s="45" t="s">
        <v>197</v>
      </c>
      <c r="F234" s="45">
        <v>10000000</v>
      </c>
      <c r="G234" s="58">
        <f>ROUNDDOWN(D234*F234,-3)</f>
        <v>20000000</v>
      </c>
      <c r="H234" s="45">
        <v>0</v>
      </c>
      <c r="I234" s="58">
        <f t="shared" si="28"/>
        <v>20000000</v>
      </c>
      <c r="J234" s="58"/>
    </row>
    <row r="235" spans="1:10" s="21" customFormat="1" ht="12.75" hidden="1" x14ac:dyDescent="0.2">
      <c r="A235" s="1" t="s">
        <v>392</v>
      </c>
      <c r="B235" s="40">
        <v>524111</v>
      </c>
      <c r="C235" s="41" t="s">
        <v>44</v>
      </c>
      <c r="D235" s="42"/>
      <c r="E235" s="42"/>
      <c r="F235" s="42"/>
      <c r="G235" s="57">
        <f>G236</f>
        <v>7962000</v>
      </c>
      <c r="H235" s="42">
        <v>0</v>
      </c>
      <c r="I235" s="57">
        <f>I236</f>
        <v>7962000</v>
      </c>
      <c r="J235" s="57">
        <f>J236</f>
        <v>0</v>
      </c>
    </row>
    <row r="236" spans="1:10" s="21" customFormat="1" ht="25.5" hidden="1" x14ac:dyDescent="0.2">
      <c r="A236" s="1" t="s">
        <v>393</v>
      </c>
      <c r="B236" s="43"/>
      <c r="C236" s="44" t="s">
        <v>394</v>
      </c>
      <c r="D236" s="45">
        <v>4</v>
      </c>
      <c r="E236" s="45" t="s">
        <v>67</v>
      </c>
      <c r="F236" s="45">
        <v>1990500</v>
      </c>
      <c r="G236" s="58">
        <f>ROUNDDOWN(D236*F236,-3)</f>
        <v>7962000</v>
      </c>
      <c r="H236" s="45">
        <v>0</v>
      </c>
      <c r="I236" s="58">
        <f>G236-H236</f>
        <v>7962000</v>
      </c>
      <c r="J236" s="58"/>
    </row>
    <row r="237" spans="1:10" s="21" customFormat="1" ht="25.5" hidden="1" x14ac:dyDescent="0.2">
      <c r="A237" s="1" t="s">
        <v>395</v>
      </c>
      <c r="B237" s="37" t="s">
        <v>396</v>
      </c>
      <c r="C237" s="38" t="s">
        <v>397</v>
      </c>
      <c r="D237" s="39"/>
      <c r="E237" s="39"/>
      <c r="F237" s="39"/>
      <c r="G237" s="56">
        <f>SUM(G238,G246,G249,G251)</f>
        <v>110263000</v>
      </c>
      <c r="H237" s="39">
        <v>94100000</v>
      </c>
      <c r="I237" s="56">
        <f>SUM(I238,I246,I249,I251)</f>
        <v>16163000</v>
      </c>
      <c r="J237" s="56">
        <f>SUM(J238,J246,J249,J251)</f>
        <v>0</v>
      </c>
    </row>
    <row r="238" spans="1:10" s="21" customFormat="1" ht="12.75" hidden="1" x14ac:dyDescent="0.2">
      <c r="A238" s="1" t="s">
        <v>398</v>
      </c>
      <c r="B238" s="40">
        <v>521211</v>
      </c>
      <c r="C238" s="41" t="s">
        <v>27</v>
      </c>
      <c r="D238" s="42"/>
      <c r="E238" s="42"/>
      <c r="F238" s="42"/>
      <c r="G238" s="57">
        <f>SUM(G239:G245)</f>
        <v>17550000</v>
      </c>
      <c r="H238" s="42">
        <v>12754000</v>
      </c>
      <c r="I238" s="57">
        <f>SUM(I239:I245)</f>
        <v>4796000</v>
      </c>
      <c r="J238" s="57">
        <f>SUM(J239:J245)</f>
        <v>0</v>
      </c>
    </row>
    <row r="239" spans="1:10" s="21" customFormat="1" ht="12.75" hidden="1" x14ac:dyDescent="0.2">
      <c r="A239" s="1" t="s">
        <v>399</v>
      </c>
      <c r="B239" s="43"/>
      <c r="C239" s="44" t="s">
        <v>29</v>
      </c>
      <c r="D239" s="45">
        <v>20</v>
      </c>
      <c r="E239" s="45" t="s">
        <v>67</v>
      </c>
      <c r="F239" s="45">
        <v>75000</v>
      </c>
      <c r="G239" s="58">
        <f t="shared" ref="G239:G245" si="29">ROUNDDOWN(D239*F239,-3)</f>
        <v>1500000</v>
      </c>
      <c r="H239" s="45">
        <v>1328000</v>
      </c>
      <c r="I239" s="58">
        <f t="shared" ref="I239:I245" si="30">G239-H239</f>
        <v>172000</v>
      </c>
      <c r="J239" s="58"/>
    </row>
    <row r="240" spans="1:10" s="21" customFormat="1" ht="12.75" hidden="1" x14ac:dyDescent="0.2">
      <c r="A240" s="1" t="s">
        <v>400</v>
      </c>
      <c r="B240" s="43"/>
      <c r="C240" s="44" t="s">
        <v>32</v>
      </c>
      <c r="D240" s="45">
        <v>2</v>
      </c>
      <c r="E240" s="45" t="s">
        <v>197</v>
      </c>
      <c r="F240" s="45">
        <v>1000000</v>
      </c>
      <c r="G240" s="58">
        <f t="shared" si="29"/>
        <v>2000000</v>
      </c>
      <c r="H240" s="45">
        <v>0</v>
      </c>
      <c r="I240" s="58">
        <f t="shared" si="30"/>
        <v>2000000</v>
      </c>
      <c r="J240" s="58"/>
    </row>
    <row r="241" spans="1:10" s="21" customFormat="1" ht="12.75" hidden="1" x14ac:dyDescent="0.2">
      <c r="A241" s="1" t="s">
        <v>401</v>
      </c>
      <c r="B241" s="43"/>
      <c r="C241" s="44" t="s">
        <v>35</v>
      </c>
      <c r="D241" s="45">
        <v>2</v>
      </c>
      <c r="E241" s="45" t="s">
        <v>237</v>
      </c>
      <c r="F241" s="45">
        <v>1000000</v>
      </c>
      <c r="G241" s="58">
        <f t="shared" si="29"/>
        <v>2000000</v>
      </c>
      <c r="H241" s="45">
        <v>1975000</v>
      </c>
      <c r="I241" s="58">
        <f t="shared" si="30"/>
        <v>25000</v>
      </c>
      <c r="J241" s="58"/>
    </row>
    <row r="242" spans="1:10" s="21" customFormat="1" ht="12.75" hidden="1" x14ac:dyDescent="0.2">
      <c r="A242" s="1" t="s">
        <v>402</v>
      </c>
      <c r="B242" s="43"/>
      <c r="C242" s="44" t="s">
        <v>37</v>
      </c>
      <c r="D242" s="45">
        <v>2</v>
      </c>
      <c r="E242" s="45" t="s">
        <v>237</v>
      </c>
      <c r="F242" s="45">
        <v>1500000</v>
      </c>
      <c r="G242" s="58">
        <f t="shared" si="29"/>
        <v>3000000</v>
      </c>
      <c r="H242" s="45">
        <v>2954000</v>
      </c>
      <c r="I242" s="58">
        <f t="shared" si="30"/>
        <v>46000</v>
      </c>
      <c r="J242" s="58"/>
    </row>
    <row r="243" spans="1:10" s="21" customFormat="1" ht="12.75" hidden="1" x14ac:dyDescent="0.2">
      <c r="A243" s="1" t="s">
        <v>403</v>
      </c>
      <c r="B243" s="43"/>
      <c r="C243" s="44" t="s">
        <v>404</v>
      </c>
      <c r="D243" s="45">
        <v>10</v>
      </c>
      <c r="E243" s="45" t="s">
        <v>76</v>
      </c>
      <c r="F243" s="45">
        <v>250000</v>
      </c>
      <c r="G243" s="58">
        <f t="shared" si="29"/>
        <v>2500000</v>
      </c>
      <c r="H243" s="45">
        <v>0</v>
      </c>
      <c r="I243" s="58">
        <f t="shared" si="30"/>
        <v>2500000</v>
      </c>
      <c r="J243" s="58"/>
    </row>
    <row r="244" spans="1:10" s="21" customFormat="1" ht="12.75" hidden="1" x14ac:dyDescent="0.2">
      <c r="A244" s="1" t="s">
        <v>405</v>
      </c>
      <c r="B244" s="43"/>
      <c r="C244" s="44" t="s">
        <v>406</v>
      </c>
      <c r="D244" s="45">
        <v>500</v>
      </c>
      <c r="E244" s="45" t="s">
        <v>76</v>
      </c>
      <c r="F244" s="45">
        <v>6000</v>
      </c>
      <c r="G244" s="58">
        <f t="shared" si="29"/>
        <v>3000000</v>
      </c>
      <c r="H244" s="45">
        <v>2950000</v>
      </c>
      <c r="I244" s="58">
        <f t="shared" si="30"/>
        <v>50000</v>
      </c>
      <c r="J244" s="58"/>
    </row>
    <row r="245" spans="1:10" s="21" customFormat="1" ht="25.5" hidden="1" x14ac:dyDescent="0.2">
      <c r="A245" s="1" t="s">
        <v>407</v>
      </c>
      <c r="B245" s="43"/>
      <c r="C245" s="44" t="s">
        <v>408</v>
      </c>
      <c r="D245" s="45">
        <v>100</v>
      </c>
      <c r="E245" s="45" t="s">
        <v>76</v>
      </c>
      <c r="F245" s="45">
        <v>35500</v>
      </c>
      <c r="G245" s="58">
        <f t="shared" si="29"/>
        <v>3550000</v>
      </c>
      <c r="H245" s="45">
        <v>3547000</v>
      </c>
      <c r="I245" s="58">
        <f t="shared" si="30"/>
        <v>3000</v>
      </c>
      <c r="J245" s="58"/>
    </row>
    <row r="246" spans="1:10" s="21" customFormat="1" ht="12.75" hidden="1" x14ac:dyDescent="0.2">
      <c r="A246" s="1" t="s">
        <v>409</v>
      </c>
      <c r="B246" s="40">
        <v>521219</v>
      </c>
      <c r="C246" s="41" t="s">
        <v>99</v>
      </c>
      <c r="D246" s="42"/>
      <c r="E246" s="42"/>
      <c r="F246" s="42"/>
      <c r="G246" s="57">
        <f>SUM(G247:G248)</f>
        <v>27651000</v>
      </c>
      <c r="H246" s="42">
        <v>16284000</v>
      </c>
      <c r="I246" s="57">
        <f>SUM(I247:I248)</f>
        <v>11367000</v>
      </c>
      <c r="J246" s="57">
        <f>SUM(J247:J248)</f>
        <v>0</v>
      </c>
    </row>
    <row r="247" spans="1:10" s="21" customFormat="1" ht="12.75" hidden="1" x14ac:dyDescent="0.2">
      <c r="A247" s="1" t="s">
        <v>410</v>
      </c>
      <c r="B247" s="43"/>
      <c r="C247" s="44" t="s">
        <v>101</v>
      </c>
      <c r="D247" s="45">
        <v>12</v>
      </c>
      <c r="E247" s="45" t="s">
        <v>411</v>
      </c>
      <c r="F247" s="45">
        <v>250000</v>
      </c>
      <c r="G247" s="58">
        <f>ROUNDDOWN(D247*F247,-3)</f>
        <v>3000000</v>
      </c>
      <c r="H247" s="45">
        <v>620000</v>
      </c>
      <c r="I247" s="58">
        <f t="shared" ref="I247:I248" si="31">G247-H247</f>
        <v>2380000</v>
      </c>
      <c r="J247" s="58"/>
    </row>
    <row r="248" spans="1:10" s="21" customFormat="1" ht="25.5" hidden="1" x14ac:dyDescent="0.2">
      <c r="A248" s="1" t="s">
        <v>412</v>
      </c>
      <c r="B248" s="43"/>
      <c r="C248" s="44" t="s">
        <v>413</v>
      </c>
      <c r="D248" s="45">
        <v>1</v>
      </c>
      <c r="E248" s="45" t="s">
        <v>411</v>
      </c>
      <c r="F248" s="45">
        <v>24651000</v>
      </c>
      <c r="G248" s="58">
        <f>ROUNDDOWN(D248*F248,-3)</f>
        <v>24651000</v>
      </c>
      <c r="H248" s="45">
        <v>15664000</v>
      </c>
      <c r="I248" s="58">
        <f t="shared" si="31"/>
        <v>8987000</v>
      </c>
      <c r="J248" s="58"/>
    </row>
    <row r="249" spans="1:10" s="21" customFormat="1" ht="12.75" hidden="1" x14ac:dyDescent="0.2">
      <c r="A249" s="1" t="s">
        <v>414</v>
      </c>
      <c r="B249" s="40">
        <v>522151</v>
      </c>
      <c r="C249" s="41" t="s">
        <v>39</v>
      </c>
      <c r="D249" s="42"/>
      <c r="E249" s="42"/>
      <c r="F249" s="42"/>
      <c r="G249" s="57">
        <f>G250</f>
        <v>40000000</v>
      </c>
      <c r="H249" s="42">
        <v>40000000</v>
      </c>
      <c r="I249" s="57">
        <f>I250</f>
        <v>0</v>
      </c>
      <c r="J249" s="57">
        <f>J250</f>
        <v>0</v>
      </c>
    </row>
    <row r="250" spans="1:10" s="21" customFormat="1" ht="12.75" hidden="1" x14ac:dyDescent="0.2">
      <c r="A250" s="1" t="s">
        <v>415</v>
      </c>
      <c r="B250" s="43"/>
      <c r="C250" s="44" t="s">
        <v>357</v>
      </c>
      <c r="D250" s="45">
        <v>40</v>
      </c>
      <c r="E250" s="45" t="s">
        <v>42</v>
      </c>
      <c r="F250" s="45">
        <v>1000000</v>
      </c>
      <c r="G250" s="58">
        <f>ROUNDDOWN(D250*F250,-3)</f>
        <v>40000000</v>
      </c>
      <c r="H250" s="45">
        <v>40000000</v>
      </c>
      <c r="I250" s="58">
        <f>G250-H250</f>
        <v>0</v>
      </c>
      <c r="J250" s="58"/>
    </row>
    <row r="251" spans="1:10" s="21" customFormat="1" ht="12.75" hidden="1" x14ac:dyDescent="0.2">
      <c r="A251" s="1" t="s">
        <v>416</v>
      </c>
      <c r="B251" s="40">
        <v>524111</v>
      </c>
      <c r="C251" s="41" t="s">
        <v>44</v>
      </c>
      <c r="D251" s="42"/>
      <c r="E251" s="42"/>
      <c r="F251" s="42"/>
      <c r="G251" s="57">
        <f>G252</f>
        <v>25062000</v>
      </c>
      <c r="H251" s="42">
        <v>25062000</v>
      </c>
      <c r="I251" s="57">
        <f>I252</f>
        <v>0</v>
      </c>
      <c r="J251" s="57">
        <f>J252</f>
        <v>0</v>
      </c>
    </row>
    <row r="252" spans="1:10" s="21" customFormat="1" ht="25.5" hidden="1" x14ac:dyDescent="0.2">
      <c r="A252" s="1" t="s">
        <v>417</v>
      </c>
      <c r="B252" s="43"/>
      <c r="C252" s="44" t="s">
        <v>418</v>
      </c>
      <c r="D252" s="45">
        <v>10</v>
      </c>
      <c r="E252" s="45" t="s">
        <v>67</v>
      </c>
      <c r="F252" s="45">
        <v>2506200</v>
      </c>
      <c r="G252" s="58">
        <f>ROUNDDOWN(D252*F252,-3)</f>
        <v>25062000</v>
      </c>
      <c r="H252" s="45">
        <v>25062000</v>
      </c>
      <c r="I252" s="58">
        <f>G252-H252</f>
        <v>0</v>
      </c>
      <c r="J252" s="58"/>
    </row>
    <row r="253" spans="1:10" s="21" customFormat="1" ht="12.75" hidden="1" x14ac:dyDescent="0.2">
      <c r="A253" s="1" t="s">
        <v>419</v>
      </c>
      <c r="B253" s="37" t="s">
        <v>420</v>
      </c>
      <c r="C253" s="38" t="s">
        <v>421</v>
      </c>
      <c r="D253" s="39"/>
      <c r="E253" s="39"/>
      <c r="F253" s="39"/>
      <c r="G253" s="56">
        <f>G254</f>
        <v>66000000</v>
      </c>
      <c r="H253" s="39">
        <v>47787569</v>
      </c>
      <c r="I253" s="56">
        <f>I254</f>
        <v>18212431</v>
      </c>
      <c r="J253" s="56">
        <f>J254</f>
        <v>0</v>
      </c>
    </row>
    <row r="254" spans="1:10" s="21" customFormat="1" ht="12.75" hidden="1" x14ac:dyDescent="0.2">
      <c r="A254" s="1" t="s">
        <v>422</v>
      </c>
      <c r="B254" s="40">
        <v>524111</v>
      </c>
      <c r="C254" s="41" t="s">
        <v>44</v>
      </c>
      <c r="D254" s="42"/>
      <c r="E254" s="42"/>
      <c r="F254" s="42"/>
      <c r="G254" s="57">
        <f>G255</f>
        <v>66000000</v>
      </c>
      <c r="H254" s="42">
        <v>47787569</v>
      </c>
      <c r="I254" s="57">
        <f>I255</f>
        <v>18212431</v>
      </c>
      <c r="J254" s="57">
        <f>J255</f>
        <v>0</v>
      </c>
    </row>
    <row r="255" spans="1:10" s="21" customFormat="1" ht="12.75" hidden="1" x14ac:dyDescent="0.2">
      <c r="A255" s="1" t="s">
        <v>423</v>
      </c>
      <c r="B255" s="43"/>
      <c r="C255" s="44" t="s">
        <v>424</v>
      </c>
      <c r="D255" s="45">
        <v>12</v>
      </c>
      <c r="E255" s="45" t="s">
        <v>67</v>
      </c>
      <c r="F255" s="45">
        <v>5500000</v>
      </c>
      <c r="G255" s="58">
        <f>ROUNDDOWN(D255*F255,-3)</f>
        <v>66000000</v>
      </c>
      <c r="H255" s="45">
        <v>47787569</v>
      </c>
      <c r="I255" s="58">
        <f>G255-H255</f>
        <v>18212431</v>
      </c>
      <c r="J255" s="58"/>
    </row>
    <row r="256" spans="1:10" s="21" customFormat="1" ht="12.75" hidden="1" x14ac:dyDescent="0.2">
      <c r="A256" s="1" t="s">
        <v>425</v>
      </c>
      <c r="B256" s="31" t="s">
        <v>426</v>
      </c>
      <c r="C256" s="32" t="s">
        <v>427</v>
      </c>
      <c r="D256" s="33">
        <v>1</v>
      </c>
      <c r="E256" s="33" t="s">
        <v>205</v>
      </c>
      <c r="F256" s="33"/>
      <c r="G256" s="54">
        <f>G257</f>
        <v>2195658000</v>
      </c>
      <c r="H256" s="33">
        <v>1399421249</v>
      </c>
      <c r="I256" s="54">
        <f>I257</f>
        <v>796236751</v>
      </c>
      <c r="J256" s="54">
        <f>J257</f>
        <v>0</v>
      </c>
    </row>
    <row r="257" spans="1:10" s="21" customFormat="1" ht="12.75" hidden="1" x14ac:dyDescent="0.2">
      <c r="A257" s="1" t="s">
        <v>428</v>
      </c>
      <c r="B257" s="34" t="s">
        <v>429</v>
      </c>
      <c r="C257" s="35" t="s">
        <v>430</v>
      </c>
      <c r="D257" s="36"/>
      <c r="E257" s="36"/>
      <c r="F257" s="36"/>
      <c r="G257" s="55">
        <f>SUM(G258,G279,G285,G298,G313)</f>
        <v>2195658000</v>
      </c>
      <c r="H257" s="36">
        <v>1399421249</v>
      </c>
      <c r="I257" s="55">
        <f>SUM(I258,I279,I285,I298,I313)</f>
        <v>796236751</v>
      </c>
      <c r="J257" s="55">
        <f>SUM(J258,J279,J285,J298,J313)</f>
        <v>0</v>
      </c>
    </row>
    <row r="258" spans="1:10" s="21" customFormat="1" ht="25.5" hidden="1" x14ac:dyDescent="0.2">
      <c r="A258" s="1" t="s">
        <v>431</v>
      </c>
      <c r="B258" s="37" t="s">
        <v>432</v>
      </c>
      <c r="C258" s="38" t="s">
        <v>433</v>
      </c>
      <c r="D258" s="39"/>
      <c r="E258" s="39"/>
      <c r="F258" s="39"/>
      <c r="G258" s="56">
        <f>SUM(G259,G269)</f>
        <v>1278832000</v>
      </c>
      <c r="H258" s="39">
        <v>903742984</v>
      </c>
      <c r="I258" s="56">
        <f>SUM(I259,I269)</f>
        <v>375089016</v>
      </c>
      <c r="J258" s="56">
        <f>SUM(J259,J269)</f>
        <v>0</v>
      </c>
    </row>
    <row r="259" spans="1:10" s="21" customFormat="1" ht="12.75" hidden="1" x14ac:dyDescent="0.2">
      <c r="A259" s="1" t="s">
        <v>434</v>
      </c>
      <c r="B259" s="40">
        <v>521111</v>
      </c>
      <c r="C259" s="41" t="s">
        <v>435</v>
      </c>
      <c r="D259" s="42"/>
      <c r="E259" s="42"/>
      <c r="F259" s="42"/>
      <c r="G259" s="57">
        <f>SUM(G260:G268)</f>
        <v>1095672000</v>
      </c>
      <c r="H259" s="42">
        <v>754167984</v>
      </c>
      <c r="I259" s="57">
        <f>SUM(I260:I268)</f>
        <v>341504016</v>
      </c>
      <c r="J259" s="57">
        <f>SUM(J260:J268)</f>
        <v>0</v>
      </c>
    </row>
    <row r="260" spans="1:10" s="21" customFormat="1" ht="12.75" hidden="1" x14ac:dyDescent="0.2">
      <c r="A260" s="1" t="s">
        <v>436</v>
      </c>
      <c r="B260" s="43"/>
      <c r="C260" s="44" t="s">
        <v>437</v>
      </c>
      <c r="D260" s="45">
        <v>60</v>
      </c>
      <c r="E260" s="45" t="s">
        <v>438</v>
      </c>
      <c r="F260" s="45">
        <v>1265000</v>
      </c>
      <c r="G260" s="58">
        <f t="shared" ref="G260:G268" si="32">ROUNDDOWN(D260*F260,-3)</f>
        <v>75900000</v>
      </c>
      <c r="H260" s="45">
        <v>50420661</v>
      </c>
      <c r="I260" s="58">
        <f t="shared" ref="I260:I268" si="33">G260-H260</f>
        <v>25479339</v>
      </c>
      <c r="J260" s="58"/>
    </row>
    <row r="261" spans="1:10" s="21" customFormat="1" ht="12.75" hidden="1" x14ac:dyDescent="0.2">
      <c r="A261" s="1" t="s">
        <v>439</v>
      </c>
      <c r="B261" s="43"/>
      <c r="C261" s="44" t="s">
        <v>440</v>
      </c>
      <c r="D261" s="45">
        <v>1</v>
      </c>
      <c r="E261" s="45" t="s">
        <v>138</v>
      </c>
      <c r="F261" s="45">
        <v>56452000</v>
      </c>
      <c r="G261" s="58">
        <f t="shared" si="32"/>
        <v>56452000</v>
      </c>
      <c r="H261" s="59">
        <v>40967700</v>
      </c>
      <c r="I261" s="58">
        <f t="shared" si="33"/>
        <v>15484300</v>
      </c>
      <c r="J261" s="58"/>
    </row>
    <row r="262" spans="1:10" s="21" customFormat="1" ht="12.75" hidden="1" x14ac:dyDescent="0.2">
      <c r="A262" s="1" t="s">
        <v>441</v>
      </c>
      <c r="B262" s="43"/>
      <c r="C262" s="44" t="s">
        <v>442</v>
      </c>
      <c r="D262" s="45">
        <v>156</v>
      </c>
      <c r="E262" s="45" t="s">
        <v>443</v>
      </c>
      <c r="F262" s="45">
        <v>4858000</v>
      </c>
      <c r="G262" s="58">
        <f t="shared" si="32"/>
        <v>757848000</v>
      </c>
      <c r="H262" s="45">
        <v>582960000</v>
      </c>
      <c r="I262" s="58">
        <f t="shared" si="33"/>
        <v>174888000</v>
      </c>
      <c r="J262" s="58"/>
    </row>
    <row r="263" spans="1:10" s="21" customFormat="1" ht="12.75" hidden="1" x14ac:dyDescent="0.2">
      <c r="A263" s="1" t="s">
        <v>444</v>
      </c>
      <c r="B263" s="43"/>
      <c r="C263" s="44" t="s">
        <v>445</v>
      </c>
      <c r="D263" s="45">
        <v>13</v>
      </c>
      <c r="E263" s="45" t="s">
        <v>314</v>
      </c>
      <c r="F263" s="45">
        <v>5344000</v>
      </c>
      <c r="G263" s="58">
        <f t="shared" si="32"/>
        <v>69472000</v>
      </c>
      <c r="H263" s="45">
        <v>53440000</v>
      </c>
      <c r="I263" s="58">
        <f t="shared" si="33"/>
        <v>16032000</v>
      </c>
      <c r="J263" s="58"/>
    </row>
    <row r="264" spans="1:10" s="21" customFormat="1" ht="25.5" hidden="1" x14ac:dyDescent="0.2">
      <c r="A264" s="1" t="s">
        <v>446</v>
      </c>
      <c r="B264" s="43"/>
      <c r="C264" s="44" t="s">
        <v>447</v>
      </c>
      <c r="D264" s="45">
        <v>12</v>
      </c>
      <c r="E264" s="45" t="s">
        <v>448</v>
      </c>
      <c r="F264" s="45">
        <v>400000</v>
      </c>
      <c r="G264" s="58">
        <f t="shared" si="32"/>
        <v>4800000</v>
      </c>
      <c r="H264" s="45">
        <v>3066670</v>
      </c>
      <c r="I264" s="58">
        <f t="shared" si="33"/>
        <v>1733330</v>
      </c>
      <c r="J264" s="58"/>
    </row>
    <row r="265" spans="1:10" s="21" customFormat="1" ht="12.75" hidden="1" x14ac:dyDescent="0.2">
      <c r="A265" s="1" t="s">
        <v>449</v>
      </c>
      <c r="B265" s="43"/>
      <c r="C265" s="44" t="s">
        <v>450</v>
      </c>
      <c r="D265" s="45">
        <v>1</v>
      </c>
      <c r="E265" s="45" t="s">
        <v>138</v>
      </c>
      <c r="F265" s="45">
        <v>70000000</v>
      </c>
      <c r="G265" s="58">
        <f t="shared" si="32"/>
        <v>70000000</v>
      </c>
      <c r="H265" s="59">
        <v>0</v>
      </c>
      <c r="I265" s="58">
        <f t="shared" si="33"/>
        <v>70000000</v>
      </c>
      <c r="J265" s="58"/>
    </row>
    <row r="266" spans="1:10" s="21" customFormat="1" ht="12.75" hidden="1" x14ac:dyDescent="0.2">
      <c r="A266" s="1" t="s">
        <v>451</v>
      </c>
      <c r="B266" s="43"/>
      <c r="C266" s="44" t="s">
        <v>452</v>
      </c>
      <c r="D266" s="45">
        <v>12</v>
      </c>
      <c r="E266" s="45" t="s">
        <v>453</v>
      </c>
      <c r="F266" s="45">
        <v>750000</v>
      </c>
      <c r="G266" s="58">
        <f t="shared" si="32"/>
        <v>9000000</v>
      </c>
      <c r="H266" s="45">
        <v>6439000</v>
      </c>
      <c r="I266" s="58">
        <f t="shared" si="33"/>
        <v>2561000</v>
      </c>
      <c r="J266" s="58"/>
    </row>
    <row r="267" spans="1:10" s="21" customFormat="1" ht="12.75" hidden="1" x14ac:dyDescent="0.2">
      <c r="A267" s="1" t="s">
        <v>454</v>
      </c>
      <c r="B267" s="43"/>
      <c r="C267" s="44" t="s">
        <v>455</v>
      </c>
      <c r="D267" s="45">
        <v>12</v>
      </c>
      <c r="E267" s="45" t="s">
        <v>453</v>
      </c>
      <c r="F267" s="45">
        <v>1600000</v>
      </c>
      <c r="G267" s="58">
        <f t="shared" si="32"/>
        <v>19200000</v>
      </c>
      <c r="H267" s="45">
        <v>7594113</v>
      </c>
      <c r="I267" s="58">
        <f t="shared" si="33"/>
        <v>11605887</v>
      </c>
      <c r="J267" s="58"/>
    </row>
    <row r="268" spans="1:10" s="21" customFormat="1" ht="12.75" hidden="1" x14ac:dyDescent="0.2">
      <c r="A268" s="1" t="s">
        <v>456</v>
      </c>
      <c r="B268" s="43"/>
      <c r="C268" s="44" t="s">
        <v>457</v>
      </c>
      <c r="D268" s="45">
        <v>12</v>
      </c>
      <c r="E268" s="45" t="s">
        <v>448</v>
      </c>
      <c r="F268" s="45">
        <v>2750000</v>
      </c>
      <c r="G268" s="58">
        <f t="shared" si="32"/>
        <v>33000000</v>
      </c>
      <c r="H268" s="45">
        <v>9279840</v>
      </c>
      <c r="I268" s="58">
        <f t="shared" si="33"/>
        <v>23720160</v>
      </c>
      <c r="J268" s="58"/>
    </row>
    <row r="269" spans="1:10" s="21" customFormat="1" ht="12.75" hidden="1" x14ac:dyDescent="0.2">
      <c r="A269" s="1" t="s">
        <v>458</v>
      </c>
      <c r="B269" s="40">
        <v>521811</v>
      </c>
      <c r="C269" s="41" t="s">
        <v>105</v>
      </c>
      <c r="D269" s="42"/>
      <c r="E269" s="42"/>
      <c r="F269" s="42"/>
      <c r="G269" s="57">
        <f>SUM(G270:G278)</f>
        <v>183160000</v>
      </c>
      <c r="H269" s="42">
        <v>149575000</v>
      </c>
      <c r="I269" s="57">
        <f>SUM(I270:I278)</f>
        <v>33585000</v>
      </c>
      <c r="J269" s="57">
        <f>SUM(J270:J278)</f>
        <v>0</v>
      </c>
    </row>
    <row r="270" spans="1:10" s="21" customFormat="1" ht="12.75" hidden="1" x14ac:dyDescent="0.2">
      <c r="A270" s="1" t="s">
        <v>459</v>
      </c>
      <c r="B270" s="43"/>
      <c r="C270" s="44" t="s">
        <v>107</v>
      </c>
      <c r="D270" s="45">
        <v>40</v>
      </c>
      <c r="E270" s="45" t="s">
        <v>237</v>
      </c>
      <c r="F270" s="45">
        <v>1000000</v>
      </c>
      <c r="G270" s="58">
        <f t="shared" ref="G270:G278" si="34">ROUNDDOWN(D270*F270,-3)</f>
        <v>40000000</v>
      </c>
      <c r="H270" s="45">
        <v>28888500</v>
      </c>
      <c r="I270" s="58">
        <f t="shared" ref="I270:I278" si="35">G270-H270</f>
        <v>11111500</v>
      </c>
      <c r="J270" s="58"/>
    </row>
    <row r="271" spans="1:10" s="21" customFormat="1" ht="12.75" hidden="1" x14ac:dyDescent="0.2">
      <c r="A271" s="1" t="s">
        <v>460</v>
      </c>
      <c r="B271" s="43"/>
      <c r="C271" s="44" t="s">
        <v>109</v>
      </c>
      <c r="D271" s="45">
        <v>40</v>
      </c>
      <c r="E271" s="45" t="s">
        <v>237</v>
      </c>
      <c r="F271" s="45">
        <v>1500000</v>
      </c>
      <c r="G271" s="58">
        <f t="shared" si="34"/>
        <v>60000000</v>
      </c>
      <c r="H271" s="45">
        <v>43205000</v>
      </c>
      <c r="I271" s="58">
        <f t="shared" si="35"/>
        <v>16795000</v>
      </c>
      <c r="J271" s="58"/>
    </row>
    <row r="272" spans="1:10" s="21" customFormat="1" ht="12.75" hidden="1" x14ac:dyDescent="0.2">
      <c r="A272" s="1" t="s">
        <v>461</v>
      </c>
      <c r="B272" s="43"/>
      <c r="C272" s="44" t="s">
        <v>462</v>
      </c>
      <c r="D272" s="45">
        <v>192</v>
      </c>
      <c r="E272" s="45" t="s">
        <v>237</v>
      </c>
      <c r="F272" s="45">
        <v>50000</v>
      </c>
      <c r="G272" s="58">
        <f t="shared" si="34"/>
        <v>9600000</v>
      </c>
      <c r="H272" s="45">
        <v>8080000</v>
      </c>
      <c r="I272" s="58">
        <f t="shared" si="35"/>
        <v>1520000</v>
      </c>
      <c r="J272" s="58"/>
    </row>
    <row r="273" spans="1:10" s="21" customFormat="1" ht="12.75" hidden="1" x14ac:dyDescent="0.2">
      <c r="A273" s="1" t="s">
        <v>463</v>
      </c>
      <c r="B273" s="43"/>
      <c r="C273" s="44" t="s">
        <v>464</v>
      </c>
      <c r="D273" s="45">
        <v>192</v>
      </c>
      <c r="E273" s="45" t="s">
        <v>237</v>
      </c>
      <c r="F273" s="45">
        <v>55000</v>
      </c>
      <c r="G273" s="58">
        <f t="shared" si="34"/>
        <v>10560000</v>
      </c>
      <c r="H273" s="45">
        <v>7040000</v>
      </c>
      <c r="I273" s="58">
        <f t="shared" si="35"/>
        <v>3520000</v>
      </c>
      <c r="J273" s="58"/>
    </row>
    <row r="274" spans="1:10" s="21" customFormat="1" ht="12.75" hidden="1" x14ac:dyDescent="0.2">
      <c r="A274" s="1" t="s">
        <v>465</v>
      </c>
      <c r="B274" s="43"/>
      <c r="C274" s="44" t="s">
        <v>466</v>
      </c>
      <c r="D274" s="45">
        <v>50</v>
      </c>
      <c r="E274" s="45" t="s">
        <v>467</v>
      </c>
      <c r="F274" s="45">
        <v>220000</v>
      </c>
      <c r="G274" s="58">
        <f t="shared" si="34"/>
        <v>11000000</v>
      </c>
      <c r="H274" s="45">
        <v>10939000</v>
      </c>
      <c r="I274" s="58">
        <f t="shared" si="35"/>
        <v>61000</v>
      </c>
      <c r="J274" s="58"/>
    </row>
    <row r="275" spans="1:10" s="21" customFormat="1" ht="12.75" hidden="1" x14ac:dyDescent="0.2">
      <c r="A275" s="1" t="s">
        <v>468</v>
      </c>
      <c r="B275" s="43"/>
      <c r="C275" s="44" t="s">
        <v>469</v>
      </c>
      <c r="D275" s="45">
        <v>50</v>
      </c>
      <c r="E275" s="45" t="s">
        <v>467</v>
      </c>
      <c r="F275" s="45">
        <v>240000</v>
      </c>
      <c r="G275" s="58">
        <f t="shared" si="34"/>
        <v>12000000</v>
      </c>
      <c r="H275" s="45">
        <v>11989000</v>
      </c>
      <c r="I275" s="58">
        <f t="shared" si="35"/>
        <v>11000</v>
      </c>
      <c r="J275" s="58"/>
    </row>
    <row r="276" spans="1:10" s="21" customFormat="1" ht="12.75" hidden="1" x14ac:dyDescent="0.2">
      <c r="A276" s="1" t="s">
        <v>470</v>
      </c>
      <c r="B276" s="43"/>
      <c r="C276" s="44" t="s">
        <v>471</v>
      </c>
      <c r="D276" s="45">
        <v>800</v>
      </c>
      <c r="E276" s="45" t="s">
        <v>472</v>
      </c>
      <c r="F276" s="45">
        <v>5000</v>
      </c>
      <c r="G276" s="58">
        <f t="shared" si="34"/>
        <v>4000000</v>
      </c>
      <c r="H276" s="45">
        <v>4000000</v>
      </c>
      <c r="I276" s="58">
        <f t="shared" si="35"/>
        <v>0</v>
      </c>
      <c r="J276" s="58"/>
    </row>
    <row r="277" spans="1:10" s="21" customFormat="1" ht="12.75" hidden="1" x14ac:dyDescent="0.2">
      <c r="A277" s="1" t="s">
        <v>473</v>
      </c>
      <c r="B277" s="43"/>
      <c r="C277" s="44" t="s">
        <v>474</v>
      </c>
      <c r="D277" s="45">
        <v>50</v>
      </c>
      <c r="E277" s="45" t="s">
        <v>475</v>
      </c>
      <c r="F277" s="45">
        <v>220000</v>
      </c>
      <c r="G277" s="58">
        <f t="shared" si="34"/>
        <v>11000000</v>
      </c>
      <c r="H277" s="45">
        <v>10883500</v>
      </c>
      <c r="I277" s="58">
        <f t="shared" si="35"/>
        <v>116500</v>
      </c>
      <c r="J277" s="58"/>
    </row>
    <row r="278" spans="1:10" s="21" customFormat="1" ht="12.75" hidden="1" x14ac:dyDescent="0.2">
      <c r="A278" s="1" t="s">
        <v>476</v>
      </c>
      <c r="B278" s="43"/>
      <c r="C278" s="44" t="s">
        <v>477</v>
      </c>
      <c r="D278" s="45">
        <v>1000</v>
      </c>
      <c r="E278" s="45" t="s">
        <v>472</v>
      </c>
      <c r="F278" s="45">
        <v>25000</v>
      </c>
      <c r="G278" s="58">
        <f t="shared" si="34"/>
        <v>25000000</v>
      </c>
      <c r="H278" s="59">
        <v>24550000</v>
      </c>
      <c r="I278" s="58">
        <f t="shared" si="35"/>
        <v>450000</v>
      </c>
      <c r="J278" s="58"/>
    </row>
    <row r="279" spans="1:10" s="21" customFormat="1" ht="12.75" hidden="1" x14ac:dyDescent="0.2">
      <c r="A279" s="1" t="s">
        <v>478</v>
      </c>
      <c r="B279" s="37" t="s">
        <v>479</v>
      </c>
      <c r="C279" s="38" t="s">
        <v>480</v>
      </c>
      <c r="D279" s="39"/>
      <c r="E279" s="39"/>
      <c r="F279" s="39"/>
      <c r="G279" s="56">
        <f>SUM(G280,G282)</f>
        <v>124400000</v>
      </c>
      <c r="H279" s="39">
        <v>98098050</v>
      </c>
      <c r="I279" s="56">
        <f>SUM(I280,I282)</f>
        <v>26301950</v>
      </c>
      <c r="J279" s="56">
        <f>SUM(J280,J282)</f>
        <v>0</v>
      </c>
    </row>
    <row r="280" spans="1:10" s="21" customFormat="1" ht="12.75" hidden="1" x14ac:dyDescent="0.2">
      <c r="A280" s="1" t="s">
        <v>481</v>
      </c>
      <c r="B280" s="40">
        <v>521114</v>
      </c>
      <c r="C280" s="41" t="s">
        <v>482</v>
      </c>
      <c r="D280" s="42"/>
      <c r="E280" s="42"/>
      <c r="F280" s="42"/>
      <c r="G280" s="57">
        <f>G281</f>
        <v>14400000</v>
      </c>
      <c r="H280" s="42">
        <v>3548050</v>
      </c>
      <c r="I280" s="57">
        <f>I281</f>
        <v>10851950</v>
      </c>
      <c r="J280" s="57">
        <f>J281</f>
        <v>0</v>
      </c>
    </row>
    <row r="281" spans="1:10" s="21" customFormat="1" ht="12.75" hidden="1" x14ac:dyDescent="0.2">
      <c r="A281" s="1" t="s">
        <v>483</v>
      </c>
      <c r="B281" s="43"/>
      <c r="C281" s="44" t="s">
        <v>484</v>
      </c>
      <c r="D281" s="45">
        <v>12</v>
      </c>
      <c r="E281" s="45" t="s">
        <v>448</v>
      </c>
      <c r="F281" s="45">
        <v>1200000</v>
      </c>
      <c r="G281" s="58">
        <f>ROUNDDOWN(D281*F281,-3)</f>
        <v>14400000</v>
      </c>
      <c r="H281" s="59">
        <v>3548050</v>
      </c>
      <c r="I281" s="58">
        <f>G281-H281</f>
        <v>10851950</v>
      </c>
      <c r="J281" s="58"/>
    </row>
    <row r="282" spans="1:10" s="21" customFormat="1" ht="12.75" hidden="1" x14ac:dyDescent="0.2">
      <c r="A282" s="1" t="s">
        <v>485</v>
      </c>
      <c r="B282" s="40">
        <v>522141</v>
      </c>
      <c r="C282" s="41" t="s">
        <v>272</v>
      </c>
      <c r="D282" s="42"/>
      <c r="E282" s="42"/>
      <c r="F282" s="42"/>
      <c r="G282" s="57">
        <f>SUM(G283:G284)</f>
        <v>110000000</v>
      </c>
      <c r="H282" s="42">
        <v>94550000</v>
      </c>
      <c r="I282" s="57">
        <f>SUM(I283:I284)</f>
        <v>15450000</v>
      </c>
      <c r="J282" s="57">
        <f>SUM(J283:J284)</f>
        <v>0</v>
      </c>
    </row>
    <row r="283" spans="1:10" s="21" customFormat="1" ht="12.75" hidden="1" x14ac:dyDescent="0.2">
      <c r="A283" s="1" t="s">
        <v>486</v>
      </c>
      <c r="B283" s="43"/>
      <c r="C283" s="44" t="s">
        <v>487</v>
      </c>
      <c r="D283" s="45">
        <v>12</v>
      </c>
      <c r="E283" s="45" t="s">
        <v>448</v>
      </c>
      <c r="F283" s="45">
        <v>5000000</v>
      </c>
      <c r="G283" s="58">
        <f>ROUNDDOWN(D283*F283,-3)</f>
        <v>60000000</v>
      </c>
      <c r="H283" s="45">
        <v>44550000</v>
      </c>
      <c r="I283" s="58">
        <f t="shared" ref="I283:I284" si="36">G283-H283</f>
        <v>15450000</v>
      </c>
      <c r="J283" s="58"/>
    </row>
    <row r="284" spans="1:10" s="21" customFormat="1" ht="12.75" hidden="1" x14ac:dyDescent="0.2">
      <c r="A284" s="1" t="s">
        <v>488</v>
      </c>
      <c r="B284" s="43"/>
      <c r="C284" s="44" t="s">
        <v>489</v>
      </c>
      <c r="D284" s="45">
        <v>1</v>
      </c>
      <c r="E284" s="45" t="s">
        <v>138</v>
      </c>
      <c r="F284" s="45">
        <v>50000000</v>
      </c>
      <c r="G284" s="58">
        <f>ROUNDDOWN(D284*F284,-3)</f>
        <v>50000000</v>
      </c>
      <c r="H284" s="59">
        <v>50000000</v>
      </c>
      <c r="I284" s="58">
        <f t="shared" si="36"/>
        <v>0</v>
      </c>
      <c r="J284" s="58"/>
    </row>
    <row r="285" spans="1:10" s="21" customFormat="1" ht="12.75" hidden="1" x14ac:dyDescent="0.2">
      <c r="A285" s="1" t="s">
        <v>490</v>
      </c>
      <c r="B285" s="37" t="s">
        <v>491</v>
      </c>
      <c r="C285" s="38" t="s">
        <v>492</v>
      </c>
      <c r="D285" s="39"/>
      <c r="E285" s="39"/>
      <c r="F285" s="39"/>
      <c r="G285" s="56">
        <f>SUM(G286,G296)</f>
        <v>533050000</v>
      </c>
      <c r="H285" s="39">
        <v>273031215</v>
      </c>
      <c r="I285" s="56">
        <f>SUM(I286,I296)</f>
        <v>260018785</v>
      </c>
      <c r="J285" s="56">
        <f>SUM(J286,J296)</f>
        <v>0</v>
      </c>
    </row>
    <row r="286" spans="1:10" s="21" customFormat="1" ht="12.75" hidden="1" x14ac:dyDescent="0.2">
      <c r="A286" s="1" t="s">
        <v>493</v>
      </c>
      <c r="B286" s="40">
        <v>523121</v>
      </c>
      <c r="C286" s="41" t="s">
        <v>494</v>
      </c>
      <c r="D286" s="42"/>
      <c r="E286" s="42"/>
      <c r="F286" s="42"/>
      <c r="G286" s="57">
        <f>SUM(G287:G295)</f>
        <v>497050000</v>
      </c>
      <c r="H286" s="42">
        <v>249031215</v>
      </c>
      <c r="I286" s="57">
        <f>SUM(I287:I295)</f>
        <v>248018785</v>
      </c>
      <c r="J286" s="57">
        <f>SUM(J287:J295)</f>
        <v>0</v>
      </c>
    </row>
    <row r="287" spans="1:10" s="21" customFormat="1" ht="25.5" hidden="1" x14ac:dyDescent="0.2">
      <c r="A287" s="1" t="s">
        <v>495</v>
      </c>
      <c r="B287" s="43"/>
      <c r="C287" s="44" t="s">
        <v>496</v>
      </c>
      <c r="D287" s="45">
        <v>1</v>
      </c>
      <c r="E287" s="45" t="s">
        <v>497</v>
      </c>
      <c r="F287" s="45">
        <v>38730000</v>
      </c>
      <c r="G287" s="58">
        <f t="shared" ref="G287:G295" si="37">ROUNDDOWN(D287*F287,-3)</f>
        <v>38730000</v>
      </c>
      <c r="H287" s="45">
        <v>12883000</v>
      </c>
      <c r="I287" s="58">
        <f t="shared" ref="I287:I295" si="38">G287-H287</f>
        <v>25847000</v>
      </c>
      <c r="J287" s="58"/>
    </row>
    <row r="288" spans="1:10" s="21" customFormat="1" ht="12.75" hidden="1" x14ac:dyDescent="0.2">
      <c r="A288" s="1" t="s">
        <v>498</v>
      </c>
      <c r="B288" s="43"/>
      <c r="C288" s="44" t="s">
        <v>499</v>
      </c>
      <c r="D288" s="45">
        <v>9</v>
      </c>
      <c r="E288" s="45" t="s">
        <v>500</v>
      </c>
      <c r="F288" s="45">
        <v>32850000</v>
      </c>
      <c r="G288" s="58">
        <f t="shared" si="37"/>
        <v>295650000</v>
      </c>
      <c r="H288" s="45">
        <v>156808130</v>
      </c>
      <c r="I288" s="58">
        <f t="shared" si="38"/>
        <v>138841870</v>
      </c>
      <c r="J288" s="58"/>
    </row>
    <row r="289" spans="1:10" s="21" customFormat="1" ht="25.5" hidden="1" x14ac:dyDescent="0.2">
      <c r="A289" s="1" t="s">
        <v>501</v>
      </c>
      <c r="B289" s="43"/>
      <c r="C289" s="44" t="s">
        <v>502</v>
      </c>
      <c r="D289" s="45">
        <v>5</v>
      </c>
      <c r="E289" s="45" t="s">
        <v>185</v>
      </c>
      <c r="F289" s="45">
        <v>3640000</v>
      </c>
      <c r="G289" s="58">
        <f t="shared" si="37"/>
        <v>18200000</v>
      </c>
      <c r="H289" s="45">
        <v>11757000</v>
      </c>
      <c r="I289" s="58">
        <f t="shared" si="38"/>
        <v>6443000</v>
      </c>
      <c r="J289" s="58"/>
    </row>
    <row r="290" spans="1:10" s="21" customFormat="1" ht="12.75" hidden="1" x14ac:dyDescent="0.2">
      <c r="A290" s="1" t="s">
        <v>503</v>
      </c>
      <c r="B290" s="43"/>
      <c r="C290" s="44" t="s">
        <v>504</v>
      </c>
      <c r="D290" s="45">
        <v>40</v>
      </c>
      <c r="E290" s="45" t="s">
        <v>185</v>
      </c>
      <c r="F290" s="45">
        <v>730000</v>
      </c>
      <c r="G290" s="58">
        <f t="shared" si="37"/>
        <v>29200000</v>
      </c>
      <c r="H290" s="45">
        <v>11514904</v>
      </c>
      <c r="I290" s="58">
        <f t="shared" si="38"/>
        <v>17685096</v>
      </c>
      <c r="J290" s="58"/>
    </row>
    <row r="291" spans="1:10" s="21" customFormat="1" ht="12.75" hidden="1" x14ac:dyDescent="0.2">
      <c r="A291" s="1" t="s">
        <v>505</v>
      </c>
      <c r="B291" s="43"/>
      <c r="C291" s="44" t="s">
        <v>506</v>
      </c>
      <c r="D291" s="45">
        <v>35</v>
      </c>
      <c r="E291" s="45" t="s">
        <v>497</v>
      </c>
      <c r="F291" s="45">
        <v>730000</v>
      </c>
      <c r="G291" s="58">
        <f t="shared" si="37"/>
        <v>25550000</v>
      </c>
      <c r="H291" s="45">
        <v>22955340</v>
      </c>
      <c r="I291" s="58">
        <f t="shared" si="38"/>
        <v>2594660</v>
      </c>
      <c r="J291" s="58"/>
    </row>
    <row r="292" spans="1:10" s="21" customFormat="1" ht="12.75" hidden="1" x14ac:dyDescent="0.2">
      <c r="A292" s="1" t="s">
        <v>507</v>
      </c>
      <c r="B292" s="43"/>
      <c r="C292" s="44" t="s">
        <v>508</v>
      </c>
      <c r="D292" s="45">
        <v>35</v>
      </c>
      <c r="E292" s="45" t="s">
        <v>497</v>
      </c>
      <c r="F292" s="45">
        <v>690000</v>
      </c>
      <c r="G292" s="58">
        <f t="shared" si="37"/>
        <v>24150000</v>
      </c>
      <c r="H292" s="45">
        <v>19954056</v>
      </c>
      <c r="I292" s="58">
        <f t="shared" si="38"/>
        <v>4195944</v>
      </c>
      <c r="J292" s="58"/>
    </row>
    <row r="293" spans="1:10" s="21" customFormat="1" ht="12.75" hidden="1" x14ac:dyDescent="0.2">
      <c r="A293" s="1" t="s">
        <v>509</v>
      </c>
      <c r="B293" s="43"/>
      <c r="C293" s="44" t="s">
        <v>510</v>
      </c>
      <c r="D293" s="45">
        <v>3</v>
      </c>
      <c r="E293" s="45" t="s">
        <v>497</v>
      </c>
      <c r="F293" s="45">
        <v>3500000</v>
      </c>
      <c r="G293" s="58">
        <f t="shared" si="37"/>
        <v>10500000</v>
      </c>
      <c r="H293" s="45">
        <v>10365645</v>
      </c>
      <c r="I293" s="58">
        <f t="shared" si="38"/>
        <v>134355</v>
      </c>
      <c r="J293" s="58"/>
    </row>
    <row r="294" spans="1:10" s="21" customFormat="1" ht="12.75" hidden="1" x14ac:dyDescent="0.2">
      <c r="A294" s="1" t="s">
        <v>511</v>
      </c>
      <c r="B294" s="43"/>
      <c r="C294" s="44" t="s">
        <v>512</v>
      </c>
      <c r="D294" s="45">
        <v>6</v>
      </c>
      <c r="E294" s="45" t="s">
        <v>497</v>
      </c>
      <c r="F294" s="45">
        <v>470000</v>
      </c>
      <c r="G294" s="58">
        <f t="shared" si="37"/>
        <v>2820000</v>
      </c>
      <c r="H294" s="45">
        <v>2793140</v>
      </c>
      <c r="I294" s="58">
        <f t="shared" si="38"/>
        <v>26860</v>
      </c>
      <c r="J294" s="58"/>
    </row>
    <row r="295" spans="1:10" s="21" customFormat="1" ht="12.75" hidden="1" x14ac:dyDescent="0.2">
      <c r="A295" s="1" t="s">
        <v>513</v>
      </c>
      <c r="B295" s="43"/>
      <c r="C295" s="44" t="s">
        <v>514</v>
      </c>
      <c r="D295" s="45">
        <v>1</v>
      </c>
      <c r="E295" s="45" t="s">
        <v>138</v>
      </c>
      <c r="F295" s="45">
        <v>52250000</v>
      </c>
      <c r="G295" s="58">
        <f t="shared" si="37"/>
        <v>52250000</v>
      </c>
      <c r="H295" s="45">
        <v>0</v>
      </c>
      <c r="I295" s="58">
        <f t="shared" si="38"/>
        <v>52250000</v>
      </c>
      <c r="J295" s="58"/>
    </row>
    <row r="296" spans="1:10" s="21" customFormat="1" ht="12.75" hidden="1" x14ac:dyDescent="0.2">
      <c r="A296" s="1" t="s">
        <v>515</v>
      </c>
      <c r="B296" s="40">
        <v>523199</v>
      </c>
      <c r="C296" s="41" t="s">
        <v>516</v>
      </c>
      <c r="D296" s="42"/>
      <c r="E296" s="42"/>
      <c r="F296" s="42"/>
      <c r="G296" s="57">
        <f>G297</f>
        <v>36000000</v>
      </c>
      <c r="H296" s="42">
        <v>24000000</v>
      </c>
      <c r="I296" s="57">
        <f>I297</f>
        <v>12000000</v>
      </c>
      <c r="J296" s="57">
        <f>J297</f>
        <v>0</v>
      </c>
    </row>
    <row r="297" spans="1:10" s="21" customFormat="1" ht="12.75" hidden="1" x14ac:dyDescent="0.2">
      <c r="A297" s="1" t="s">
        <v>517</v>
      </c>
      <c r="B297" s="43"/>
      <c r="C297" s="44" t="s">
        <v>518</v>
      </c>
      <c r="D297" s="45">
        <v>24</v>
      </c>
      <c r="E297" s="45" t="s">
        <v>519</v>
      </c>
      <c r="F297" s="45">
        <v>1500000</v>
      </c>
      <c r="G297" s="58">
        <f>ROUNDDOWN(D297*F297,-3)</f>
        <v>36000000</v>
      </c>
      <c r="H297" s="45">
        <v>24000000</v>
      </c>
      <c r="I297" s="58">
        <f>G297-H297</f>
        <v>12000000</v>
      </c>
      <c r="J297" s="58"/>
    </row>
    <row r="298" spans="1:10" s="21" customFormat="1" ht="25.5" hidden="1" x14ac:dyDescent="0.2">
      <c r="A298" s="1" t="s">
        <v>520</v>
      </c>
      <c r="B298" s="37" t="s">
        <v>521</v>
      </c>
      <c r="C298" s="38" t="s">
        <v>522</v>
      </c>
      <c r="D298" s="39"/>
      <c r="E298" s="39"/>
      <c r="F298" s="39"/>
      <c r="G298" s="56">
        <f>SUM(G299,G302)</f>
        <v>159376000</v>
      </c>
      <c r="H298" s="39">
        <v>124549000</v>
      </c>
      <c r="I298" s="56">
        <f>SUM(I299,I302)</f>
        <v>34827000</v>
      </c>
      <c r="J298" s="56">
        <f>SUM(J299,J302)</f>
        <v>0</v>
      </c>
    </row>
    <row r="299" spans="1:10" s="21" customFormat="1" ht="12.75" hidden="1" x14ac:dyDescent="0.2">
      <c r="A299" s="1" t="s">
        <v>523</v>
      </c>
      <c r="B299" s="40">
        <v>521111</v>
      </c>
      <c r="C299" s="41" t="s">
        <v>435</v>
      </c>
      <c r="D299" s="42"/>
      <c r="E299" s="42"/>
      <c r="F299" s="42"/>
      <c r="G299" s="57">
        <f>SUM(G300:G301)</f>
        <v>101016000</v>
      </c>
      <c r="H299" s="42">
        <v>86725000</v>
      </c>
      <c r="I299" s="57">
        <f>SUM(I300:I301)</f>
        <v>14291000</v>
      </c>
      <c r="J299" s="57">
        <f>SUM(J300:J301)</f>
        <v>0</v>
      </c>
    </row>
    <row r="300" spans="1:10" s="21" customFormat="1" ht="12.75" hidden="1" x14ac:dyDescent="0.2">
      <c r="A300" s="1" t="s">
        <v>524</v>
      </c>
      <c r="B300" s="43"/>
      <c r="C300" s="44" t="s">
        <v>525</v>
      </c>
      <c r="D300" s="45">
        <v>100</v>
      </c>
      <c r="E300" s="45" t="s">
        <v>526</v>
      </c>
      <c r="F300" s="45">
        <v>856760</v>
      </c>
      <c r="G300" s="58">
        <f>ROUNDDOWN(D300*F300,-3)</f>
        <v>85676000</v>
      </c>
      <c r="H300" s="45">
        <v>79055000</v>
      </c>
      <c r="I300" s="58">
        <f t="shared" ref="I300:I301" si="39">G300-H300</f>
        <v>6621000</v>
      </c>
      <c r="J300" s="58"/>
    </row>
    <row r="301" spans="1:10" s="21" customFormat="1" ht="12.75" hidden="1" x14ac:dyDescent="0.2">
      <c r="A301" s="1" t="s">
        <v>527</v>
      </c>
      <c r="B301" s="43"/>
      <c r="C301" s="44" t="s">
        <v>528</v>
      </c>
      <c r="D301" s="45">
        <v>26</v>
      </c>
      <c r="E301" s="45" t="s">
        <v>529</v>
      </c>
      <c r="F301" s="45">
        <v>590000</v>
      </c>
      <c r="G301" s="58">
        <f>ROUNDDOWN(D301*F301,-3)</f>
        <v>15340000</v>
      </c>
      <c r="H301" s="45">
        <v>7670000</v>
      </c>
      <c r="I301" s="58">
        <f t="shared" si="39"/>
        <v>7670000</v>
      </c>
      <c r="J301" s="58"/>
    </row>
    <row r="302" spans="1:10" s="21" customFormat="1" ht="12.75" hidden="1" x14ac:dyDescent="0.2">
      <c r="A302" s="1" t="s">
        <v>530</v>
      </c>
      <c r="B302" s="40">
        <v>521115</v>
      </c>
      <c r="C302" s="41" t="s">
        <v>531</v>
      </c>
      <c r="D302" s="42"/>
      <c r="E302" s="42"/>
      <c r="F302" s="42"/>
      <c r="G302" s="57">
        <f>SUM(G303:G312)</f>
        <v>58360000</v>
      </c>
      <c r="H302" s="42">
        <v>37824000</v>
      </c>
      <c r="I302" s="57">
        <f>SUM(I303:I312)</f>
        <v>20536000</v>
      </c>
      <c r="J302" s="57">
        <f>SUM(J303:J312)</f>
        <v>0</v>
      </c>
    </row>
    <row r="303" spans="1:10" s="21" customFormat="1" ht="12.75" hidden="1" x14ac:dyDescent="0.2">
      <c r="A303" s="1" t="s">
        <v>532</v>
      </c>
      <c r="B303" s="43"/>
      <c r="C303" s="44" t="s">
        <v>533</v>
      </c>
      <c r="D303" s="45">
        <v>12</v>
      </c>
      <c r="E303" s="45" t="s">
        <v>314</v>
      </c>
      <c r="F303" s="45">
        <v>2920000</v>
      </c>
      <c r="G303" s="58">
        <f t="shared" ref="G303:G312" si="40">ROUNDDOWN(D303*F303,-3)</f>
        <v>35040000</v>
      </c>
      <c r="H303" s="45">
        <v>23360000</v>
      </c>
      <c r="I303" s="58">
        <f t="shared" ref="I303:I312" si="41">G303-H303</f>
        <v>11680000</v>
      </c>
      <c r="J303" s="58"/>
    </row>
    <row r="304" spans="1:10" s="21" customFormat="1" ht="25.5" hidden="1" x14ac:dyDescent="0.2">
      <c r="A304" s="1" t="s">
        <v>534</v>
      </c>
      <c r="B304" s="43"/>
      <c r="C304" s="44" t="s">
        <v>535</v>
      </c>
      <c r="D304" s="45">
        <v>12</v>
      </c>
      <c r="E304" s="45" t="s">
        <v>314</v>
      </c>
      <c r="F304" s="45">
        <v>326000</v>
      </c>
      <c r="G304" s="58">
        <f t="shared" si="40"/>
        <v>3912000</v>
      </c>
      <c r="H304" s="45">
        <v>2592000</v>
      </c>
      <c r="I304" s="58">
        <f t="shared" si="41"/>
        <v>1320000</v>
      </c>
      <c r="J304" s="58"/>
    </row>
    <row r="305" spans="1:10" s="21" customFormat="1" ht="12.75" hidden="1" x14ac:dyDescent="0.2">
      <c r="A305" s="1" t="s">
        <v>536</v>
      </c>
      <c r="B305" s="43"/>
      <c r="C305" s="44" t="s">
        <v>537</v>
      </c>
      <c r="D305" s="45">
        <v>12</v>
      </c>
      <c r="E305" s="45" t="s">
        <v>314</v>
      </c>
      <c r="F305" s="45">
        <v>324000</v>
      </c>
      <c r="G305" s="58">
        <f t="shared" si="40"/>
        <v>3888000</v>
      </c>
      <c r="H305" s="45">
        <v>2592000</v>
      </c>
      <c r="I305" s="58">
        <f t="shared" si="41"/>
        <v>1296000</v>
      </c>
      <c r="J305" s="58"/>
    </row>
    <row r="306" spans="1:10" s="21" customFormat="1" ht="25.5" hidden="1" x14ac:dyDescent="0.2">
      <c r="A306" s="1" t="s">
        <v>538</v>
      </c>
      <c r="B306" s="43"/>
      <c r="C306" s="44" t="s">
        <v>539</v>
      </c>
      <c r="D306" s="45">
        <v>12</v>
      </c>
      <c r="E306" s="45" t="s">
        <v>314</v>
      </c>
      <c r="F306" s="45">
        <v>680000</v>
      </c>
      <c r="G306" s="58">
        <f t="shared" si="40"/>
        <v>8160000</v>
      </c>
      <c r="H306" s="45">
        <v>5440000</v>
      </c>
      <c r="I306" s="58">
        <f t="shared" si="41"/>
        <v>2720000</v>
      </c>
      <c r="J306" s="58"/>
    </row>
    <row r="307" spans="1:10" s="21" customFormat="1" ht="12.75" hidden="1" x14ac:dyDescent="0.2">
      <c r="A307" s="1" t="s">
        <v>540</v>
      </c>
      <c r="B307" s="43"/>
      <c r="C307" s="44" t="s">
        <v>541</v>
      </c>
      <c r="D307" s="45">
        <v>12</v>
      </c>
      <c r="E307" s="45" t="s">
        <v>314</v>
      </c>
      <c r="F307" s="45">
        <v>200000</v>
      </c>
      <c r="G307" s="58">
        <f t="shared" si="40"/>
        <v>2400000</v>
      </c>
      <c r="H307" s="45">
        <v>1600000</v>
      </c>
      <c r="I307" s="58">
        <f t="shared" si="41"/>
        <v>800000</v>
      </c>
      <c r="J307" s="58"/>
    </row>
    <row r="308" spans="1:10" s="21" customFormat="1" ht="12.75" hidden="1" x14ac:dyDescent="0.2">
      <c r="A308" s="1" t="s">
        <v>542</v>
      </c>
      <c r="B308" s="43"/>
      <c r="C308" s="44" t="s">
        <v>543</v>
      </c>
      <c r="D308" s="45">
        <v>12</v>
      </c>
      <c r="E308" s="45" t="s">
        <v>314</v>
      </c>
      <c r="F308" s="45">
        <v>80000</v>
      </c>
      <c r="G308" s="58">
        <f t="shared" si="40"/>
        <v>960000</v>
      </c>
      <c r="H308" s="45">
        <v>640000</v>
      </c>
      <c r="I308" s="58">
        <f t="shared" si="41"/>
        <v>320000</v>
      </c>
      <c r="J308" s="58"/>
    </row>
    <row r="309" spans="1:10" s="21" customFormat="1" ht="12.75" hidden="1" x14ac:dyDescent="0.2">
      <c r="A309" s="1" t="s">
        <v>544</v>
      </c>
      <c r="B309" s="43"/>
      <c r="C309" s="44" t="s">
        <v>545</v>
      </c>
      <c r="D309" s="45">
        <v>12</v>
      </c>
      <c r="E309" s="45" t="s">
        <v>314</v>
      </c>
      <c r="F309" s="45">
        <v>200000</v>
      </c>
      <c r="G309" s="58">
        <f t="shared" si="40"/>
        <v>2400000</v>
      </c>
      <c r="H309" s="45">
        <v>1600000</v>
      </c>
      <c r="I309" s="58">
        <f t="shared" si="41"/>
        <v>800000</v>
      </c>
      <c r="J309" s="58"/>
    </row>
    <row r="310" spans="1:10" s="21" customFormat="1" ht="12.75" hidden="1" x14ac:dyDescent="0.2">
      <c r="A310" s="1" t="s">
        <v>546</v>
      </c>
      <c r="B310" s="43"/>
      <c r="C310" s="44" t="s">
        <v>547</v>
      </c>
      <c r="D310" s="45">
        <v>1</v>
      </c>
      <c r="E310" s="45" t="s">
        <v>80</v>
      </c>
      <c r="F310" s="45">
        <v>400000</v>
      </c>
      <c r="G310" s="58">
        <f t="shared" si="40"/>
        <v>400000</v>
      </c>
      <c r="H310" s="45">
        <v>0</v>
      </c>
      <c r="I310" s="58">
        <f t="shared" si="41"/>
        <v>400000</v>
      </c>
      <c r="J310" s="58"/>
    </row>
    <row r="311" spans="1:10" s="21" customFormat="1" ht="12.75" hidden="1" x14ac:dyDescent="0.2">
      <c r="A311" s="1" t="s">
        <v>548</v>
      </c>
      <c r="B311" s="43"/>
      <c r="C311" s="44" t="s">
        <v>549</v>
      </c>
      <c r="D311" s="45">
        <v>1</v>
      </c>
      <c r="E311" s="45" t="s">
        <v>30</v>
      </c>
      <c r="F311" s="45">
        <v>300000</v>
      </c>
      <c r="G311" s="58">
        <f t="shared" si="40"/>
        <v>300000</v>
      </c>
      <c r="H311" s="45">
        <v>0</v>
      </c>
      <c r="I311" s="58">
        <f t="shared" si="41"/>
        <v>300000</v>
      </c>
      <c r="J311" s="58"/>
    </row>
    <row r="312" spans="1:10" s="21" customFormat="1" ht="25.5" hidden="1" x14ac:dyDescent="0.2">
      <c r="A312" s="1" t="s">
        <v>550</v>
      </c>
      <c r="B312" s="43"/>
      <c r="C312" s="44" t="s">
        <v>551</v>
      </c>
      <c r="D312" s="45">
        <v>3</v>
      </c>
      <c r="E312" s="45" t="s">
        <v>30</v>
      </c>
      <c r="F312" s="45">
        <v>300000</v>
      </c>
      <c r="G312" s="58">
        <f t="shared" si="40"/>
        <v>900000</v>
      </c>
      <c r="H312" s="45">
        <v>0</v>
      </c>
      <c r="I312" s="58">
        <f t="shared" si="41"/>
        <v>900000</v>
      </c>
      <c r="J312" s="58"/>
    </row>
    <row r="313" spans="1:10" s="21" customFormat="1" ht="12.75" hidden="1" x14ac:dyDescent="0.2">
      <c r="A313" s="1" t="s">
        <v>552</v>
      </c>
      <c r="B313" s="37" t="s">
        <v>553</v>
      </c>
      <c r="C313" s="38" t="s">
        <v>554</v>
      </c>
      <c r="D313" s="39"/>
      <c r="E313" s="39"/>
      <c r="F313" s="39"/>
      <c r="G313" s="56">
        <f>SUM(G314,G319,G324)</f>
        <v>100000000</v>
      </c>
      <c r="H313" s="39">
        <v>0</v>
      </c>
      <c r="I313" s="56">
        <f>SUM(I314,I319,I324)</f>
        <v>100000000</v>
      </c>
      <c r="J313" s="56">
        <f>SUM(J314,J319,J324)</f>
        <v>0</v>
      </c>
    </row>
    <row r="314" spans="1:10" s="21" customFormat="1" ht="12.75" hidden="1" x14ac:dyDescent="0.2">
      <c r="A314" s="1" t="s">
        <v>555</v>
      </c>
      <c r="B314" s="40">
        <v>521111</v>
      </c>
      <c r="C314" s="41" t="s">
        <v>435</v>
      </c>
      <c r="D314" s="42"/>
      <c r="E314" s="42"/>
      <c r="F314" s="42"/>
      <c r="G314" s="57">
        <f>SUM(G315:G318)</f>
        <v>45000000</v>
      </c>
      <c r="H314" s="42">
        <v>0</v>
      </c>
      <c r="I314" s="57">
        <f>SUM(I315:I318)</f>
        <v>45000000</v>
      </c>
      <c r="J314" s="57">
        <f>SUM(J315:J318)</f>
        <v>0</v>
      </c>
    </row>
    <row r="315" spans="1:10" s="21" customFormat="1" ht="12.75" hidden="1" x14ac:dyDescent="0.2">
      <c r="A315" s="1" t="s">
        <v>556</v>
      </c>
      <c r="B315" s="43"/>
      <c r="C315" s="44" t="s">
        <v>557</v>
      </c>
      <c r="D315" s="45">
        <v>1</v>
      </c>
      <c r="E315" s="45" t="s">
        <v>138</v>
      </c>
      <c r="F315" s="45">
        <v>3000000</v>
      </c>
      <c r="G315" s="58">
        <f>ROUNDDOWN(D315*F315,-3)</f>
        <v>3000000</v>
      </c>
      <c r="H315" s="45">
        <v>0</v>
      </c>
      <c r="I315" s="58">
        <f t="shared" ref="I315:I318" si="42">G315-H315</f>
        <v>3000000</v>
      </c>
      <c r="J315" s="58"/>
    </row>
    <row r="316" spans="1:10" s="21" customFormat="1" ht="12.75" hidden="1" x14ac:dyDescent="0.2">
      <c r="A316" s="1" t="s">
        <v>558</v>
      </c>
      <c r="B316" s="43"/>
      <c r="C316" s="44" t="s">
        <v>559</v>
      </c>
      <c r="D316" s="45">
        <v>48</v>
      </c>
      <c r="E316" s="45" t="s">
        <v>76</v>
      </c>
      <c r="F316" s="45">
        <v>500000</v>
      </c>
      <c r="G316" s="58">
        <f>ROUNDDOWN(D316*F316,-3)</f>
        <v>24000000</v>
      </c>
      <c r="H316" s="45">
        <v>0</v>
      </c>
      <c r="I316" s="58">
        <f t="shared" si="42"/>
        <v>24000000</v>
      </c>
      <c r="J316" s="58"/>
    </row>
    <row r="317" spans="1:10" s="21" customFormat="1" ht="12.75" hidden="1" x14ac:dyDescent="0.2">
      <c r="A317" s="1" t="s">
        <v>560</v>
      </c>
      <c r="B317" s="43"/>
      <c r="C317" s="44" t="s">
        <v>561</v>
      </c>
      <c r="D317" s="45">
        <v>12</v>
      </c>
      <c r="E317" s="45" t="s">
        <v>448</v>
      </c>
      <c r="F317" s="45">
        <v>500000</v>
      </c>
      <c r="G317" s="58">
        <f>ROUNDDOWN(D317*F317,-3)</f>
        <v>6000000</v>
      </c>
      <c r="H317" s="45">
        <v>0</v>
      </c>
      <c r="I317" s="58">
        <f t="shared" si="42"/>
        <v>6000000</v>
      </c>
      <c r="J317" s="58"/>
    </row>
    <row r="318" spans="1:10" s="21" customFormat="1" ht="12.75" hidden="1" x14ac:dyDescent="0.2">
      <c r="A318" s="1" t="s">
        <v>562</v>
      </c>
      <c r="B318" s="43"/>
      <c r="C318" s="44" t="s">
        <v>563</v>
      </c>
      <c r="D318" s="45">
        <v>60</v>
      </c>
      <c r="E318" s="45" t="s">
        <v>438</v>
      </c>
      <c r="F318" s="45">
        <v>200000</v>
      </c>
      <c r="G318" s="58">
        <f>ROUNDDOWN(D318*F318,-3)</f>
        <v>12000000</v>
      </c>
      <c r="H318" s="45">
        <v>0</v>
      </c>
      <c r="I318" s="58">
        <f t="shared" si="42"/>
        <v>12000000</v>
      </c>
      <c r="J318" s="58"/>
    </row>
    <row r="319" spans="1:10" s="21" customFormat="1" ht="12.75" hidden="1" x14ac:dyDescent="0.2">
      <c r="A319" s="1" t="s">
        <v>564</v>
      </c>
      <c r="B319" s="40">
        <v>521811</v>
      </c>
      <c r="C319" s="41" t="s">
        <v>105</v>
      </c>
      <c r="D319" s="42"/>
      <c r="E319" s="42"/>
      <c r="F319" s="42"/>
      <c r="G319" s="57">
        <f>SUM(G320:G323)</f>
        <v>26000000</v>
      </c>
      <c r="H319" s="42">
        <v>0</v>
      </c>
      <c r="I319" s="57">
        <f>SUM(I320:I323)</f>
        <v>26000000</v>
      </c>
      <c r="J319" s="57">
        <f>SUM(J320:J323)</f>
        <v>0</v>
      </c>
    </row>
    <row r="320" spans="1:10" s="21" customFormat="1" ht="12.75" hidden="1" x14ac:dyDescent="0.2">
      <c r="A320" s="1" t="s">
        <v>565</v>
      </c>
      <c r="B320" s="43"/>
      <c r="C320" s="44" t="s">
        <v>107</v>
      </c>
      <c r="D320" s="45">
        <v>8</v>
      </c>
      <c r="E320" s="45" t="s">
        <v>237</v>
      </c>
      <c r="F320" s="45">
        <v>1000000</v>
      </c>
      <c r="G320" s="58">
        <f>ROUNDDOWN(D320*F320,-3)</f>
        <v>8000000</v>
      </c>
      <c r="H320" s="45">
        <v>0</v>
      </c>
      <c r="I320" s="58">
        <f t="shared" ref="I320:I323" si="43">G320-H320</f>
        <v>8000000</v>
      </c>
      <c r="J320" s="58"/>
    </row>
    <row r="321" spans="1:10" s="21" customFormat="1" ht="12.75" hidden="1" x14ac:dyDescent="0.2">
      <c r="A321" s="1" t="s">
        <v>566</v>
      </c>
      <c r="B321" s="43"/>
      <c r="C321" s="44" t="s">
        <v>109</v>
      </c>
      <c r="D321" s="45">
        <v>8</v>
      </c>
      <c r="E321" s="45" t="s">
        <v>237</v>
      </c>
      <c r="F321" s="45">
        <v>1500000</v>
      </c>
      <c r="G321" s="58">
        <f>ROUNDDOWN(D321*F321,-3)</f>
        <v>12000000</v>
      </c>
      <c r="H321" s="45">
        <v>0</v>
      </c>
      <c r="I321" s="58">
        <f t="shared" si="43"/>
        <v>12000000</v>
      </c>
      <c r="J321" s="58"/>
    </row>
    <row r="322" spans="1:10" s="21" customFormat="1" ht="12.75" hidden="1" x14ac:dyDescent="0.2">
      <c r="A322" s="1" t="s">
        <v>567</v>
      </c>
      <c r="B322" s="43"/>
      <c r="C322" s="44" t="s">
        <v>568</v>
      </c>
      <c r="D322" s="45">
        <v>200</v>
      </c>
      <c r="E322" s="45" t="s">
        <v>472</v>
      </c>
      <c r="F322" s="45">
        <v>5000</v>
      </c>
      <c r="G322" s="58">
        <f>ROUNDDOWN(D322*F322,-3)</f>
        <v>1000000</v>
      </c>
      <c r="H322" s="45">
        <v>0</v>
      </c>
      <c r="I322" s="58">
        <f t="shared" si="43"/>
        <v>1000000</v>
      </c>
      <c r="J322" s="58"/>
    </row>
    <row r="323" spans="1:10" s="21" customFormat="1" ht="12.75" hidden="1" x14ac:dyDescent="0.2">
      <c r="A323" s="1" t="s">
        <v>569</v>
      </c>
      <c r="B323" s="43"/>
      <c r="C323" s="44" t="s">
        <v>570</v>
      </c>
      <c r="D323" s="45">
        <v>200</v>
      </c>
      <c r="E323" s="45" t="s">
        <v>472</v>
      </c>
      <c r="F323" s="45">
        <v>25000</v>
      </c>
      <c r="G323" s="58">
        <f>ROUNDDOWN(D323*F323,-3)</f>
        <v>5000000</v>
      </c>
      <c r="H323" s="45">
        <v>0</v>
      </c>
      <c r="I323" s="58">
        <f t="shared" si="43"/>
        <v>5000000</v>
      </c>
      <c r="J323" s="58"/>
    </row>
    <row r="324" spans="1:10" s="21" customFormat="1" ht="12.75" hidden="1" x14ac:dyDescent="0.2">
      <c r="A324" s="1" t="s">
        <v>571</v>
      </c>
      <c r="B324" s="40">
        <v>523121</v>
      </c>
      <c r="C324" s="41" t="s">
        <v>494</v>
      </c>
      <c r="D324" s="42"/>
      <c r="E324" s="42"/>
      <c r="F324" s="42"/>
      <c r="G324" s="57">
        <f>SUM(G325:G329)</f>
        <v>29000000</v>
      </c>
      <c r="H324" s="42">
        <v>0</v>
      </c>
      <c r="I324" s="57">
        <f>SUM(I325:I329)</f>
        <v>29000000</v>
      </c>
      <c r="J324" s="57">
        <f>SUM(J325:J329)</f>
        <v>0</v>
      </c>
    </row>
    <row r="325" spans="1:10" s="21" customFormat="1" ht="12.75" hidden="1" x14ac:dyDescent="0.2">
      <c r="A325" s="1" t="s">
        <v>572</v>
      </c>
      <c r="B325" s="43"/>
      <c r="C325" s="44" t="s">
        <v>573</v>
      </c>
      <c r="D325" s="45">
        <v>1</v>
      </c>
      <c r="E325" s="45" t="s">
        <v>185</v>
      </c>
      <c r="F325" s="45">
        <v>7200000</v>
      </c>
      <c r="G325" s="58">
        <f>ROUNDDOWN(D325*F325,-3)</f>
        <v>7200000</v>
      </c>
      <c r="H325" s="45">
        <v>0</v>
      </c>
      <c r="I325" s="58">
        <f t="shared" ref="I325:I329" si="44">G325-H325</f>
        <v>7200000</v>
      </c>
      <c r="J325" s="58"/>
    </row>
    <row r="326" spans="1:10" s="21" customFormat="1" ht="12.75" hidden="1" x14ac:dyDescent="0.2">
      <c r="A326" s="1" t="s">
        <v>574</v>
      </c>
      <c r="B326" s="43"/>
      <c r="C326" s="44" t="s">
        <v>575</v>
      </c>
      <c r="D326" s="45">
        <v>10</v>
      </c>
      <c r="E326" s="45" t="s">
        <v>185</v>
      </c>
      <c r="F326" s="45">
        <v>730000</v>
      </c>
      <c r="G326" s="58">
        <f>ROUNDDOWN(D326*F326,-3)</f>
        <v>7300000</v>
      </c>
      <c r="H326" s="45">
        <v>0</v>
      </c>
      <c r="I326" s="58">
        <f t="shared" si="44"/>
        <v>7300000</v>
      </c>
      <c r="J326" s="58"/>
    </row>
    <row r="327" spans="1:10" s="21" customFormat="1" ht="12.75" hidden="1" x14ac:dyDescent="0.2">
      <c r="A327" s="1" t="s">
        <v>576</v>
      </c>
      <c r="B327" s="43"/>
      <c r="C327" s="44" t="s">
        <v>577</v>
      </c>
      <c r="D327" s="45">
        <v>10</v>
      </c>
      <c r="E327" s="45" t="s">
        <v>497</v>
      </c>
      <c r="F327" s="45">
        <v>730000</v>
      </c>
      <c r="G327" s="58">
        <f>ROUNDDOWN(D327*F327,-3)</f>
        <v>7300000</v>
      </c>
      <c r="H327" s="45">
        <v>0</v>
      </c>
      <c r="I327" s="58">
        <f t="shared" si="44"/>
        <v>7300000</v>
      </c>
      <c r="J327" s="58"/>
    </row>
    <row r="328" spans="1:10" s="21" customFormat="1" ht="12.75" hidden="1" x14ac:dyDescent="0.2">
      <c r="A328" s="1" t="s">
        <v>578</v>
      </c>
      <c r="B328" s="43"/>
      <c r="C328" s="44" t="s">
        <v>579</v>
      </c>
      <c r="D328" s="45">
        <v>10</v>
      </c>
      <c r="E328" s="45" t="s">
        <v>497</v>
      </c>
      <c r="F328" s="45">
        <v>690000</v>
      </c>
      <c r="G328" s="58">
        <f>ROUNDDOWN(D328*F328,-3)</f>
        <v>6900000</v>
      </c>
      <c r="H328" s="45">
        <v>0</v>
      </c>
      <c r="I328" s="58">
        <f t="shared" si="44"/>
        <v>6900000</v>
      </c>
      <c r="J328" s="58"/>
    </row>
    <row r="329" spans="1:10" s="21" customFormat="1" ht="12.75" hidden="1" x14ac:dyDescent="0.2">
      <c r="A329" s="1" t="s">
        <v>580</v>
      </c>
      <c r="B329" s="43"/>
      <c r="C329" s="44" t="s">
        <v>581</v>
      </c>
      <c r="D329" s="45">
        <v>1</v>
      </c>
      <c r="E329" s="45" t="s">
        <v>138</v>
      </c>
      <c r="F329" s="45">
        <v>300000</v>
      </c>
      <c r="G329" s="58">
        <f>ROUNDDOWN(D329*F329,-3)</f>
        <v>300000</v>
      </c>
      <c r="H329" s="45">
        <v>0</v>
      </c>
      <c r="I329" s="58">
        <f t="shared" si="44"/>
        <v>300000</v>
      </c>
      <c r="J329" s="58"/>
    </row>
    <row r="330" spans="1:10" s="21" customFormat="1" ht="12.75" hidden="1" x14ac:dyDescent="0.2">
      <c r="A330" s="1" t="s">
        <v>582</v>
      </c>
      <c r="B330" s="28" t="s">
        <v>583</v>
      </c>
      <c r="C330" s="29" t="s">
        <v>584</v>
      </c>
      <c r="D330" s="30">
        <v>1</v>
      </c>
      <c r="E330" s="30" t="s">
        <v>185</v>
      </c>
      <c r="F330" s="30"/>
      <c r="G330" s="53">
        <f>G331</f>
        <v>540934000</v>
      </c>
      <c r="H330" s="30">
        <v>540000000</v>
      </c>
      <c r="I330" s="53">
        <f>I331</f>
        <v>934000</v>
      </c>
      <c r="J330" s="53">
        <f>J331</f>
        <v>0</v>
      </c>
    </row>
    <row r="331" spans="1:10" s="21" customFormat="1" ht="12.75" hidden="1" x14ac:dyDescent="0.2">
      <c r="A331" s="1" t="s">
        <v>585</v>
      </c>
      <c r="B331" s="31" t="s">
        <v>586</v>
      </c>
      <c r="C331" s="32" t="s">
        <v>587</v>
      </c>
      <c r="D331" s="33">
        <v>1</v>
      </c>
      <c r="E331" s="33" t="s">
        <v>185</v>
      </c>
      <c r="F331" s="33"/>
      <c r="G331" s="54">
        <f>G332</f>
        <v>540934000</v>
      </c>
      <c r="H331" s="33">
        <v>540000000</v>
      </c>
      <c r="I331" s="54">
        <f>I332</f>
        <v>934000</v>
      </c>
      <c r="J331" s="54">
        <f>J332</f>
        <v>0</v>
      </c>
    </row>
    <row r="332" spans="1:10" s="21" customFormat="1" ht="25.5" hidden="1" x14ac:dyDescent="0.2">
      <c r="A332" s="1" t="s">
        <v>588</v>
      </c>
      <c r="B332" s="34">
        <v>301</v>
      </c>
      <c r="C332" s="35" t="s">
        <v>589</v>
      </c>
      <c r="D332" s="36"/>
      <c r="E332" s="36"/>
      <c r="F332" s="36"/>
      <c r="G332" s="55">
        <f>SUM(G333,G336)</f>
        <v>540934000</v>
      </c>
      <c r="H332" s="36">
        <v>540000000</v>
      </c>
      <c r="I332" s="55">
        <f>SUM(I333,I336)</f>
        <v>934000</v>
      </c>
      <c r="J332" s="55">
        <f>SUM(J333,J336)</f>
        <v>0</v>
      </c>
    </row>
    <row r="333" spans="1:10" s="21" customFormat="1" ht="12.75" hidden="1" x14ac:dyDescent="0.2">
      <c r="A333" s="1" t="s">
        <v>590</v>
      </c>
      <c r="B333" s="37" t="s">
        <v>24</v>
      </c>
      <c r="C333" s="38" t="s">
        <v>591</v>
      </c>
      <c r="D333" s="39"/>
      <c r="E333" s="39"/>
      <c r="F333" s="39"/>
      <c r="G333" s="56">
        <f>G334</f>
        <v>540000000</v>
      </c>
      <c r="H333" s="39">
        <v>540000000</v>
      </c>
      <c r="I333" s="56">
        <f>I334</f>
        <v>0</v>
      </c>
      <c r="J333" s="56">
        <f>J334</f>
        <v>0</v>
      </c>
    </row>
    <row r="334" spans="1:10" s="21" customFormat="1" ht="12.75" hidden="1" x14ac:dyDescent="0.2">
      <c r="A334" s="1" t="s">
        <v>592</v>
      </c>
      <c r="B334" s="40">
        <v>532111</v>
      </c>
      <c r="C334" s="41" t="s">
        <v>194</v>
      </c>
      <c r="D334" s="42"/>
      <c r="E334" s="42"/>
      <c r="F334" s="42"/>
      <c r="G334" s="57">
        <f>G335</f>
        <v>540000000</v>
      </c>
      <c r="H334" s="42">
        <v>540000000</v>
      </c>
      <c r="I334" s="57">
        <f>I335</f>
        <v>0</v>
      </c>
      <c r="J334" s="57">
        <f>J335</f>
        <v>0</v>
      </c>
    </row>
    <row r="335" spans="1:10" s="21" customFormat="1" ht="12.75" hidden="1" x14ac:dyDescent="0.2">
      <c r="A335" s="1" t="s">
        <v>593</v>
      </c>
      <c r="B335" s="43"/>
      <c r="C335" s="44" t="s">
        <v>594</v>
      </c>
      <c r="D335" s="45">
        <v>1</v>
      </c>
      <c r="E335" s="45" t="s">
        <v>185</v>
      </c>
      <c r="F335" s="45">
        <v>540000000</v>
      </c>
      <c r="G335" s="58">
        <f>ROUNDDOWN(D335*F335,-3)</f>
        <v>540000000</v>
      </c>
      <c r="H335" s="45">
        <v>540000000</v>
      </c>
      <c r="I335" s="58">
        <f>G335-H335</f>
        <v>0</v>
      </c>
      <c r="J335" s="58"/>
    </row>
    <row r="336" spans="1:10" s="21" customFormat="1" ht="12.75" hidden="1" x14ac:dyDescent="0.2">
      <c r="A336" s="1" t="s">
        <v>595</v>
      </c>
      <c r="B336" s="37" t="s">
        <v>48</v>
      </c>
      <c r="C336" s="38" t="s">
        <v>199</v>
      </c>
      <c r="D336" s="39"/>
      <c r="E336" s="39"/>
      <c r="F336" s="39"/>
      <c r="G336" s="56">
        <f>G337</f>
        <v>934000</v>
      </c>
      <c r="H336" s="39">
        <v>0</v>
      </c>
      <c r="I336" s="56">
        <f>I337</f>
        <v>934000</v>
      </c>
      <c r="J336" s="56">
        <f>J337</f>
        <v>0</v>
      </c>
    </row>
    <row r="337" spans="1:10" s="21" customFormat="1" ht="12.75" hidden="1" x14ac:dyDescent="0.2">
      <c r="A337" s="1" t="s">
        <v>596</v>
      </c>
      <c r="B337" s="40">
        <v>532111</v>
      </c>
      <c r="C337" s="41" t="s">
        <v>194</v>
      </c>
      <c r="D337" s="42"/>
      <c r="E337" s="42"/>
      <c r="F337" s="42"/>
      <c r="G337" s="57">
        <f>G338</f>
        <v>934000</v>
      </c>
      <c r="H337" s="42">
        <v>0</v>
      </c>
      <c r="I337" s="57">
        <f>I338</f>
        <v>934000</v>
      </c>
      <c r="J337" s="57">
        <f>J338</f>
        <v>0</v>
      </c>
    </row>
    <row r="338" spans="1:10" s="21" customFormat="1" ht="12.75" hidden="1" x14ac:dyDescent="0.2">
      <c r="A338" s="1" t="s">
        <v>597</v>
      </c>
      <c r="B338" s="43"/>
      <c r="C338" s="44" t="s">
        <v>340</v>
      </c>
      <c r="D338" s="45">
        <v>1</v>
      </c>
      <c r="E338" s="45" t="s">
        <v>237</v>
      </c>
      <c r="F338" s="45">
        <v>934000</v>
      </c>
      <c r="G338" s="58">
        <f>ROUNDDOWN(D338*F338,-3)</f>
        <v>934000</v>
      </c>
      <c r="H338" s="45">
        <v>0</v>
      </c>
      <c r="I338" s="58">
        <f>G338-H338</f>
        <v>934000</v>
      </c>
      <c r="J338" s="58"/>
    </row>
    <row r="339" spans="1:10" s="21" customFormat="1" ht="12.75" x14ac:dyDescent="0.2">
      <c r="A339" s="1" t="s">
        <v>598</v>
      </c>
      <c r="B339" s="28" t="s">
        <v>599</v>
      </c>
      <c r="C339" s="29" t="s">
        <v>600</v>
      </c>
      <c r="D339" s="30">
        <v>1</v>
      </c>
      <c r="E339" s="30" t="s">
        <v>601</v>
      </c>
      <c r="F339" s="30"/>
      <c r="G339" s="53">
        <f>SUM(G340,G377,G418)</f>
        <v>1538790000</v>
      </c>
      <c r="H339" s="30">
        <v>460488887</v>
      </c>
      <c r="I339" s="53">
        <f>SUM(I340,I377,I418)</f>
        <v>1078301113</v>
      </c>
      <c r="J339" s="53">
        <f>SUM(J340,J377,J418)</f>
        <v>20310000</v>
      </c>
    </row>
    <row r="340" spans="1:10" s="21" customFormat="1" ht="12.75" x14ac:dyDescent="0.2">
      <c r="A340" s="1" t="s">
        <v>602</v>
      </c>
      <c r="B340" s="31" t="s">
        <v>603</v>
      </c>
      <c r="C340" s="32" t="s">
        <v>604</v>
      </c>
      <c r="D340" s="33">
        <v>1</v>
      </c>
      <c r="E340" s="33" t="s">
        <v>601</v>
      </c>
      <c r="F340" s="33"/>
      <c r="G340" s="54">
        <f>G341</f>
        <v>615138000</v>
      </c>
      <c r="H340" s="33">
        <v>139550461</v>
      </c>
      <c r="I340" s="54">
        <f>I341</f>
        <v>475587539</v>
      </c>
      <c r="J340" s="54">
        <f>J341</f>
        <v>3250000</v>
      </c>
    </row>
    <row r="341" spans="1:10" s="21" customFormat="1" ht="25.5" x14ac:dyDescent="0.2">
      <c r="A341" s="1" t="s">
        <v>605</v>
      </c>
      <c r="B341" s="34">
        <v>301</v>
      </c>
      <c r="C341" s="35" t="s">
        <v>606</v>
      </c>
      <c r="D341" s="36"/>
      <c r="E341" s="36"/>
      <c r="F341" s="36"/>
      <c r="G341" s="55">
        <f>SUM(G342,G352,G365,G374)</f>
        <v>615138000</v>
      </c>
      <c r="H341" s="36">
        <v>139550461</v>
      </c>
      <c r="I341" s="55">
        <f>SUM(I342,I352,I365,I374)</f>
        <v>475587539</v>
      </c>
      <c r="J341" s="55">
        <f>SUM(J342,J352,J365,J374)</f>
        <v>3250000</v>
      </c>
    </row>
    <row r="342" spans="1:10" s="21" customFormat="1" ht="12.75" hidden="1" x14ac:dyDescent="0.2">
      <c r="A342" s="1" t="s">
        <v>607</v>
      </c>
      <c r="B342" s="37" t="s">
        <v>24</v>
      </c>
      <c r="C342" s="38" t="s">
        <v>608</v>
      </c>
      <c r="D342" s="39"/>
      <c r="E342" s="39"/>
      <c r="F342" s="39"/>
      <c r="G342" s="56">
        <f>SUM(G343,G345,G347,G350)</f>
        <v>22164000</v>
      </c>
      <c r="H342" s="39">
        <v>18307879</v>
      </c>
      <c r="I342" s="56">
        <f>SUM(I343,I345,I347,I350)</f>
        <v>3856121</v>
      </c>
      <c r="J342" s="56">
        <f>SUM(J343,J345,J347,J350)</f>
        <v>0</v>
      </c>
    </row>
    <row r="343" spans="1:10" s="21" customFormat="1" ht="12.75" hidden="1" x14ac:dyDescent="0.2">
      <c r="A343" s="1" t="s">
        <v>609</v>
      </c>
      <c r="B343" s="40">
        <v>521211</v>
      </c>
      <c r="C343" s="41" t="s">
        <v>27</v>
      </c>
      <c r="D343" s="42"/>
      <c r="E343" s="42"/>
      <c r="F343" s="42"/>
      <c r="G343" s="57">
        <f>SUM(G344:G344)</f>
        <v>6000000</v>
      </c>
      <c r="H343" s="42">
        <v>5924050</v>
      </c>
      <c r="I343" s="57">
        <f>SUM(I344:I344)</f>
        <v>75950</v>
      </c>
      <c r="J343" s="57">
        <f>SUM(J344:J344)</f>
        <v>0</v>
      </c>
    </row>
    <row r="344" spans="1:10" s="21" customFormat="1" ht="12.75" hidden="1" x14ac:dyDescent="0.2">
      <c r="A344" s="1" t="s">
        <v>610</v>
      </c>
      <c r="B344" s="43"/>
      <c r="C344" s="44" t="s">
        <v>93</v>
      </c>
      <c r="D344" s="45">
        <v>4</v>
      </c>
      <c r="E344" s="45" t="s">
        <v>237</v>
      </c>
      <c r="F344" s="45">
        <v>1500000</v>
      </c>
      <c r="G344" s="58">
        <f>ROUNDDOWN(D344*F344,-3)</f>
        <v>6000000</v>
      </c>
      <c r="H344" s="45">
        <v>5924050</v>
      </c>
      <c r="I344" s="58">
        <f>G344-H344</f>
        <v>75950</v>
      </c>
      <c r="J344" s="58"/>
    </row>
    <row r="345" spans="1:10" s="21" customFormat="1" ht="12.75" hidden="1" x14ac:dyDescent="0.2">
      <c r="A345" s="1" t="s">
        <v>611</v>
      </c>
      <c r="B345" s="40">
        <v>521219</v>
      </c>
      <c r="C345" s="41" t="s">
        <v>99</v>
      </c>
      <c r="D345" s="42"/>
      <c r="E345" s="42"/>
      <c r="F345" s="42"/>
      <c r="G345" s="57">
        <f>G346</f>
        <v>1000000</v>
      </c>
      <c r="H345" s="42">
        <v>876329</v>
      </c>
      <c r="I345" s="57">
        <f>I346</f>
        <v>123671</v>
      </c>
      <c r="J345" s="57">
        <f>J346</f>
        <v>0</v>
      </c>
    </row>
    <row r="346" spans="1:10" s="21" customFormat="1" ht="12.75" hidden="1" x14ac:dyDescent="0.2">
      <c r="A346" s="1" t="s">
        <v>612</v>
      </c>
      <c r="B346" s="43"/>
      <c r="C346" s="44" t="s">
        <v>101</v>
      </c>
      <c r="D346" s="45">
        <v>4</v>
      </c>
      <c r="E346" s="45" t="s">
        <v>613</v>
      </c>
      <c r="F346" s="45">
        <v>250000</v>
      </c>
      <c r="G346" s="58">
        <f>ROUNDDOWN(D346*F346,-3)</f>
        <v>1000000</v>
      </c>
      <c r="H346" s="45">
        <v>876329</v>
      </c>
      <c r="I346" s="58">
        <f>G346-H346</f>
        <v>123671</v>
      </c>
      <c r="J346" s="58"/>
    </row>
    <row r="347" spans="1:10" s="21" customFormat="1" ht="12.75" hidden="1" x14ac:dyDescent="0.2">
      <c r="A347" s="1" t="s">
        <v>614</v>
      </c>
      <c r="B347" s="40">
        <v>521811</v>
      </c>
      <c r="C347" s="41" t="s">
        <v>105</v>
      </c>
      <c r="D347" s="42"/>
      <c r="E347" s="42"/>
      <c r="F347" s="42"/>
      <c r="G347" s="57">
        <f>SUM(G348:G349)</f>
        <v>10000000</v>
      </c>
      <c r="H347" s="42">
        <v>6344000</v>
      </c>
      <c r="I347" s="57">
        <f>SUM(I348:I349)</f>
        <v>3656000</v>
      </c>
      <c r="J347" s="57">
        <f>SUM(J348:J349)</f>
        <v>0</v>
      </c>
    </row>
    <row r="348" spans="1:10" s="21" customFormat="1" ht="12.75" hidden="1" x14ac:dyDescent="0.2">
      <c r="A348" s="1" t="s">
        <v>615</v>
      </c>
      <c r="B348" s="43"/>
      <c r="C348" s="44" t="s">
        <v>107</v>
      </c>
      <c r="D348" s="45">
        <v>4</v>
      </c>
      <c r="E348" s="45" t="s">
        <v>33</v>
      </c>
      <c r="F348" s="45">
        <v>1000000</v>
      </c>
      <c r="G348" s="58">
        <f>ROUNDDOWN(D348*F348,-3)</f>
        <v>4000000</v>
      </c>
      <c r="H348" s="45">
        <v>1939000</v>
      </c>
      <c r="I348" s="58">
        <f t="shared" ref="I348:I349" si="45">G348-H348</f>
        <v>2061000</v>
      </c>
      <c r="J348" s="58"/>
    </row>
    <row r="349" spans="1:10" s="21" customFormat="1" ht="12.75" hidden="1" x14ac:dyDescent="0.2">
      <c r="A349" s="1" t="s">
        <v>616</v>
      </c>
      <c r="B349" s="43"/>
      <c r="C349" s="44" t="s">
        <v>109</v>
      </c>
      <c r="D349" s="45">
        <v>4</v>
      </c>
      <c r="E349" s="45" t="s">
        <v>33</v>
      </c>
      <c r="F349" s="45">
        <v>1500000</v>
      </c>
      <c r="G349" s="58">
        <f>ROUNDDOWN(D349*F349,-3)</f>
        <v>6000000</v>
      </c>
      <c r="H349" s="45">
        <v>4405000</v>
      </c>
      <c r="I349" s="58">
        <f t="shared" si="45"/>
        <v>1595000</v>
      </c>
      <c r="J349" s="58"/>
    </row>
    <row r="350" spans="1:10" s="21" customFormat="1" ht="12.75" hidden="1" x14ac:dyDescent="0.2">
      <c r="A350" s="1" t="s">
        <v>617</v>
      </c>
      <c r="B350" s="40">
        <v>524111</v>
      </c>
      <c r="C350" s="41" t="s">
        <v>44</v>
      </c>
      <c r="D350" s="42"/>
      <c r="E350" s="42"/>
      <c r="F350" s="42"/>
      <c r="G350" s="57">
        <f>G351</f>
        <v>5164000</v>
      </c>
      <c r="H350" s="42">
        <v>5163500</v>
      </c>
      <c r="I350" s="57">
        <f>I351</f>
        <v>500</v>
      </c>
      <c r="J350" s="57">
        <f>J351</f>
        <v>0</v>
      </c>
    </row>
    <row r="351" spans="1:10" s="21" customFormat="1" ht="25.5" hidden="1" x14ac:dyDescent="0.2">
      <c r="A351" s="1" t="s">
        <v>618</v>
      </c>
      <c r="B351" s="43"/>
      <c r="C351" s="44" t="s">
        <v>619</v>
      </c>
      <c r="D351" s="45">
        <v>1</v>
      </c>
      <c r="E351" s="45" t="s">
        <v>67</v>
      </c>
      <c r="F351" s="45">
        <v>5164000</v>
      </c>
      <c r="G351" s="58">
        <f>ROUNDDOWN(D351*F351,-3)</f>
        <v>5164000</v>
      </c>
      <c r="H351" s="45">
        <v>5163500</v>
      </c>
      <c r="I351" s="58">
        <f>G351-H351</f>
        <v>500</v>
      </c>
      <c r="J351" s="58"/>
    </row>
    <row r="352" spans="1:10" s="21" customFormat="1" ht="12.75" x14ac:dyDescent="0.2">
      <c r="A352" s="1" t="s">
        <v>620</v>
      </c>
      <c r="B352" s="37" t="s">
        <v>48</v>
      </c>
      <c r="C352" s="38" t="s">
        <v>621</v>
      </c>
      <c r="D352" s="39"/>
      <c r="E352" s="39"/>
      <c r="F352" s="39"/>
      <c r="G352" s="56">
        <f>SUM(G353,G356,G358,G361,G363)</f>
        <v>83000000</v>
      </c>
      <c r="H352" s="39">
        <v>47287282</v>
      </c>
      <c r="I352" s="56">
        <f>SUM(I353,I356,I358,I361,I363)</f>
        <v>35712718</v>
      </c>
      <c r="J352" s="56">
        <f>SUM(J353,J356,J358,J361,J363)</f>
        <v>3250000</v>
      </c>
    </row>
    <row r="353" spans="1:10" s="21" customFormat="1" ht="12.75" x14ac:dyDescent="0.2">
      <c r="A353" s="1" t="s">
        <v>622</v>
      </c>
      <c r="B353" s="40">
        <v>521211</v>
      </c>
      <c r="C353" s="41" t="s">
        <v>27</v>
      </c>
      <c r="D353" s="42"/>
      <c r="E353" s="42"/>
      <c r="F353" s="42"/>
      <c r="G353" s="57">
        <f>SUM(G354:G355)</f>
        <v>15150000</v>
      </c>
      <c r="H353" s="42">
        <v>8904100</v>
      </c>
      <c r="I353" s="57">
        <f>SUM(I354:I355)</f>
        <v>6245900</v>
      </c>
      <c r="J353" s="57">
        <f>SUM(J354:J355)</f>
        <v>3000000</v>
      </c>
    </row>
    <row r="354" spans="1:10" s="21" customFormat="1" ht="12.75" x14ac:dyDescent="0.2">
      <c r="A354" s="1" t="s">
        <v>623</v>
      </c>
      <c r="B354" s="43"/>
      <c r="C354" s="44" t="s">
        <v>93</v>
      </c>
      <c r="D354" s="45">
        <v>8</v>
      </c>
      <c r="E354" s="45" t="s">
        <v>237</v>
      </c>
      <c r="F354" s="45">
        <v>1500000</v>
      </c>
      <c r="G354" s="58">
        <f>ROUNDDOWN(D354*F354,-3)</f>
        <v>12000000</v>
      </c>
      <c r="H354" s="45">
        <v>8904100</v>
      </c>
      <c r="I354" s="58">
        <f t="shared" ref="I354:I355" si="46">G354-H354</f>
        <v>3095900</v>
      </c>
      <c r="J354" s="58">
        <v>3000000</v>
      </c>
    </row>
    <row r="355" spans="1:10" s="21" customFormat="1" ht="12.75" hidden="1" x14ac:dyDescent="0.2">
      <c r="A355" s="1" t="s">
        <v>624</v>
      </c>
      <c r="B355" s="43"/>
      <c r="C355" s="44" t="s">
        <v>625</v>
      </c>
      <c r="D355" s="45">
        <v>45</v>
      </c>
      <c r="E355" s="45" t="s">
        <v>30</v>
      </c>
      <c r="F355" s="45">
        <v>70000</v>
      </c>
      <c r="G355" s="58">
        <f>ROUNDDOWN(D355*F355,-3)</f>
        <v>3150000</v>
      </c>
      <c r="H355" s="59">
        <v>0</v>
      </c>
      <c r="I355" s="58">
        <f t="shared" si="46"/>
        <v>3150000</v>
      </c>
      <c r="J355" s="58"/>
    </row>
    <row r="356" spans="1:10" s="21" customFormat="1" ht="12.75" x14ac:dyDescent="0.2">
      <c r="A356" s="1" t="s">
        <v>626</v>
      </c>
      <c r="B356" s="40">
        <v>521219</v>
      </c>
      <c r="C356" s="41" t="s">
        <v>99</v>
      </c>
      <c r="D356" s="42"/>
      <c r="E356" s="42"/>
      <c r="F356" s="42"/>
      <c r="G356" s="57">
        <f>G357</f>
        <v>1000000</v>
      </c>
      <c r="H356" s="42">
        <v>718832</v>
      </c>
      <c r="I356" s="57">
        <f>I357</f>
        <v>281168</v>
      </c>
      <c r="J356" s="57">
        <f>J357</f>
        <v>250000</v>
      </c>
    </row>
    <row r="357" spans="1:10" s="21" customFormat="1" ht="12.75" x14ac:dyDescent="0.2">
      <c r="A357" s="1" t="s">
        <v>627</v>
      </c>
      <c r="B357" s="43"/>
      <c r="C357" s="44" t="s">
        <v>101</v>
      </c>
      <c r="D357" s="45">
        <v>4</v>
      </c>
      <c r="E357" s="45" t="s">
        <v>237</v>
      </c>
      <c r="F357" s="45">
        <v>250000</v>
      </c>
      <c r="G357" s="58">
        <f>ROUNDDOWN(D357*F357,-3)</f>
        <v>1000000</v>
      </c>
      <c r="H357" s="45">
        <v>718832</v>
      </c>
      <c r="I357" s="58">
        <f>G357-H357</f>
        <v>281168</v>
      </c>
      <c r="J357" s="58">
        <v>250000</v>
      </c>
    </row>
    <row r="358" spans="1:10" s="21" customFormat="1" ht="12.75" hidden="1" x14ac:dyDescent="0.2">
      <c r="A358" s="1" t="s">
        <v>628</v>
      </c>
      <c r="B358" s="40">
        <v>521811</v>
      </c>
      <c r="C358" s="41" t="s">
        <v>105</v>
      </c>
      <c r="D358" s="42"/>
      <c r="E358" s="42"/>
      <c r="F358" s="42"/>
      <c r="G358" s="57">
        <f>SUM(G359:G360)</f>
        <v>20000000</v>
      </c>
      <c r="H358" s="42">
        <v>14098000</v>
      </c>
      <c r="I358" s="57">
        <f>SUM(I359:I360)</f>
        <v>5902000</v>
      </c>
      <c r="J358" s="57">
        <f>SUM(J359:J360)</f>
        <v>0</v>
      </c>
    </row>
    <row r="359" spans="1:10" s="21" customFormat="1" ht="12.75" hidden="1" x14ac:dyDescent="0.2">
      <c r="A359" s="1" t="s">
        <v>629</v>
      </c>
      <c r="B359" s="43"/>
      <c r="C359" s="44" t="s">
        <v>107</v>
      </c>
      <c r="D359" s="45">
        <v>8</v>
      </c>
      <c r="E359" s="45" t="s">
        <v>33</v>
      </c>
      <c r="F359" s="45">
        <v>1000000</v>
      </c>
      <c r="G359" s="58">
        <f>ROUNDDOWN(D359*F359,-3)</f>
        <v>8000000</v>
      </c>
      <c r="H359" s="45">
        <v>3898000</v>
      </c>
      <c r="I359" s="58">
        <f t="shared" ref="I359:I360" si="47">G359-H359</f>
        <v>4102000</v>
      </c>
      <c r="J359" s="58"/>
    </row>
    <row r="360" spans="1:10" s="21" customFormat="1" ht="12.75" hidden="1" x14ac:dyDescent="0.2">
      <c r="A360" s="1" t="s">
        <v>630</v>
      </c>
      <c r="B360" s="43"/>
      <c r="C360" s="44" t="s">
        <v>109</v>
      </c>
      <c r="D360" s="45">
        <v>8</v>
      </c>
      <c r="E360" s="45" t="s">
        <v>33</v>
      </c>
      <c r="F360" s="45">
        <v>1500000</v>
      </c>
      <c r="G360" s="58">
        <f>ROUNDDOWN(D360*F360,-3)</f>
        <v>12000000</v>
      </c>
      <c r="H360" s="45">
        <v>10200000</v>
      </c>
      <c r="I360" s="58">
        <f t="shared" si="47"/>
        <v>1800000</v>
      </c>
      <c r="J360" s="58"/>
    </row>
    <row r="361" spans="1:10" s="21" customFormat="1" ht="12.75" hidden="1" x14ac:dyDescent="0.2">
      <c r="A361" s="1" t="s">
        <v>631</v>
      </c>
      <c r="B361" s="40">
        <v>522151</v>
      </c>
      <c r="C361" s="41" t="s">
        <v>39</v>
      </c>
      <c r="D361" s="42"/>
      <c r="E361" s="42"/>
      <c r="F361" s="42"/>
      <c r="G361" s="57">
        <f>G362</f>
        <v>3600000</v>
      </c>
      <c r="H361" s="42">
        <v>0</v>
      </c>
      <c r="I361" s="57">
        <f>I362</f>
        <v>3600000</v>
      </c>
      <c r="J361" s="57">
        <f>J362</f>
        <v>0</v>
      </c>
    </row>
    <row r="362" spans="1:10" s="21" customFormat="1" ht="12.75" hidden="1" x14ac:dyDescent="0.2">
      <c r="A362" s="1" t="s">
        <v>632</v>
      </c>
      <c r="B362" s="43"/>
      <c r="C362" s="44" t="s">
        <v>41</v>
      </c>
      <c r="D362" s="45">
        <v>4</v>
      </c>
      <c r="E362" s="45" t="s">
        <v>42</v>
      </c>
      <c r="F362" s="45">
        <v>900000</v>
      </c>
      <c r="G362" s="58">
        <f>ROUNDDOWN(D362*F362,-3)</f>
        <v>3600000</v>
      </c>
      <c r="H362" s="59">
        <v>0</v>
      </c>
      <c r="I362" s="58">
        <f>G362-H362</f>
        <v>3600000</v>
      </c>
      <c r="J362" s="58"/>
    </row>
    <row r="363" spans="1:10" s="21" customFormat="1" ht="12.75" hidden="1" x14ac:dyDescent="0.2">
      <c r="A363" s="1" t="s">
        <v>633</v>
      </c>
      <c r="B363" s="40">
        <v>524111</v>
      </c>
      <c r="C363" s="41" t="s">
        <v>44</v>
      </c>
      <c r="D363" s="42"/>
      <c r="E363" s="42"/>
      <c r="F363" s="42"/>
      <c r="G363" s="57">
        <f>G364</f>
        <v>43250000</v>
      </c>
      <c r="H363" s="42">
        <v>23566350</v>
      </c>
      <c r="I363" s="57">
        <f>I364</f>
        <v>19683650</v>
      </c>
      <c r="J363" s="57">
        <f>J364</f>
        <v>0</v>
      </c>
    </row>
    <row r="364" spans="1:10" s="21" customFormat="1" ht="12.75" hidden="1" x14ac:dyDescent="0.2">
      <c r="A364" s="1" t="s">
        <v>634</v>
      </c>
      <c r="B364" s="43"/>
      <c r="C364" s="44" t="s">
        <v>635</v>
      </c>
      <c r="D364" s="45">
        <v>10</v>
      </c>
      <c r="E364" s="45" t="s">
        <v>67</v>
      </c>
      <c r="F364" s="45">
        <v>4325000</v>
      </c>
      <c r="G364" s="58">
        <f>ROUNDDOWN(D364*F364,-3)</f>
        <v>43250000</v>
      </c>
      <c r="H364" s="59">
        <v>23566350</v>
      </c>
      <c r="I364" s="58">
        <f>G364-H364</f>
        <v>19683650</v>
      </c>
      <c r="J364" s="58"/>
    </row>
    <row r="365" spans="1:10" s="21" customFormat="1" ht="12.75" hidden="1" x14ac:dyDescent="0.2">
      <c r="A365" s="1" t="s">
        <v>636</v>
      </c>
      <c r="B365" s="37" t="s">
        <v>143</v>
      </c>
      <c r="C365" s="38" t="s">
        <v>637</v>
      </c>
      <c r="D365" s="39"/>
      <c r="E365" s="39"/>
      <c r="F365" s="39"/>
      <c r="G365" s="56">
        <f>SUM(G366,G369,G372)</f>
        <v>75408000</v>
      </c>
      <c r="H365" s="39">
        <v>73955300</v>
      </c>
      <c r="I365" s="56">
        <f>SUM(I366,I369,I372)</f>
        <v>1452700</v>
      </c>
      <c r="J365" s="56">
        <f>SUM(J366,J369,J372)</f>
        <v>0</v>
      </c>
    </row>
    <row r="366" spans="1:10" s="21" customFormat="1" ht="12.75" hidden="1" x14ac:dyDescent="0.2">
      <c r="A366" s="1" t="s">
        <v>638</v>
      </c>
      <c r="B366" s="40">
        <v>521211</v>
      </c>
      <c r="C366" s="41" t="s">
        <v>27</v>
      </c>
      <c r="D366" s="42"/>
      <c r="E366" s="42"/>
      <c r="F366" s="42"/>
      <c r="G366" s="57">
        <f>SUM(G367:G368)</f>
        <v>21000000</v>
      </c>
      <c r="H366" s="42">
        <v>20771750</v>
      </c>
      <c r="I366" s="57">
        <f>SUM(I367:I368)</f>
        <v>228250</v>
      </c>
      <c r="J366" s="57">
        <f>SUM(J367:J368)</f>
        <v>0</v>
      </c>
    </row>
    <row r="367" spans="1:10" s="21" customFormat="1" ht="12.75" hidden="1" x14ac:dyDescent="0.2">
      <c r="A367" s="1" t="s">
        <v>639</v>
      </c>
      <c r="B367" s="43"/>
      <c r="C367" s="44" t="s">
        <v>93</v>
      </c>
      <c r="D367" s="45">
        <v>7</v>
      </c>
      <c r="E367" s="45" t="s">
        <v>237</v>
      </c>
      <c r="F367" s="45">
        <v>1500000</v>
      </c>
      <c r="G367" s="58">
        <f>ROUNDDOWN(D367*F367,-3)</f>
        <v>10500000</v>
      </c>
      <c r="H367" s="45">
        <v>10271750</v>
      </c>
      <c r="I367" s="58">
        <f t="shared" ref="I367:I368" si="48">G367-H367</f>
        <v>228250</v>
      </c>
      <c r="J367" s="58"/>
    </row>
    <row r="368" spans="1:10" s="21" customFormat="1" ht="12.75" hidden="1" x14ac:dyDescent="0.2">
      <c r="A368" s="1" t="s">
        <v>640</v>
      </c>
      <c r="B368" s="43"/>
      <c r="C368" s="44" t="s">
        <v>625</v>
      </c>
      <c r="D368" s="45">
        <v>150</v>
      </c>
      <c r="E368" s="45" t="s">
        <v>67</v>
      </c>
      <c r="F368" s="45">
        <v>70000</v>
      </c>
      <c r="G368" s="58">
        <f>ROUNDDOWN(D368*F368,-3)</f>
        <v>10500000</v>
      </c>
      <c r="H368" s="45">
        <v>10500000</v>
      </c>
      <c r="I368" s="58">
        <f t="shared" si="48"/>
        <v>0</v>
      </c>
      <c r="J368" s="58"/>
    </row>
    <row r="369" spans="1:10" s="21" customFormat="1" ht="12.75" hidden="1" x14ac:dyDescent="0.2">
      <c r="A369" s="1" t="s">
        <v>641</v>
      </c>
      <c r="B369" s="40">
        <v>521811</v>
      </c>
      <c r="C369" s="41" t="s">
        <v>105</v>
      </c>
      <c r="D369" s="42"/>
      <c r="E369" s="42"/>
      <c r="F369" s="42"/>
      <c r="G369" s="57">
        <f>SUM(G370:G371)</f>
        <v>12500000</v>
      </c>
      <c r="H369" s="42">
        <v>11275750</v>
      </c>
      <c r="I369" s="57">
        <f>SUM(I370:I371)</f>
        <v>1224250</v>
      </c>
      <c r="J369" s="57">
        <f>SUM(J370:J371)</f>
        <v>0</v>
      </c>
    </row>
    <row r="370" spans="1:10" s="21" customFormat="1" ht="12.75" hidden="1" x14ac:dyDescent="0.2">
      <c r="A370" s="1" t="s">
        <v>642</v>
      </c>
      <c r="B370" s="43"/>
      <c r="C370" s="44" t="s">
        <v>107</v>
      </c>
      <c r="D370" s="45">
        <v>5</v>
      </c>
      <c r="E370" s="45" t="s">
        <v>33</v>
      </c>
      <c r="F370" s="45">
        <v>1000000</v>
      </c>
      <c r="G370" s="58">
        <f>ROUNDDOWN(D370*F370,-3)</f>
        <v>5000000</v>
      </c>
      <c r="H370" s="59">
        <v>3977000</v>
      </c>
      <c r="I370" s="58">
        <f t="shared" ref="I370:I371" si="49">G370-H370</f>
        <v>1023000</v>
      </c>
      <c r="J370" s="58"/>
    </row>
    <row r="371" spans="1:10" s="21" customFormat="1" ht="12.75" hidden="1" x14ac:dyDescent="0.2">
      <c r="A371" s="1" t="s">
        <v>643</v>
      </c>
      <c r="B371" s="43"/>
      <c r="C371" s="44" t="s">
        <v>109</v>
      </c>
      <c r="D371" s="45">
        <v>5</v>
      </c>
      <c r="E371" s="45" t="s">
        <v>33</v>
      </c>
      <c r="F371" s="45">
        <v>1500000</v>
      </c>
      <c r="G371" s="58">
        <f>ROUNDDOWN(D371*F371,-3)</f>
        <v>7500000</v>
      </c>
      <c r="H371" s="59">
        <v>7298750</v>
      </c>
      <c r="I371" s="58">
        <f t="shared" si="49"/>
        <v>201250</v>
      </c>
      <c r="J371" s="58"/>
    </row>
    <row r="372" spans="1:10" s="21" customFormat="1" ht="12.75" hidden="1" x14ac:dyDescent="0.2">
      <c r="A372" s="1" t="s">
        <v>644</v>
      </c>
      <c r="B372" s="40">
        <v>524111</v>
      </c>
      <c r="C372" s="41" t="s">
        <v>44</v>
      </c>
      <c r="D372" s="42"/>
      <c r="E372" s="42"/>
      <c r="F372" s="42"/>
      <c r="G372" s="57">
        <f>G373</f>
        <v>41908000</v>
      </c>
      <c r="H372" s="42">
        <v>41907800</v>
      </c>
      <c r="I372" s="57">
        <f>I373</f>
        <v>200</v>
      </c>
      <c r="J372" s="57">
        <f>J373</f>
        <v>0</v>
      </c>
    </row>
    <row r="373" spans="1:10" s="21" customFormat="1" ht="25.5" hidden="1" x14ac:dyDescent="0.2">
      <c r="A373" s="1" t="s">
        <v>645</v>
      </c>
      <c r="B373" s="43"/>
      <c r="C373" s="44" t="s">
        <v>646</v>
      </c>
      <c r="D373" s="45">
        <v>8</v>
      </c>
      <c r="E373" s="45" t="s">
        <v>67</v>
      </c>
      <c r="F373" s="45">
        <v>5238500</v>
      </c>
      <c r="G373" s="58">
        <f>ROUNDDOWN(D373*F373,-3)</f>
        <v>41908000</v>
      </c>
      <c r="H373" s="45">
        <v>41907800</v>
      </c>
      <c r="I373" s="58">
        <f>G373-H373</f>
        <v>200</v>
      </c>
      <c r="J373" s="58"/>
    </row>
    <row r="374" spans="1:10" s="21" customFormat="1" ht="12.75" hidden="1" x14ac:dyDescent="0.2">
      <c r="A374" s="1" t="s">
        <v>647</v>
      </c>
      <c r="B374" s="37" t="s">
        <v>283</v>
      </c>
      <c r="C374" s="38" t="s">
        <v>199</v>
      </c>
      <c r="D374" s="39"/>
      <c r="E374" s="39"/>
      <c r="F374" s="39"/>
      <c r="G374" s="56">
        <f>G375</f>
        <v>434566000</v>
      </c>
      <c r="H374" s="39">
        <v>0</v>
      </c>
      <c r="I374" s="56">
        <f>I375</f>
        <v>434566000</v>
      </c>
      <c r="J374" s="56">
        <f>J375</f>
        <v>0</v>
      </c>
    </row>
    <row r="375" spans="1:10" s="21" customFormat="1" ht="12.75" hidden="1" x14ac:dyDescent="0.2">
      <c r="A375" s="1" t="s">
        <v>648</v>
      </c>
      <c r="B375" s="40">
        <v>524111</v>
      </c>
      <c r="C375" s="41" t="s">
        <v>44</v>
      </c>
      <c r="D375" s="42"/>
      <c r="E375" s="42"/>
      <c r="F375" s="42"/>
      <c r="G375" s="57">
        <f>G376</f>
        <v>434566000</v>
      </c>
      <c r="H375" s="42">
        <v>0</v>
      </c>
      <c r="I375" s="57">
        <f>I376</f>
        <v>434566000</v>
      </c>
      <c r="J375" s="57">
        <f>J376</f>
        <v>0</v>
      </c>
    </row>
    <row r="376" spans="1:10" s="21" customFormat="1" ht="12.75" hidden="1" x14ac:dyDescent="0.2">
      <c r="A376" s="1" t="s">
        <v>649</v>
      </c>
      <c r="B376" s="43"/>
      <c r="C376" s="44" t="s">
        <v>227</v>
      </c>
      <c r="D376" s="45">
        <v>1</v>
      </c>
      <c r="E376" s="45" t="s">
        <v>197</v>
      </c>
      <c r="F376" s="45">
        <v>434566000</v>
      </c>
      <c r="G376" s="58">
        <f>ROUNDDOWN(D376*F376,-3)</f>
        <v>434566000</v>
      </c>
      <c r="H376" s="45">
        <v>0</v>
      </c>
      <c r="I376" s="58">
        <f>G376-H376</f>
        <v>434566000</v>
      </c>
      <c r="J376" s="58"/>
    </row>
    <row r="377" spans="1:10" s="21" customFormat="1" ht="12.75" x14ac:dyDescent="0.2">
      <c r="A377" s="1" t="s">
        <v>650</v>
      </c>
      <c r="B377" s="31" t="s">
        <v>651</v>
      </c>
      <c r="C377" s="32" t="s">
        <v>652</v>
      </c>
      <c r="D377" s="33">
        <v>2</v>
      </c>
      <c r="E377" s="33" t="s">
        <v>601</v>
      </c>
      <c r="F377" s="33"/>
      <c r="G377" s="54">
        <f>SUM(G378,G403)</f>
        <v>633732000</v>
      </c>
      <c r="H377" s="33">
        <v>138512906</v>
      </c>
      <c r="I377" s="54">
        <f>SUM(I378,I403)</f>
        <v>495219094</v>
      </c>
      <c r="J377" s="54">
        <f>SUM(J378,J403)</f>
        <v>17060000</v>
      </c>
    </row>
    <row r="378" spans="1:10" s="21" customFormat="1" ht="25.5" x14ac:dyDescent="0.2">
      <c r="A378" s="1" t="s">
        <v>653</v>
      </c>
      <c r="B378" s="34">
        <v>301</v>
      </c>
      <c r="C378" s="35" t="s">
        <v>654</v>
      </c>
      <c r="D378" s="36"/>
      <c r="E378" s="36"/>
      <c r="F378" s="36"/>
      <c r="G378" s="55">
        <f>SUM(G379,G389,G400)</f>
        <v>508897000</v>
      </c>
      <c r="H378" s="36">
        <v>96822243</v>
      </c>
      <c r="I378" s="55">
        <f>SUM(I379,I389,I400)</f>
        <v>412074757</v>
      </c>
      <c r="J378" s="55">
        <f>SUM(J379,J389,J400)</f>
        <v>13060000</v>
      </c>
    </row>
    <row r="379" spans="1:10" s="21" customFormat="1" ht="25.5" x14ac:dyDescent="0.2">
      <c r="A379" s="1" t="s">
        <v>655</v>
      </c>
      <c r="B379" s="37" t="s">
        <v>24</v>
      </c>
      <c r="C379" s="38" t="s">
        <v>656</v>
      </c>
      <c r="D379" s="39"/>
      <c r="E379" s="39"/>
      <c r="F379" s="39"/>
      <c r="G379" s="56">
        <f>SUM(G380,G385,G387)</f>
        <v>45986000</v>
      </c>
      <c r="H379" s="39">
        <v>25975315</v>
      </c>
      <c r="I379" s="56">
        <f>SUM(I380,I385,I387)</f>
        <v>20010685</v>
      </c>
      <c r="J379" s="56">
        <f>SUM(J380,J385,J387)</f>
        <v>9060000</v>
      </c>
    </row>
    <row r="380" spans="1:10" s="21" customFormat="1" ht="12.75" x14ac:dyDescent="0.2">
      <c r="A380" s="1" t="s">
        <v>657</v>
      </c>
      <c r="B380" s="40">
        <v>521211</v>
      </c>
      <c r="C380" s="41" t="s">
        <v>27</v>
      </c>
      <c r="D380" s="42"/>
      <c r="E380" s="42"/>
      <c r="F380" s="42"/>
      <c r="G380" s="57">
        <f>SUM(G381:G384)</f>
        <v>25626000</v>
      </c>
      <c r="H380" s="42">
        <v>16239500</v>
      </c>
      <c r="I380" s="57">
        <f>SUM(I381:I384)</f>
        <v>9386500</v>
      </c>
      <c r="J380" s="57">
        <f>SUM(J381:J384)</f>
        <v>2500000</v>
      </c>
    </row>
    <row r="381" spans="1:10" s="21" customFormat="1" ht="12.75" x14ac:dyDescent="0.2">
      <c r="A381" s="1" t="s">
        <v>658</v>
      </c>
      <c r="B381" s="43"/>
      <c r="C381" s="44" t="s">
        <v>93</v>
      </c>
      <c r="D381" s="45">
        <v>3</v>
      </c>
      <c r="E381" s="45" t="s">
        <v>237</v>
      </c>
      <c r="F381" s="45">
        <v>1500000</v>
      </c>
      <c r="G381" s="58">
        <f>ROUNDDOWN(D381*F381,-3)</f>
        <v>4500000</v>
      </c>
      <c r="H381" s="45">
        <v>1460000</v>
      </c>
      <c r="I381" s="58">
        <f t="shared" ref="I381:I384" si="50">G381-H381</f>
        <v>3040000</v>
      </c>
      <c r="J381" s="58">
        <v>1500000</v>
      </c>
    </row>
    <row r="382" spans="1:10" s="21" customFormat="1" ht="12.75" hidden="1" x14ac:dyDescent="0.2">
      <c r="A382" s="1" t="s">
        <v>659</v>
      </c>
      <c r="B382" s="43"/>
      <c r="C382" s="44" t="s">
        <v>625</v>
      </c>
      <c r="D382" s="45">
        <v>228</v>
      </c>
      <c r="E382" s="45" t="s">
        <v>67</v>
      </c>
      <c r="F382" s="45">
        <v>60000</v>
      </c>
      <c r="G382" s="58">
        <f>ROUNDDOWN(D382*F382,-3)</f>
        <v>13680000</v>
      </c>
      <c r="H382" s="59">
        <v>8371000</v>
      </c>
      <c r="I382" s="58">
        <f t="shared" si="50"/>
        <v>5309000</v>
      </c>
      <c r="J382" s="58"/>
    </row>
    <row r="383" spans="1:10" s="21" customFormat="1" ht="12.75" x14ac:dyDescent="0.2">
      <c r="A383" s="1" t="s">
        <v>660</v>
      </c>
      <c r="B383" s="43"/>
      <c r="C383" s="44" t="s">
        <v>35</v>
      </c>
      <c r="D383" s="45">
        <v>3</v>
      </c>
      <c r="E383" s="45" t="s">
        <v>33</v>
      </c>
      <c r="F383" s="45">
        <v>1000000</v>
      </c>
      <c r="G383" s="58">
        <f>ROUNDDOWN(D383*F383,-3)</f>
        <v>3000000</v>
      </c>
      <c r="H383" s="45">
        <v>1968500</v>
      </c>
      <c r="I383" s="58">
        <f t="shared" si="50"/>
        <v>1031500</v>
      </c>
      <c r="J383" s="58">
        <v>1000000</v>
      </c>
    </row>
    <row r="384" spans="1:10" s="21" customFormat="1" ht="12.75" hidden="1" x14ac:dyDescent="0.2">
      <c r="A384" s="1" t="s">
        <v>661</v>
      </c>
      <c r="B384" s="43"/>
      <c r="C384" s="44" t="s">
        <v>37</v>
      </c>
      <c r="D384" s="45">
        <v>3</v>
      </c>
      <c r="E384" s="45" t="s">
        <v>33</v>
      </c>
      <c r="F384" s="45">
        <v>1482000</v>
      </c>
      <c r="G384" s="58">
        <f>ROUNDDOWN(D384*F384,-3)</f>
        <v>4446000</v>
      </c>
      <c r="H384" s="59">
        <v>4440000</v>
      </c>
      <c r="I384" s="58">
        <f t="shared" si="50"/>
        <v>6000</v>
      </c>
      <c r="J384" s="58"/>
    </row>
    <row r="385" spans="1:10" s="21" customFormat="1" ht="12.75" x14ac:dyDescent="0.2">
      <c r="A385" s="1" t="s">
        <v>662</v>
      </c>
      <c r="B385" s="40">
        <v>521219</v>
      </c>
      <c r="C385" s="41" t="s">
        <v>99</v>
      </c>
      <c r="D385" s="42"/>
      <c r="E385" s="42"/>
      <c r="F385" s="42"/>
      <c r="G385" s="57">
        <f>G386</f>
        <v>1821000</v>
      </c>
      <c r="H385" s="42">
        <v>1120815</v>
      </c>
      <c r="I385" s="57">
        <f>I386</f>
        <v>700185</v>
      </c>
      <c r="J385" s="57">
        <f>J386</f>
        <v>380000</v>
      </c>
    </row>
    <row r="386" spans="1:10" s="21" customFormat="1" ht="25.5" x14ac:dyDescent="0.2">
      <c r="A386" s="1" t="s">
        <v>663</v>
      </c>
      <c r="B386" s="43"/>
      <c r="C386" s="44" t="s">
        <v>664</v>
      </c>
      <c r="D386" s="45">
        <v>1</v>
      </c>
      <c r="E386" s="45" t="s">
        <v>255</v>
      </c>
      <c r="F386" s="45">
        <v>1821000</v>
      </c>
      <c r="G386" s="58">
        <f>ROUNDDOWN(D386*F386,-3)</f>
        <v>1821000</v>
      </c>
      <c r="H386" s="59">
        <v>1120815</v>
      </c>
      <c r="I386" s="58">
        <f>G386-H386</f>
        <v>700185</v>
      </c>
      <c r="J386" s="58">
        <v>380000</v>
      </c>
    </row>
    <row r="387" spans="1:10" s="21" customFormat="1" ht="12.75" x14ac:dyDescent="0.2">
      <c r="A387" s="1" t="s">
        <v>665</v>
      </c>
      <c r="B387" s="40">
        <v>524111</v>
      </c>
      <c r="C387" s="41" t="s">
        <v>44</v>
      </c>
      <c r="D387" s="42"/>
      <c r="E387" s="42"/>
      <c r="F387" s="42"/>
      <c r="G387" s="57">
        <f>G388</f>
        <v>18539000</v>
      </c>
      <c r="H387" s="42">
        <v>8615000</v>
      </c>
      <c r="I387" s="57">
        <f>I388</f>
        <v>9924000</v>
      </c>
      <c r="J387" s="57">
        <f>J388</f>
        <v>6180000</v>
      </c>
    </row>
    <row r="388" spans="1:10" s="21" customFormat="1" ht="12.75" x14ac:dyDescent="0.2">
      <c r="A388" s="1" t="s">
        <v>666</v>
      </c>
      <c r="B388" s="43"/>
      <c r="C388" s="44" t="s">
        <v>667</v>
      </c>
      <c r="D388" s="45">
        <v>3</v>
      </c>
      <c r="E388" s="45" t="s">
        <v>67</v>
      </c>
      <c r="F388" s="45">
        <v>6179667</v>
      </c>
      <c r="G388" s="58">
        <f>ROUNDDOWN(D388*F388,-3)</f>
        <v>18539000</v>
      </c>
      <c r="H388" s="45">
        <v>8615000</v>
      </c>
      <c r="I388" s="58">
        <f>G388-H388</f>
        <v>9924000</v>
      </c>
      <c r="J388" s="58">
        <v>6180000</v>
      </c>
    </row>
    <row r="389" spans="1:10" s="21" customFormat="1" ht="12.75" x14ac:dyDescent="0.2">
      <c r="A389" s="1" t="s">
        <v>668</v>
      </c>
      <c r="B389" s="37" t="s">
        <v>48</v>
      </c>
      <c r="C389" s="38" t="s">
        <v>669</v>
      </c>
      <c r="D389" s="39"/>
      <c r="E389" s="39"/>
      <c r="F389" s="39"/>
      <c r="G389" s="56">
        <f>SUM(G390,G396,G398)</f>
        <v>75440000</v>
      </c>
      <c r="H389" s="39">
        <v>70846928</v>
      </c>
      <c r="I389" s="56">
        <f>SUM(I390,I396,I398)</f>
        <v>4593072</v>
      </c>
      <c r="J389" s="56">
        <f>SUM(J390,J396,J398)</f>
        <v>4000000</v>
      </c>
    </row>
    <row r="390" spans="1:10" s="21" customFormat="1" ht="12.75" x14ac:dyDescent="0.2">
      <c r="A390" s="1" t="s">
        <v>670</v>
      </c>
      <c r="B390" s="40">
        <v>521211</v>
      </c>
      <c r="C390" s="41" t="s">
        <v>27</v>
      </c>
      <c r="D390" s="42"/>
      <c r="E390" s="42"/>
      <c r="F390" s="42"/>
      <c r="G390" s="57">
        <f>SUM(G391:G395)</f>
        <v>13525000</v>
      </c>
      <c r="H390" s="42">
        <v>9519000</v>
      </c>
      <c r="I390" s="57">
        <f>SUM(I391:I395)</f>
        <v>4006000</v>
      </c>
      <c r="J390" s="57">
        <f>SUM(J391:J395)</f>
        <v>4000000</v>
      </c>
    </row>
    <row r="391" spans="1:10" s="21" customFormat="1" ht="12.75" x14ac:dyDescent="0.2">
      <c r="A391" s="1" t="s">
        <v>671</v>
      </c>
      <c r="B391" s="43"/>
      <c r="C391" s="44" t="s">
        <v>93</v>
      </c>
      <c r="D391" s="45">
        <v>2</v>
      </c>
      <c r="E391" s="45" t="s">
        <v>237</v>
      </c>
      <c r="F391" s="45">
        <v>1500000</v>
      </c>
      <c r="G391" s="58">
        <f>ROUNDDOWN(D391*F391,-3)</f>
        <v>3000000</v>
      </c>
      <c r="H391" s="45">
        <v>1500000</v>
      </c>
      <c r="I391" s="58">
        <f t="shared" ref="I391:I395" si="51">G391-H391</f>
        <v>1500000</v>
      </c>
      <c r="J391" s="58">
        <v>1500000</v>
      </c>
    </row>
    <row r="392" spans="1:10" s="21" customFormat="1" ht="12.75" hidden="1" x14ac:dyDescent="0.2">
      <c r="A392" s="1" t="s">
        <v>672</v>
      </c>
      <c r="B392" s="43"/>
      <c r="C392" s="44" t="s">
        <v>625</v>
      </c>
      <c r="D392" s="45">
        <v>47</v>
      </c>
      <c r="E392" s="45" t="s">
        <v>67</v>
      </c>
      <c r="F392" s="45">
        <v>75000</v>
      </c>
      <c r="G392" s="58">
        <f>ROUNDDOWN(D392*F392,-3)</f>
        <v>3525000</v>
      </c>
      <c r="H392" s="45">
        <v>3520000</v>
      </c>
      <c r="I392" s="58">
        <f t="shared" si="51"/>
        <v>5000</v>
      </c>
      <c r="J392" s="58"/>
    </row>
    <row r="393" spans="1:10" s="21" customFormat="1" ht="12.75" hidden="1" x14ac:dyDescent="0.2">
      <c r="A393" s="1" t="s">
        <v>673</v>
      </c>
      <c r="B393" s="43"/>
      <c r="C393" s="44" t="s">
        <v>674</v>
      </c>
      <c r="D393" s="45">
        <v>4</v>
      </c>
      <c r="E393" s="45" t="s">
        <v>73</v>
      </c>
      <c r="F393" s="45">
        <v>500000</v>
      </c>
      <c r="G393" s="58">
        <f>ROUNDDOWN(D393*F393,-3)</f>
        <v>2000000</v>
      </c>
      <c r="H393" s="45">
        <v>2000000</v>
      </c>
      <c r="I393" s="58">
        <f t="shared" si="51"/>
        <v>0</v>
      </c>
      <c r="J393" s="58"/>
    </row>
    <row r="394" spans="1:10" s="21" customFormat="1" ht="12.75" x14ac:dyDescent="0.2">
      <c r="A394" s="1" t="s">
        <v>675</v>
      </c>
      <c r="B394" s="43"/>
      <c r="C394" s="44" t="s">
        <v>676</v>
      </c>
      <c r="D394" s="45">
        <v>2</v>
      </c>
      <c r="E394" s="45" t="s">
        <v>33</v>
      </c>
      <c r="F394" s="45">
        <v>1000000</v>
      </c>
      <c r="G394" s="58">
        <f>ROUNDDOWN(D394*F394,-3)</f>
        <v>2000000</v>
      </c>
      <c r="H394" s="45">
        <v>999000</v>
      </c>
      <c r="I394" s="58">
        <f t="shared" si="51"/>
        <v>1001000</v>
      </c>
      <c r="J394" s="58">
        <v>1000000</v>
      </c>
    </row>
    <row r="395" spans="1:10" s="21" customFormat="1" ht="12.75" x14ac:dyDescent="0.2">
      <c r="A395" s="1" t="s">
        <v>677</v>
      </c>
      <c r="B395" s="43"/>
      <c r="C395" s="44" t="s">
        <v>678</v>
      </c>
      <c r="D395" s="45">
        <v>2</v>
      </c>
      <c r="E395" s="45" t="s">
        <v>33</v>
      </c>
      <c r="F395" s="45">
        <v>1500000</v>
      </c>
      <c r="G395" s="58">
        <f>ROUNDDOWN(D395*F395,-3)</f>
        <v>3000000</v>
      </c>
      <c r="H395" s="45">
        <v>1500000</v>
      </c>
      <c r="I395" s="58">
        <f t="shared" si="51"/>
        <v>1500000</v>
      </c>
      <c r="J395" s="58">
        <v>1500000</v>
      </c>
    </row>
    <row r="396" spans="1:10" s="21" customFormat="1" ht="12.75" hidden="1" x14ac:dyDescent="0.2">
      <c r="A396" s="1" t="s">
        <v>679</v>
      </c>
      <c r="B396" s="40">
        <v>521219</v>
      </c>
      <c r="C396" s="41" t="s">
        <v>99</v>
      </c>
      <c r="D396" s="42"/>
      <c r="E396" s="42"/>
      <c r="F396" s="42"/>
      <c r="G396" s="57">
        <f>SUM(G397:G397)</f>
        <v>1500000</v>
      </c>
      <c r="H396" s="42">
        <v>913673</v>
      </c>
      <c r="I396" s="57">
        <f>SUM(I397:I397)</f>
        <v>586327</v>
      </c>
      <c r="J396" s="57">
        <f>SUM(J397:J397)</f>
        <v>0</v>
      </c>
    </row>
    <row r="397" spans="1:10" s="21" customFormat="1" ht="25.5" hidden="1" x14ac:dyDescent="0.2">
      <c r="A397" s="1" t="s">
        <v>680</v>
      </c>
      <c r="B397" s="43"/>
      <c r="C397" s="44" t="s">
        <v>681</v>
      </c>
      <c r="D397" s="45">
        <v>1</v>
      </c>
      <c r="E397" s="45" t="s">
        <v>138</v>
      </c>
      <c r="F397" s="45">
        <v>1500000</v>
      </c>
      <c r="G397" s="58">
        <f>ROUNDDOWN(D397*F397,-3)</f>
        <v>1500000</v>
      </c>
      <c r="H397" s="59">
        <v>913673</v>
      </c>
      <c r="I397" s="58">
        <f>G397-H397</f>
        <v>586327</v>
      </c>
      <c r="J397" s="58"/>
    </row>
    <row r="398" spans="1:10" s="21" customFormat="1" ht="12.75" hidden="1" x14ac:dyDescent="0.2">
      <c r="A398" s="1" t="s">
        <v>682</v>
      </c>
      <c r="B398" s="40">
        <v>524111</v>
      </c>
      <c r="C398" s="41" t="s">
        <v>44</v>
      </c>
      <c r="D398" s="42"/>
      <c r="E398" s="42"/>
      <c r="F398" s="42"/>
      <c r="G398" s="57">
        <f>G399</f>
        <v>60415000</v>
      </c>
      <c r="H398" s="42">
        <v>60414255</v>
      </c>
      <c r="I398" s="57">
        <f>I399</f>
        <v>745</v>
      </c>
      <c r="J398" s="57">
        <f>J399</f>
        <v>0</v>
      </c>
    </row>
    <row r="399" spans="1:10" s="21" customFormat="1" ht="12.75" hidden="1" x14ac:dyDescent="0.2">
      <c r="A399" s="1" t="s">
        <v>683</v>
      </c>
      <c r="B399" s="43"/>
      <c r="C399" s="44" t="s">
        <v>684</v>
      </c>
      <c r="D399" s="45">
        <v>12</v>
      </c>
      <c r="E399" s="45" t="s">
        <v>67</v>
      </c>
      <c r="F399" s="45">
        <v>5034585</v>
      </c>
      <c r="G399" s="58">
        <f>ROUNDDOWN(D399*F399,-3)</f>
        <v>60415000</v>
      </c>
      <c r="H399" s="45">
        <v>60414255</v>
      </c>
      <c r="I399" s="58">
        <f>G399-H399</f>
        <v>745</v>
      </c>
      <c r="J399" s="58"/>
    </row>
    <row r="400" spans="1:10" s="21" customFormat="1" ht="12.75" hidden="1" x14ac:dyDescent="0.2">
      <c r="A400" s="1" t="s">
        <v>685</v>
      </c>
      <c r="B400" s="37" t="s">
        <v>143</v>
      </c>
      <c r="C400" s="38" t="s">
        <v>199</v>
      </c>
      <c r="D400" s="39"/>
      <c r="E400" s="39"/>
      <c r="F400" s="39"/>
      <c r="G400" s="56">
        <f>G401</f>
        <v>387471000</v>
      </c>
      <c r="H400" s="39">
        <v>0</v>
      </c>
      <c r="I400" s="56">
        <f>I401</f>
        <v>387471000</v>
      </c>
      <c r="J400" s="56">
        <f>J401</f>
        <v>0</v>
      </c>
    </row>
    <row r="401" spans="1:10" s="21" customFormat="1" ht="12.75" hidden="1" x14ac:dyDescent="0.2">
      <c r="A401" s="1" t="s">
        <v>686</v>
      </c>
      <c r="B401" s="40">
        <v>524111</v>
      </c>
      <c r="C401" s="41" t="s">
        <v>44</v>
      </c>
      <c r="D401" s="42"/>
      <c r="E401" s="42"/>
      <c r="F401" s="42"/>
      <c r="G401" s="57">
        <f>G402</f>
        <v>387471000</v>
      </c>
      <c r="H401" s="42">
        <v>0</v>
      </c>
      <c r="I401" s="57">
        <f>I402</f>
        <v>387471000</v>
      </c>
      <c r="J401" s="57">
        <f>J402</f>
        <v>0</v>
      </c>
    </row>
    <row r="402" spans="1:10" s="21" customFormat="1" ht="12.75" hidden="1" x14ac:dyDescent="0.2">
      <c r="A402" s="1" t="s">
        <v>687</v>
      </c>
      <c r="B402" s="43"/>
      <c r="C402" s="44" t="s">
        <v>227</v>
      </c>
      <c r="D402" s="45">
        <v>1</v>
      </c>
      <c r="E402" s="45" t="s">
        <v>237</v>
      </c>
      <c r="F402" s="45">
        <v>387471000</v>
      </c>
      <c r="G402" s="58">
        <f>ROUNDDOWN(D402*F402,-3)</f>
        <v>387471000</v>
      </c>
      <c r="H402" s="45">
        <v>0</v>
      </c>
      <c r="I402" s="58">
        <f>G402-H402</f>
        <v>387471000</v>
      </c>
      <c r="J402" s="58"/>
    </row>
    <row r="403" spans="1:10" s="21" customFormat="1" ht="25.5" x14ac:dyDescent="0.2">
      <c r="A403" s="1" t="s">
        <v>688</v>
      </c>
      <c r="B403" s="34">
        <v>302</v>
      </c>
      <c r="C403" s="35" t="s">
        <v>689</v>
      </c>
      <c r="D403" s="36"/>
      <c r="E403" s="36"/>
      <c r="F403" s="36"/>
      <c r="G403" s="55">
        <f>SUM(G404,G415)</f>
        <v>124835000</v>
      </c>
      <c r="H403" s="36">
        <v>41690663</v>
      </c>
      <c r="I403" s="55">
        <f>SUM(I404,I415)</f>
        <v>83144337</v>
      </c>
      <c r="J403" s="55">
        <f>SUM(J404,J415)</f>
        <v>4000000</v>
      </c>
    </row>
    <row r="404" spans="1:10" s="21" customFormat="1" ht="12.75" x14ac:dyDescent="0.2">
      <c r="A404" s="1" t="s">
        <v>690</v>
      </c>
      <c r="B404" s="37" t="s">
        <v>24</v>
      </c>
      <c r="C404" s="38" t="s">
        <v>691</v>
      </c>
      <c r="D404" s="39"/>
      <c r="E404" s="39"/>
      <c r="F404" s="39"/>
      <c r="G404" s="56">
        <f>SUM(G405,G411,G413)</f>
        <v>48372000</v>
      </c>
      <c r="H404" s="39">
        <v>41690663</v>
      </c>
      <c r="I404" s="56">
        <f>SUM(I405,I411,I413)</f>
        <v>6681337</v>
      </c>
      <c r="J404" s="56">
        <f>SUM(J405,J411,J413)</f>
        <v>4000000</v>
      </c>
    </row>
    <row r="405" spans="1:10" s="21" customFormat="1" ht="12.75" x14ac:dyDescent="0.2">
      <c r="A405" s="1" t="s">
        <v>692</v>
      </c>
      <c r="B405" s="40">
        <v>521211</v>
      </c>
      <c r="C405" s="41" t="s">
        <v>27</v>
      </c>
      <c r="D405" s="42"/>
      <c r="E405" s="42"/>
      <c r="F405" s="42"/>
      <c r="G405" s="57">
        <f>SUM(G406:G410)</f>
        <v>17900000</v>
      </c>
      <c r="H405" s="42">
        <v>11269000</v>
      </c>
      <c r="I405" s="57">
        <f>SUM(I406:I410)</f>
        <v>6631000</v>
      </c>
      <c r="J405" s="57">
        <f>SUM(J406:J410)</f>
        <v>4000000</v>
      </c>
    </row>
    <row r="406" spans="1:10" s="21" customFormat="1" ht="12.75" x14ac:dyDescent="0.2">
      <c r="A406" s="1" t="s">
        <v>693</v>
      </c>
      <c r="B406" s="43"/>
      <c r="C406" s="44" t="s">
        <v>93</v>
      </c>
      <c r="D406" s="45">
        <v>4</v>
      </c>
      <c r="E406" s="45" t="s">
        <v>237</v>
      </c>
      <c r="F406" s="45">
        <v>1500000</v>
      </c>
      <c r="G406" s="58">
        <f>ROUNDDOWN(D406*F406,-3)</f>
        <v>6000000</v>
      </c>
      <c r="H406" s="45">
        <v>2975000</v>
      </c>
      <c r="I406" s="58">
        <f t="shared" ref="I406:I410" si="52">G406-H406</f>
        <v>3025000</v>
      </c>
      <c r="J406" s="58">
        <v>1500000</v>
      </c>
    </row>
    <row r="407" spans="1:10" s="21" customFormat="1" ht="12.75" hidden="1" x14ac:dyDescent="0.2">
      <c r="A407" s="1" t="s">
        <v>694</v>
      </c>
      <c r="B407" s="43"/>
      <c r="C407" s="44" t="s">
        <v>625</v>
      </c>
      <c r="D407" s="45">
        <v>12</v>
      </c>
      <c r="E407" s="45" t="s">
        <v>67</v>
      </c>
      <c r="F407" s="45">
        <v>75000</v>
      </c>
      <c r="G407" s="58">
        <f>ROUNDDOWN(D407*F407,-3)</f>
        <v>900000</v>
      </c>
      <c r="H407" s="45">
        <v>860000</v>
      </c>
      <c r="I407" s="58">
        <f t="shared" si="52"/>
        <v>40000</v>
      </c>
      <c r="J407" s="58"/>
    </row>
    <row r="408" spans="1:10" s="21" customFormat="1" ht="12.75" x14ac:dyDescent="0.2">
      <c r="A408" s="1" t="s">
        <v>695</v>
      </c>
      <c r="B408" s="43"/>
      <c r="C408" s="44" t="s">
        <v>35</v>
      </c>
      <c r="D408" s="45">
        <v>4</v>
      </c>
      <c r="E408" s="45" t="s">
        <v>33</v>
      </c>
      <c r="F408" s="45">
        <v>1000000</v>
      </c>
      <c r="G408" s="58">
        <f>ROUNDDOWN(D408*F408,-3)</f>
        <v>4000000</v>
      </c>
      <c r="H408" s="45">
        <v>1984000</v>
      </c>
      <c r="I408" s="58">
        <f t="shared" si="52"/>
        <v>2016000</v>
      </c>
      <c r="J408" s="58">
        <v>1000000</v>
      </c>
    </row>
    <row r="409" spans="1:10" s="21" customFormat="1" ht="12.75" x14ac:dyDescent="0.2">
      <c r="A409" s="1" t="s">
        <v>696</v>
      </c>
      <c r="B409" s="43"/>
      <c r="C409" s="44" t="s">
        <v>37</v>
      </c>
      <c r="D409" s="45">
        <v>4</v>
      </c>
      <c r="E409" s="45" t="s">
        <v>33</v>
      </c>
      <c r="F409" s="45">
        <v>1500000</v>
      </c>
      <c r="G409" s="58">
        <f>ROUNDDOWN(D409*F409,-3)</f>
        <v>6000000</v>
      </c>
      <c r="H409" s="45">
        <v>4450000</v>
      </c>
      <c r="I409" s="58">
        <f t="shared" si="52"/>
        <v>1550000</v>
      </c>
      <c r="J409" s="58">
        <v>1500000</v>
      </c>
    </row>
    <row r="410" spans="1:10" s="21" customFormat="1" ht="12.75" hidden="1" x14ac:dyDescent="0.2">
      <c r="A410" s="1" t="s">
        <v>697</v>
      </c>
      <c r="B410" s="43"/>
      <c r="C410" s="44" t="s">
        <v>698</v>
      </c>
      <c r="D410" s="45">
        <v>2</v>
      </c>
      <c r="E410" s="45" t="s">
        <v>73</v>
      </c>
      <c r="F410" s="45">
        <v>500000</v>
      </c>
      <c r="G410" s="58">
        <f>ROUNDDOWN(D410*F410,-3)</f>
        <v>1000000</v>
      </c>
      <c r="H410" s="45">
        <v>1000000</v>
      </c>
      <c r="I410" s="58">
        <f t="shared" si="52"/>
        <v>0</v>
      </c>
      <c r="J410" s="58"/>
    </row>
    <row r="411" spans="1:10" s="21" customFormat="1" ht="12.75" hidden="1" x14ac:dyDescent="0.2">
      <c r="A411" s="1" t="s">
        <v>699</v>
      </c>
      <c r="B411" s="40">
        <v>521219</v>
      </c>
      <c r="C411" s="41" t="s">
        <v>99</v>
      </c>
      <c r="D411" s="42"/>
      <c r="E411" s="42"/>
      <c r="F411" s="42"/>
      <c r="G411" s="57">
        <f>G412</f>
        <v>303000</v>
      </c>
      <c r="H411" s="42">
        <v>302663</v>
      </c>
      <c r="I411" s="57">
        <f>I412</f>
        <v>337</v>
      </c>
      <c r="J411" s="57">
        <f>J412</f>
        <v>0</v>
      </c>
    </row>
    <row r="412" spans="1:10" s="21" customFormat="1" ht="25.5" hidden="1" x14ac:dyDescent="0.2">
      <c r="A412" s="1" t="s">
        <v>700</v>
      </c>
      <c r="B412" s="43"/>
      <c r="C412" s="44" t="s">
        <v>664</v>
      </c>
      <c r="D412" s="45">
        <v>1</v>
      </c>
      <c r="E412" s="45" t="s">
        <v>701</v>
      </c>
      <c r="F412" s="45">
        <v>303000</v>
      </c>
      <c r="G412" s="58">
        <f>ROUNDDOWN(D412*F412,-3)</f>
        <v>303000</v>
      </c>
      <c r="H412" s="59">
        <v>302663</v>
      </c>
      <c r="I412" s="58">
        <f>G412-H412</f>
        <v>337</v>
      </c>
      <c r="J412" s="58"/>
    </row>
    <row r="413" spans="1:10" s="21" customFormat="1" ht="12.75" hidden="1" x14ac:dyDescent="0.2">
      <c r="A413" s="1" t="s">
        <v>702</v>
      </c>
      <c r="B413" s="40">
        <v>524111</v>
      </c>
      <c r="C413" s="41" t="s">
        <v>44</v>
      </c>
      <c r="D413" s="42"/>
      <c r="E413" s="42"/>
      <c r="F413" s="42"/>
      <c r="G413" s="57">
        <f>G414</f>
        <v>30169000</v>
      </c>
      <c r="H413" s="42">
        <v>30119000</v>
      </c>
      <c r="I413" s="57">
        <f>I414</f>
        <v>50000</v>
      </c>
      <c r="J413" s="57">
        <f>J414</f>
        <v>0</v>
      </c>
    </row>
    <row r="414" spans="1:10" s="21" customFormat="1" ht="12.75" hidden="1" x14ac:dyDescent="0.2">
      <c r="A414" s="1" t="s">
        <v>703</v>
      </c>
      <c r="B414" s="43"/>
      <c r="C414" s="44" t="s">
        <v>704</v>
      </c>
      <c r="D414" s="45">
        <v>6</v>
      </c>
      <c r="E414" s="45" t="s">
        <v>67</v>
      </c>
      <c r="F414" s="45">
        <v>5028317</v>
      </c>
      <c r="G414" s="58">
        <f>ROUNDDOWN(D414*F414,-3)</f>
        <v>30169000</v>
      </c>
      <c r="H414" s="45">
        <v>30119000</v>
      </c>
      <c r="I414" s="58">
        <f>G414-H414</f>
        <v>50000</v>
      </c>
      <c r="J414" s="58"/>
    </row>
    <row r="415" spans="1:10" s="21" customFormat="1" ht="12.75" hidden="1" x14ac:dyDescent="0.2">
      <c r="A415" s="1" t="s">
        <v>705</v>
      </c>
      <c r="B415" s="37" t="s">
        <v>48</v>
      </c>
      <c r="C415" s="38" t="s">
        <v>199</v>
      </c>
      <c r="D415" s="39"/>
      <c r="E415" s="39"/>
      <c r="F415" s="39"/>
      <c r="G415" s="56">
        <f>G416</f>
        <v>76463000</v>
      </c>
      <c r="H415" s="39">
        <v>0</v>
      </c>
      <c r="I415" s="56">
        <f>I416</f>
        <v>76463000</v>
      </c>
      <c r="J415" s="56">
        <f>J416</f>
        <v>0</v>
      </c>
    </row>
    <row r="416" spans="1:10" s="21" customFormat="1" ht="12.75" hidden="1" x14ac:dyDescent="0.2">
      <c r="A416" s="1" t="s">
        <v>706</v>
      </c>
      <c r="B416" s="40">
        <v>521219</v>
      </c>
      <c r="C416" s="41" t="s">
        <v>99</v>
      </c>
      <c r="D416" s="42"/>
      <c r="E416" s="42"/>
      <c r="F416" s="42"/>
      <c r="G416" s="57">
        <f>G417</f>
        <v>76463000</v>
      </c>
      <c r="H416" s="42">
        <v>0</v>
      </c>
      <c r="I416" s="57">
        <f>I417</f>
        <v>76463000</v>
      </c>
      <c r="J416" s="57">
        <f>J417</f>
        <v>0</v>
      </c>
    </row>
    <row r="417" spans="1:10" s="21" customFormat="1" ht="12.75" hidden="1" x14ac:dyDescent="0.2">
      <c r="A417" s="1" t="s">
        <v>707</v>
      </c>
      <c r="B417" s="43"/>
      <c r="C417" s="44" t="s">
        <v>227</v>
      </c>
      <c r="D417" s="45">
        <v>1</v>
      </c>
      <c r="E417" s="45" t="s">
        <v>197</v>
      </c>
      <c r="F417" s="45">
        <v>76463900</v>
      </c>
      <c r="G417" s="58">
        <f>ROUNDDOWN(D417*F417,-3)</f>
        <v>76463000</v>
      </c>
      <c r="H417" s="45">
        <v>0</v>
      </c>
      <c r="I417" s="58">
        <f>G417-H417</f>
        <v>76463000</v>
      </c>
      <c r="J417" s="58"/>
    </row>
    <row r="418" spans="1:10" s="21" customFormat="1" ht="12.75" hidden="1" x14ac:dyDescent="0.2">
      <c r="A418" s="1" t="s">
        <v>708</v>
      </c>
      <c r="B418" s="31" t="s">
        <v>709</v>
      </c>
      <c r="C418" s="32" t="s">
        <v>710</v>
      </c>
      <c r="D418" s="33">
        <v>1</v>
      </c>
      <c r="E418" s="33" t="s">
        <v>601</v>
      </c>
      <c r="F418" s="33"/>
      <c r="G418" s="54">
        <f>G419</f>
        <v>289920000</v>
      </c>
      <c r="H418" s="33">
        <v>182425520</v>
      </c>
      <c r="I418" s="54">
        <f>I419</f>
        <v>107494480</v>
      </c>
      <c r="J418" s="54">
        <f>J419</f>
        <v>0</v>
      </c>
    </row>
    <row r="419" spans="1:10" s="21" customFormat="1" ht="25.5" hidden="1" x14ac:dyDescent="0.2">
      <c r="A419" s="1" t="s">
        <v>711</v>
      </c>
      <c r="B419" s="34">
        <v>301</v>
      </c>
      <c r="C419" s="35" t="s">
        <v>712</v>
      </c>
      <c r="D419" s="36"/>
      <c r="E419" s="36"/>
      <c r="F419" s="36"/>
      <c r="G419" s="55">
        <f>SUM(G420,G428,G434,G438,G445,G449,G457)</f>
        <v>289920000</v>
      </c>
      <c r="H419" s="36">
        <v>182425520</v>
      </c>
      <c r="I419" s="55">
        <f>SUM(I420,I428,I434,I438,I445,I449,I457)</f>
        <v>107494480</v>
      </c>
      <c r="J419" s="55">
        <f>SUM(J420,J428,J434,J438,J445,J449,J457)</f>
        <v>0</v>
      </c>
    </row>
    <row r="420" spans="1:10" s="21" customFormat="1" ht="12.75" hidden="1" x14ac:dyDescent="0.2">
      <c r="A420" s="1" t="s">
        <v>713</v>
      </c>
      <c r="B420" s="37" t="s">
        <v>24</v>
      </c>
      <c r="C420" s="38" t="s">
        <v>714</v>
      </c>
      <c r="D420" s="39"/>
      <c r="E420" s="39"/>
      <c r="F420" s="39"/>
      <c r="G420" s="56">
        <f>SUM(G421,G426)</f>
        <v>27102000</v>
      </c>
      <c r="H420" s="39">
        <v>26137552</v>
      </c>
      <c r="I420" s="56">
        <f>SUM(I421,I426)</f>
        <v>964448</v>
      </c>
      <c r="J420" s="56">
        <f>SUM(J421,J426)</f>
        <v>0</v>
      </c>
    </row>
    <row r="421" spans="1:10" s="21" customFormat="1" ht="12.75" hidden="1" x14ac:dyDescent="0.2">
      <c r="A421" s="1" t="s">
        <v>715</v>
      </c>
      <c r="B421" s="40">
        <v>521211</v>
      </c>
      <c r="C421" s="41" t="s">
        <v>27</v>
      </c>
      <c r="D421" s="42"/>
      <c r="E421" s="42"/>
      <c r="F421" s="42"/>
      <c r="G421" s="57">
        <f>SUM(G422:G425)</f>
        <v>18400000</v>
      </c>
      <c r="H421" s="42">
        <v>17436000</v>
      </c>
      <c r="I421" s="57">
        <f>SUM(I422:I425)</f>
        <v>964000</v>
      </c>
      <c r="J421" s="57">
        <f>SUM(J422:J425)</f>
        <v>0</v>
      </c>
    </row>
    <row r="422" spans="1:10" s="21" customFormat="1" ht="12.75" hidden="1" x14ac:dyDescent="0.2">
      <c r="A422" s="1" t="s">
        <v>716</v>
      </c>
      <c r="B422" s="43"/>
      <c r="C422" s="44" t="s">
        <v>93</v>
      </c>
      <c r="D422" s="45">
        <v>2</v>
      </c>
      <c r="E422" s="45" t="s">
        <v>237</v>
      </c>
      <c r="F422" s="45">
        <v>1500000</v>
      </c>
      <c r="G422" s="58">
        <f>ROUNDDOWN(D422*F422,-3)</f>
        <v>3000000</v>
      </c>
      <c r="H422" s="45">
        <v>2090000</v>
      </c>
      <c r="I422" s="58">
        <f t="shared" ref="I422:I425" si="53">G422-H422</f>
        <v>910000</v>
      </c>
      <c r="J422" s="58"/>
    </row>
    <row r="423" spans="1:10" s="21" customFormat="1" ht="12.75" hidden="1" x14ac:dyDescent="0.2">
      <c r="A423" s="1" t="s">
        <v>717</v>
      </c>
      <c r="B423" s="43"/>
      <c r="C423" s="44" t="s">
        <v>625</v>
      </c>
      <c r="D423" s="45">
        <v>20</v>
      </c>
      <c r="E423" s="45" t="s">
        <v>67</v>
      </c>
      <c r="F423" s="45">
        <v>70000</v>
      </c>
      <c r="G423" s="58">
        <f>ROUNDDOWN(D423*F423,-3)</f>
        <v>1400000</v>
      </c>
      <c r="H423" s="45">
        <v>1350000</v>
      </c>
      <c r="I423" s="58">
        <f t="shared" si="53"/>
        <v>50000</v>
      </c>
      <c r="J423" s="58"/>
    </row>
    <row r="424" spans="1:10" s="21" customFormat="1" ht="12.75" hidden="1" x14ac:dyDescent="0.2">
      <c r="A424" s="1" t="s">
        <v>718</v>
      </c>
      <c r="B424" s="43"/>
      <c r="C424" s="44" t="s">
        <v>35</v>
      </c>
      <c r="D424" s="45">
        <v>5</v>
      </c>
      <c r="E424" s="45" t="s">
        <v>33</v>
      </c>
      <c r="F424" s="45">
        <v>1000000</v>
      </c>
      <c r="G424" s="58">
        <f>ROUNDDOWN(D424*F424,-3)</f>
        <v>5000000</v>
      </c>
      <c r="H424" s="45">
        <v>4996000</v>
      </c>
      <c r="I424" s="58">
        <f t="shared" si="53"/>
        <v>4000</v>
      </c>
      <c r="J424" s="58"/>
    </row>
    <row r="425" spans="1:10" s="21" customFormat="1" ht="12.75" hidden="1" x14ac:dyDescent="0.2">
      <c r="A425" s="1" t="s">
        <v>719</v>
      </c>
      <c r="B425" s="43"/>
      <c r="C425" s="44" t="s">
        <v>37</v>
      </c>
      <c r="D425" s="45">
        <v>6</v>
      </c>
      <c r="E425" s="45" t="s">
        <v>33</v>
      </c>
      <c r="F425" s="45">
        <v>1500000</v>
      </c>
      <c r="G425" s="58">
        <f>ROUNDDOWN(D425*F425,-3)</f>
        <v>9000000</v>
      </c>
      <c r="H425" s="45">
        <v>9000000</v>
      </c>
      <c r="I425" s="58">
        <f t="shared" si="53"/>
        <v>0</v>
      </c>
      <c r="J425" s="58"/>
    </row>
    <row r="426" spans="1:10" s="21" customFormat="1" ht="12.75" hidden="1" x14ac:dyDescent="0.2">
      <c r="A426" s="1" t="s">
        <v>720</v>
      </c>
      <c r="B426" s="40">
        <v>524111</v>
      </c>
      <c r="C426" s="41" t="s">
        <v>44</v>
      </c>
      <c r="D426" s="42"/>
      <c r="E426" s="42"/>
      <c r="F426" s="42"/>
      <c r="G426" s="57">
        <f>G427</f>
        <v>8702000</v>
      </c>
      <c r="H426" s="42">
        <v>8701552</v>
      </c>
      <c r="I426" s="57">
        <f>I427</f>
        <v>448</v>
      </c>
      <c r="J426" s="57">
        <f>J427</f>
        <v>0</v>
      </c>
    </row>
    <row r="427" spans="1:10" s="21" customFormat="1" ht="12.75" hidden="1" x14ac:dyDescent="0.2">
      <c r="A427" s="1" t="s">
        <v>721</v>
      </c>
      <c r="B427" s="43"/>
      <c r="C427" s="44" t="s">
        <v>722</v>
      </c>
      <c r="D427" s="45">
        <v>2</v>
      </c>
      <c r="E427" s="45" t="s">
        <v>67</v>
      </c>
      <c r="F427" s="45">
        <v>4351000</v>
      </c>
      <c r="G427" s="58">
        <f>ROUNDDOWN(D427*F427,-3)</f>
        <v>8702000</v>
      </c>
      <c r="H427" s="45">
        <v>8701552</v>
      </c>
      <c r="I427" s="58">
        <f>G427-H427</f>
        <v>448</v>
      </c>
      <c r="J427" s="58"/>
    </row>
    <row r="428" spans="1:10" s="21" customFormat="1" ht="25.5" hidden="1" x14ac:dyDescent="0.2">
      <c r="A428" s="1" t="s">
        <v>723</v>
      </c>
      <c r="B428" s="37" t="s">
        <v>48</v>
      </c>
      <c r="C428" s="38" t="s">
        <v>724</v>
      </c>
      <c r="D428" s="39"/>
      <c r="E428" s="39"/>
      <c r="F428" s="39"/>
      <c r="G428" s="56">
        <f>SUM(G429,G432)</f>
        <v>12850000</v>
      </c>
      <c r="H428" s="39">
        <v>11499000</v>
      </c>
      <c r="I428" s="56">
        <f>SUM(I429,I432)</f>
        <v>1351000</v>
      </c>
      <c r="J428" s="56">
        <f>SUM(J429,J432)</f>
        <v>0</v>
      </c>
    </row>
    <row r="429" spans="1:10" s="21" customFormat="1" ht="12.75" hidden="1" x14ac:dyDescent="0.2">
      <c r="A429" s="1" t="s">
        <v>725</v>
      </c>
      <c r="B429" s="40">
        <v>521211</v>
      </c>
      <c r="C429" s="41" t="s">
        <v>27</v>
      </c>
      <c r="D429" s="42"/>
      <c r="E429" s="42"/>
      <c r="F429" s="42"/>
      <c r="G429" s="57">
        <f>SUM(G430:G431)</f>
        <v>7500000</v>
      </c>
      <c r="H429" s="42">
        <v>7364000</v>
      </c>
      <c r="I429" s="57">
        <f>SUM(I430:I431)</f>
        <v>136000</v>
      </c>
      <c r="J429" s="57">
        <f>SUM(J430:J431)</f>
        <v>0</v>
      </c>
    </row>
    <row r="430" spans="1:10" s="21" customFormat="1" ht="12.75" hidden="1" x14ac:dyDescent="0.2">
      <c r="A430" s="1" t="s">
        <v>726</v>
      </c>
      <c r="B430" s="43"/>
      <c r="C430" s="44" t="s">
        <v>727</v>
      </c>
      <c r="D430" s="45">
        <v>3</v>
      </c>
      <c r="E430" s="45" t="s">
        <v>237</v>
      </c>
      <c r="F430" s="45">
        <v>1500000</v>
      </c>
      <c r="G430" s="58">
        <f>ROUNDDOWN(D430*F430,-3)</f>
        <v>4500000</v>
      </c>
      <c r="H430" s="45">
        <v>4385000</v>
      </c>
      <c r="I430" s="58">
        <f t="shared" ref="I430:I431" si="54">G430-H430</f>
        <v>115000</v>
      </c>
      <c r="J430" s="58"/>
    </row>
    <row r="431" spans="1:10" s="21" customFormat="1" ht="12.75" hidden="1" x14ac:dyDescent="0.2">
      <c r="A431" s="1" t="s">
        <v>728</v>
      </c>
      <c r="B431" s="43"/>
      <c r="C431" s="44" t="s">
        <v>300</v>
      </c>
      <c r="D431" s="45">
        <v>3</v>
      </c>
      <c r="E431" s="45" t="s">
        <v>33</v>
      </c>
      <c r="F431" s="45">
        <v>1000000</v>
      </c>
      <c r="G431" s="58">
        <f>ROUNDDOWN(D431*F431,-3)</f>
        <v>3000000</v>
      </c>
      <c r="H431" s="45">
        <v>2979000</v>
      </c>
      <c r="I431" s="58">
        <f t="shared" si="54"/>
        <v>21000</v>
      </c>
      <c r="J431" s="58"/>
    </row>
    <row r="432" spans="1:10" s="21" customFormat="1" ht="12.75" hidden="1" x14ac:dyDescent="0.2">
      <c r="A432" s="1" t="s">
        <v>729</v>
      </c>
      <c r="B432" s="40">
        <v>524111</v>
      </c>
      <c r="C432" s="41" t="s">
        <v>44</v>
      </c>
      <c r="D432" s="42"/>
      <c r="E432" s="42"/>
      <c r="F432" s="42"/>
      <c r="G432" s="57">
        <f>G433</f>
        <v>5350000</v>
      </c>
      <c r="H432" s="42">
        <v>4135000</v>
      </c>
      <c r="I432" s="57">
        <f>I433</f>
        <v>1215000</v>
      </c>
      <c r="J432" s="57">
        <f>J433</f>
        <v>0</v>
      </c>
    </row>
    <row r="433" spans="1:10" s="21" customFormat="1" ht="12.75" hidden="1" x14ac:dyDescent="0.2">
      <c r="A433" s="1" t="s">
        <v>730</v>
      </c>
      <c r="B433" s="43"/>
      <c r="C433" s="44" t="s">
        <v>722</v>
      </c>
      <c r="D433" s="45">
        <v>1</v>
      </c>
      <c r="E433" s="45" t="s">
        <v>67</v>
      </c>
      <c r="F433" s="45">
        <v>5350000</v>
      </c>
      <c r="G433" s="58">
        <f>ROUNDDOWN(D433*F433,-3)</f>
        <v>5350000</v>
      </c>
      <c r="H433" s="45">
        <v>4135000</v>
      </c>
      <c r="I433" s="58">
        <f>G433-H433</f>
        <v>1215000</v>
      </c>
      <c r="J433" s="58"/>
    </row>
    <row r="434" spans="1:10" s="21" customFormat="1" ht="12.75" hidden="1" x14ac:dyDescent="0.2">
      <c r="A434" s="1" t="s">
        <v>731</v>
      </c>
      <c r="B434" s="37" t="s">
        <v>143</v>
      </c>
      <c r="C434" s="38" t="s">
        <v>732</v>
      </c>
      <c r="D434" s="39"/>
      <c r="E434" s="39"/>
      <c r="F434" s="39"/>
      <c r="G434" s="56">
        <f>SUM(G435)</f>
        <v>7500000</v>
      </c>
      <c r="H434" s="39">
        <v>7467500</v>
      </c>
      <c r="I434" s="56">
        <f>SUM(I435)</f>
        <v>32500</v>
      </c>
      <c r="J434" s="56">
        <f>SUM(J435)</f>
        <v>0</v>
      </c>
    </row>
    <row r="435" spans="1:10" s="21" customFormat="1" ht="12.75" hidden="1" x14ac:dyDescent="0.2">
      <c r="A435" s="1" t="s">
        <v>733</v>
      </c>
      <c r="B435" s="40">
        <v>521211</v>
      </c>
      <c r="C435" s="41" t="s">
        <v>27</v>
      </c>
      <c r="D435" s="42"/>
      <c r="E435" s="42"/>
      <c r="F435" s="42"/>
      <c r="G435" s="57">
        <f>SUM(G436:G437)</f>
        <v>7500000</v>
      </c>
      <c r="H435" s="42">
        <v>7467500</v>
      </c>
      <c r="I435" s="57">
        <f>SUM(I436:I437)</f>
        <v>32500</v>
      </c>
      <c r="J435" s="57">
        <f>SUM(J436:J437)</f>
        <v>0</v>
      </c>
    </row>
    <row r="436" spans="1:10" s="21" customFormat="1" ht="12.75" hidden="1" x14ac:dyDescent="0.2">
      <c r="A436" s="1" t="s">
        <v>734</v>
      </c>
      <c r="B436" s="43"/>
      <c r="C436" s="44" t="s">
        <v>727</v>
      </c>
      <c r="D436" s="45">
        <v>3</v>
      </c>
      <c r="E436" s="45" t="s">
        <v>237</v>
      </c>
      <c r="F436" s="45">
        <v>1500000</v>
      </c>
      <c r="G436" s="58">
        <f>ROUNDDOWN(D436*F436,-3)</f>
        <v>4500000</v>
      </c>
      <c r="H436" s="45">
        <v>4470000</v>
      </c>
      <c r="I436" s="58">
        <f t="shared" ref="I436:I437" si="55">G436-H436</f>
        <v>30000</v>
      </c>
      <c r="J436" s="58"/>
    </row>
    <row r="437" spans="1:10" s="21" customFormat="1" ht="12.75" hidden="1" x14ac:dyDescent="0.2">
      <c r="A437" s="1" t="s">
        <v>735</v>
      </c>
      <c r="B437" s="43"/>
      <c r="C437" s="44" t="s">
        <v>300</v>
      </c>
      <c r="D437" s="45">
        <v>3</v>
      </c>
      <c r="E437" s="45" t="s">
        <v>33</v>
      </c>
      <c r="F437" s="45">
        <v>1000000</v>
      </c>
      <c r="G437" s="58">
        <f>ROUNDDOWN(D437*F437,-3)</f>
        <v>3000000</v>
      </c>
      <c r="H437" s="45">
        <v>2997500</v>
      </c>
      <c r="I437" s="58">
        <f t="shared" si="55"/>
        <v>2500</v>
      </c>
      <c r="J437" s="58"/>
    </row>
    <row r="438" spans="1:10" s="21" customFormat="1" ht="12.75" hidden="1" x14ac:dyDescent="0.2">
      <c r="A438" s="1" t="s">
        <v>736</v>
      </c>
      <c r="B438" s="37" t="s">
        <v>283</v>
      </c>
      <c r="C438" s="38" t="s">
        <v>737</v>
      </c>
      <c r="D438" s="39"/>
      <c r="E438" s="39"/>
      <c r="F438" s="39"/>
      <c r="G438" s="56">
        <f>SUM(G439,G443)</f>
        <v>34635000</v>
      </c>
      <c r="H438" s="39">
        <v>34599468</v>
      </c>
      <c r="I438" s="56">
        <f>SUM(I439,I443)</f>
        <v>35532</v>
      </c>
      <c r="J438" s="56">
        <f>SUM(J439,J443)</f>
        <v>0</v>
      </c>
    </row>
    <row r="439" spans="1:10" s="21" customFormat="1" ht="12.75" hidden="1" x14ac:dyDescent="0.2">
      <c r="A439" s="1" t="s">
        <v>738</v>
      </c>
      <c r="B439" s="40">
        <v>521211</v>
      </c>
      <c r="C439" s="41" t="s">
        <v>27</v>
      </c>
      <c r="D439" s="42"/>
      <c r="E439" s="42"/>
      <c r="F439" s="42"/>
      <c r="G439" s="57">
        <f>SUM(G440:G442)</f>
        <v>14000000</v>
      </c>
      <c r="H439" s="42">
        <v>13965000</v>
      </c>
      <c r="I439" s="57">
        <f>SUM(I440:I442)</f>
        <v>35000</v>
      </c>
      <c r="J439" s="57">
        <f>SUM(J440:J442)</f>
        <v>0</v>
      </c>
    </row>
    <row r="440" spans="1:10" s="21" customFormat="1" ht="12.75" hidden="1" x14ac:dyDescent="0.2">
      <c r="A440" s="1" t="s">
        <v>739</v>
      </c>
      <c r="B440" s="43"/>
      <c r="C440" s="44" t="s">
        <v>727</v>
      </c>
      <c r="D440" s="45">
        <v>5</v>
      </c>
      <c r="E440" s="45" t="s">
        <v>237</v>
      </c>
      <c r="F440" s="45">
        <v>1500000</v>
      </c>
      <c r="G440" s="58">
        <f>ROUNDDOWN(D440*F440,-3)</f>
        <v>7500000</v>
      </c>
      <c r="H440" s="45">
        <v>7475000</v>
      </c>
      <c r="I440" s="58">
        <f t="shared" ref="I440:I442" si="56">G440-H440</f>
        <v>25000</v>
      </c>
      <c r="J440" s="58"/>
    </row>
    <row r="441" spans="1:10" s="21" customFormat="1" ht="12.75" hidden="1" x14ac:dyDescent="0.2">
      <c r="A441" s="1" t="s">
        <v>740</v>
      </c>
      <c r="B441" s="43"/>
      <c r="C441" s="44" t="s">
        <v>741</v>
      </c>
      <c r="D441" s="45">
        <v>7</v>
      </c>
      <c r="E441" s="45" t="s">
        <v>73</v>
      </c>
      <c r="F441" s="45">
        <v>500000</v>
      </c>
      <c r="G441" s="58">
        <f>ROUNDDOWN(D441*F441,-3)</f>
        <v>3500000</v>
      </c>
      <c r="H441" s="45">
        <v>3490000</v>
      </c>
      <c r="I441" s="58">
        <f t="shared" si="56"/>
        <v>10000</v>
      </c>
      <c r="J441" s="58"/>
    </row>
    <row r="442" spans="1:10" s="21" customFormat="1" ht="12.75" hidden="1" x14ac:dyDescent="0.2">
      <c r="A442" s="1" t="s">
        <v>742</v>
      </c>
      <c r="B442" s="43"/>
      <c r="C442" s="44" t="s">
        <v>35</v>
      </c>
      <c r="D442" s="45">
        <v>3</v>
      </c>
      <c r="E442" s="45" t="s">
        <v>33</v>
      </c>
      <c r="F442" s="45">
        <v>1000000</v>
      </c>
      <c r="G442" s="58">
        <f>ROUNDDOWN(D442*F442,-3)</f>
        <v>3000000</v>
      </c>
      <c r="H442" s="45">
        <v>3000000</v>
      </c>
      <c r="I442" s="58">
        <f t="shared" si="56"/>
        <v>0</v>
      </c>
      <c r="J442" s="58"/>
    </row>
    <row r="443" spans="1:10" s="21" customFormat="1" ht="12.75" hidden="1" x14ac:dyDescent="0.2">
      <c r="A443" s="1" t="s">
        <v>743</v>
      </c>
      <c r="B443" s="40">
        <v>524111</v>
      </c>
      <c r="C443" s="41" t="s">
        <v>44</v>
      </c>
      <c r="D443" s="42"/>
      <c r="E443" s="42"/>
      <c r="F443" s="42"/>
      <c r="G443" s="57">
        <f>G444</f>
        <v>20635000</v>
      </c>
      <c r="H443" s="42">
        <v>20634468</v>
      </c>
      <c r="I443" s="57">
        <f>I444</f>
        <v>532</v>
      </c>
      <c r="J443" s="57">
        <f>J444</f>
        <v>0</v>
      </c>
    </row>
    <row r="444" spans="1:10" s="21" customFormat="1" ht="25.5" hidden="1" x14ac:dyDescent="0.2">
      <c r="A444" s="1" t="s">
        <v>744</v>
      </c>
      <c r="B444" s="43"/>
      <c r="C444" s="44" t="s">
        <v>745</v>
      </c>
      <c r="D444" s="45">
        <v>5</v>
      </c>
      <c r="E444" s="45" t="s">
        <v>67</v>
      </c>
      <c r="F444" s="45">
        <v>4127000</v>
      </c>
      <c r="G444" s="58">
        <f>ROUNDDOWN(D444*F444,-3)</f>
        <v>20635000</v>
      </c>
      <c r="H444" s="45">
        <v>20634468</v>
      </c>
      <c r="I444" s="58">
        <f>G444-H444</f>
        <v>532</v>
      </c>
      <c r="J444" s="58"/>
    </row>
    <row r="445" spans="1:10" s="21" customFormat="1" ht="12.75" hidden="1" x14ac:dyDescent="0.2">
      <c r="A445" s="1" t="s">
        <v>746</v>
      </c>
      <c r="B445" s="37" t="s">
        <v>295</v>
      </c>
      <c r="C445" s="38" t="s">
        <v>747</v>
      </c>
      <c r="D445" s="39"/>
      <c r="E445" s="39"/>
      <c r="F445" s="39"/>
      <c r="G445" s="56">
        <f>SUM(G446)</f>
        <v>7500000</v>
      </c>
      <c r="H445" s="39">
        <v>7366500</v>
      </c>
      <c r="I445" s="56">
        <f>SUM(I446)</f>
        <v>133500</v>
      </c>
      <c r="J445" s="56">
        <f>SUM(J446)</f>
        <v>0</v>
      </c>
    </row>
    <row r="446" spans="1:10" s="21" customFormat="1" ht="12.75" hidden="1" x14ac:dyDescent="0.2">
      <c r="A446" s="1" t="s">
        <v>748</v>
      </c>
      <c r="B446" s="40">
        <v>521211</v>
      </c>
      <c r="C446" s="41" t="s">
        <v>27</v>
      </c>
      <c r="D446" s="42"/>
      <c r="E446" s="42"/>
      <c r="F446" s="42"/>
      <c r="G446" s="57">
        <f>SUM(G447:G448)</f>
        <v>7500000</v>
      </c>
      <c r="H446" s="42">
        <v>7366500</v>
      </c>
      <c r="I446" s="57">
        <f>SUM(I447:I448)</f>
        <v>133500</v>
      </c>
      <c r="J446" s="57">
        <f>SUM(J447:J448)</f>
        <v>0</v>
      </c>
    </row>
    <row r="447" spans="1:10" s="21" customFormat="1" ht="12.75" hidden="1" x14ac:dyDescent="0.2">
      <c r="A447" s="1" t="s">
        <v>749</v>
      </c>
      <c r="B447" s="43"/>
      <c r="C447" s="44" t="s">
        <v>727</v>
      </c>
      <c r="D447" s="45">
        <v>3</v>
      </c>
      <c r="E447" s="45" t="s">
        <v>237</v>
      </c>
      <c r="F447" s="45">
        <v>1500000</v>
      </c>
      <c r="G447" s="58">
        <f>ROUNDDOWN(D447*F447,-3)</f>
        <v>4500000</v>
      </c>
      <c r="H447" s="45">
        <v>4375000</v>
      </c>
      <c r="I447" s="58">
        <f t="shared" ref="I447:I448" si="57">G447-H447</f>
        <v>125000</v>
      </c>
      <c r="J447" s="58"/>
    </row>
    <row r="448" spans="1:10" s="21" customFormat="1" ht="12.75" hidden="1" x14ac:dyDescent="0.2">
      <c r="A448" s="1" t="s">
        <v>750</v>
      </c>
      <c r="B448" s="43"/>
      <c r="C448" s="44" t="s">
        <v>300</v>
      </c>
      <c r="D448" s="45">
        <v>3</v>
      </c>
      <c r="E448" s="45" t="s">
        <v>33</v>
      </c>
      <c r="F448" s="45">
        <v>1000000</v>
      </c>
      <c r="G448" s="58">
        <f>ROUNDDOWN(D448*F448,-3)</f>
        <v>3000000</v>
      </c>
      <c r="H448" s="45">
        <v>2991500</v>
      </c>
      <c r="I448" s="58">
        <f t="shared" si="57"/>
        <v>8500</v>
      </c>
      <c r="J448" s="58"/>
    </row>
    <row r="449" spans="1:10" s="21" customFormat="1" ht="25.5" hidden="1" x14ac:dyDescent="0.2">
      <c r="A449" s="1" t="s">
        <v>751</v>
      </c>
      <c r="B449" s="37" t="s">
        <v>327</v>
      </c>
      <c r="C449" s="38" t="s">
        <v>752</v>
      </c>
      <c r="D449" s="39"/>
      <c r="E449" s="39"/>
      <c r="F449" s="39"/>
      <c r="G449" s="56">
        <f>SUM(G450,G452,G455)</f>
        <v>108333000</v>
      </c>
      <c r="H449" s="39">
        <v>95355500</v>
      </c>
      <c r="I449" s="56">
        <f>SUM(I450,I452,I455)</f>
        <v>12977500</v>
      </c>
      <c r="J449" s="56">
        <f>SUM(J450,J452,J455)</f>
        <v>0</v>
      </c>
    </row>
    <row r="450" spans="1:10" s="21" customFormat="1" ht="12.75" hidden="1" x14ac:dyDescent="0.2">
      <c r="A450" s="1" t="s">
        <v>753</v>
      </c>
      <c r="B450" s="40">
        <v>521211</v>
      </c>
      <c r="C450" s="41" t="s">
        <v>27</v>
      </c>
      <c r="D450" s="42"/>
      <c r="E450" s="42"/>
      <c r="F450" s="42"/>
      <c r="G450" s="57">
        <f>G451</f>
        <v>4800000</v>
      </c>
      <c r="H450" s="42">
        <v>3573500</v>
      </c>
      <c r="I450" s="57">
        <f>I451</f>
        <v>1226500</v>
      </c>
      <c r="J450" s="57">
        <f>J451</f>
        <v>0</v>
      </c>
    </row>
    <row r="451" spans="1:10" s="21" customFormat="1" ht="12.75" hidden="1" x14ac:dyDescent="0.2">
      <c r="A451" s="1" t="s">
        <v>754</v>
      </c>
      <c r="B451" s="43"/>
      <c r="C451" s="44" t="s">
        <v>755</v>
      </c>
      <c r="D451" s="45">
        <v>24</v>
      </c>
      <c r="E451" s="45" t="s">
        <v>73</v>
      </c>
      <c r="F451" s="45">
        <v>200000</v>
      </c>
      <c r="G451" s="58">
        <f>ROUNDDOWN(D451*F451,-3)</f>
        <v>4800000</v>
      </c>
      <c r="H451" s="45">
        <v>3573500</v>
      </c>
      <c r="I451" s="58">
        <f>G451-H451</f>
        <v>1226500</v>
      </c>
      <c r="J451" s="58"/>
    </row>
    <row r="452" spans="1:10" s="21" customFormat="1" ht="12.75" hidden="1" x14ac:dyDescent="0.2">
      <c r="A452" s="1" t="s">
        <v>756</v>
      </c>
      <c r="B452" s="40">
        <v>521811</v>
      </c>
      <c r="C452" s="41" t="s">
        <v>105</v>
      </c>
      <c r="D452" s="42"/>
      <c r="E452" s="42"/>
      <c r="F452" s="42"/>
      <c r="G452" s="57">
        <f>SUM(G453:G454)</f>
        <v>27500000</v>
      </c>
      <c r="H452" s="42">
        <v>24697000</v>
      </c>
      <c r="I452" s="57">
        <f>SUM(I453:I454)</f>
        <v>2803000</v>
      </c>
      <c r="J452" s="57">
        <f>SUM(J453:J454)</f>
        <v>0</v>
      </c>
    </row>
    <row r="453" spans="1:10" s="21" customFormat="1" ht="12.75" hidden="1" x14ac:dyDescent="0.2">
      <c r="A453" s="1" t="s">
        <v>757</v>
      </c>
      <c r="B453" s="43"/>
      <c r="C453" s="44" t="s">
        <v>727</v>
      </c>
      <c r="D453" s="45">
        <v>11</v>
      </c>
      <c r="E453" s="45" t="s">
        <v>237</v>
      </c>
      <c r="F453" s="45">
        <v>1500000</v>
      </c>
      <c r="G453" s="58">
        <f>ROUNDDOWN(D453*F453,-3)</f>
        <v>16500000</v>
      </c>
      <c r="H453" s="45">
        <v>14755000</v>
      </c>
      <c r="I453" s="58">
        <f t="shared" ref="I453:I454" si="58">G453-H453</f>
        <v>1745000</v>
      </c>
      <c r="J453" s="58"/>
    </row>
    <row r="454" spans="1:10" s="21" customFormat="1" ht="12.75" hidden="1" x14ac:dyDescent="0.2">
      <c r="A454" s="1" t="s">
        <v>758</v>
      </c>
      <c r="B454" s="43"/>
      <c r="C454" s="44" t="s">
        <v>300</v>
      </c>
      <c r="D454" s="45">
        <v>11</v>
      </c>
      <c r="E454" s="45" t="s">
        <v>613</v>
      </c>
      <c r="F454" s="45">
        <v>1000000</v>
      </c>
      <c r="G454" s="58">
        <f>ROUNDDOWN(D454*F454,-3)</f>
        <v>11000000</v>
      </c>
      <c r="H454" s="45">
        <v>9942000</v>
      </c>
      <c r="I454" s="58">
        <f t="shared" si="58"/>
        <v>1058000</v>
      </c>
      <c r="J454" s="58"/>
    </row>
    <row r="455" spans="1:10" s="21" customFormat="1" ht="12.75" hidden="1" x14ac:dyDescent="0.2">
      <c r="A455" s="1" t="s">
        <v>759</v>
      </c>
      <c r="B455" s="40">
        <v>524111</v>
      </c>
      <c r="C455" s="41" t="s">
        <v>44</v>
      </c>
      <c r="D455" s="42"/>
      <c r="E455" s="42"/>
      <c r="F455" s="42"/>
      <c r="G455" s="57">
        <f>G456</f>
        <v>76033000</v>
      </c>
      <c r="H455" s="42">
        <v>67085000</v>
      </c>
      <c r="I455" s="57">
        <f>I456</f>
        <v>8948000</v>
      </c>
      <c r="J455" s="57">
        <f>J456</f>
        <v>0</v>
      </c>
    </row>
    <row r="456" spans="1:10" s="21" customFormat="1" ht="12.75" hidden="1" x14ac:dyDescent="0.2">
      <c r="A456" s="1" t="s">
        <v>760</v>
      </c>
      <c r="B456" s="43"/>
      <c r="C456" s="44" t="s">
        <v>761</v>
      </c>
      <c r="D456" s="45">
        <v>12</v>
      </c>
      <c r="E456" s="45" t="s">
        <v>67</v>
      </c>
      <c r="F456" s="45">
        <v>6336085</v>
      </c>
      <c r="G456" s="58">
        <f>ROUNDDOWN(D456*F456,-3)</f>
        <v>76033000</v>
      </c>
      <c r="H456" s="45">
        <v>67085000</v>
      </c>
      <c r="I456" s="58">
        <f>G456-H456</f>
        <v>8948000</v>
      </c>
      <c r="J456" s="58"/>
    </row>
    <row r="457" spans="1:10" s="21" customFormat="1" ht="12.75" hidden="1" x14ac:dyDescent="0.2">
      <c r="A457" s="1" t="s">
        <v>762</v>
      </c>
      <c r="B457" s="37" t="s">
        <v>345</v>
      </c>
      <c r="C457" s="38" t="s">
        <v>199</v>
      </c>
      <c r="D457" s="39"/>
      <c r="E457" s="39"/>
      <c r="F457" s="39"/>
      <c r="G457" s="56">
        <f>G458</f>
        <v>92000000</v>
      </c>
      <c r="H457" s="39">
        <v>0</v>
      </c>
      <c r="I457" s="56">
        <f>I458</f>
        <v>92000000</v>
      </c>
      <c r="J457" s="56">
        <f>J458</f>
        <v>0</v>
      </c>
    </row>
    <row r="458" spans="1:10" s="21" customFormat="1" ht="12.75" hidden="1" x14ac:dyDescent="0.2">
      <c r="A458" s="1" t="s">
        <v>763</v>
      </c>
      <c r="B458" s="40">
        <v>521219</v>
      </c>
      <c r="C458" s="41" t="s">
        <v>99</v>
      </c>
      <c r="D458" s="42"/>
      <c r="E458" s="42"/>
      <c r="F458" s="42"/>
      <c r="G458" s="57">
        <f>G459</f>
        <v>92000000</v>
      </c>
      <c r="H458" s="42">
        <v>0</v>
      </c>
      <c r="I458" s="57">
        <f>I459</f>
        <v>92000000</v>
      </c>
      <c r="J458" s="57">
        <f>J459</f>
        <v>0</v>
      </c>
    </row>
    <row r="459" spans="1:10" s="21" customFormat="1" ht="12.75" hidden="1" x14ac:dyDescent="0.2">
      <c r="A459" s="1" t="s">
        <v>764</v>
      </c>
      <c r="B459" s="43"/>
      <c r="C459" s="44" t="s">
        <v>227</v>
      </c>
      <c r="D459" s="45">
        <v>1</v>
      </c>
      <c r="E459" s="45" t="s">
        <v>197</v>
      </c>
      <c r="F459" s="45">
        <v>92000000</v>
      </c>
      <c r="G459" s="58">
        <f>ROUNDDOWN(D459*F459,-3)</f>
        <v>92000000</v>
      </c>
      <c r="H459" s="45">
        <v>0</v>
      </c>
      <c r="I459" s="58">
        <f>G459-H459</f>
        <v>92000000</v>
      </c>
      <c r="J459" s="58"/>
    </row>
    <row r="460" spans="1:10" s="21" customFormat="1" ht="12.75" x14ac:dyDescent="0.2">
      <c r="A460" s="1" t="s">
        <v>765</v>
      </c>
      <c r="B460" s="25">
        <v>4345</v>
      </c>
      <c r="C460" s="26" t="s">
        <v>766</v>
      </c>
      <c r="D460" s="27"/>
      <c r="E460" s="27"/>
      <c r="F460" s="27"/>
      <c r="G460" s="52">
        <f>G461</f>
        <v>8582500000</v>
      </c>
      <c r="H460" s="27">
        <v>5466042794</v>
      </c>
      <c r="I460" s="52">
        <f>I461</f>
        <v>3116457206</v>
      </c>
      <c r="J460" s="52">
        <f>J461</f>
        <v>194540000</v>
      </c>
    </row>
    <row r="461" spans="1:10" s="21" customFormat="1" ht="12.75" x14ac:dyDescent="0.2">
      <c r="A461" s="1" t="s">
        <v>767</v>
      </c>
      <c r="B461" s="28" t="s">
        <v>768</v>
      </c>
      <c r="C461" s="29" t="s">
        <v>769</v>
      </c>
      <c r="D461" s="30">
        <v>235</v>
      </c>
      <c r="E461" s="30" t="s">
        <v>770</v>
      </c>
      <c r="F461" s="30"/>
      <c r="G461" s="53">
        <f>G462</f>
        <v>8582500000</v>
      </c>
      <c r="H461" s="30">
        <v>5466042794</v>
      </c>
      <c r="I461" s="53">
        <f>I462</f>
        <v>3116457206</v>
      </c>
      <c r="J461" s="53">
        <f>J462</f>
        <v>194540000</v>
      </c>
    </row>
    <row r="462" spans="1:10" s="21" customFormat="1" ht="12.75" x14ac:dyDescent="0.2">
      <c r="A462" s="1" t="s">
        <v>771</v>
      </c>
      <c r="B462" s="31" t="s">
        <v>772</v>
      </c>
      <c r="C462" s="32" t="s">
        <v>773</v>
      </c>
      <c r="D462" s="33">
        <v>235</v>
      </c>
      <c r="E462" s="33" t="s">
        <v>770</v>
      </c>
      <c r="F462" s="33"/>
      <c r="G462" s="54">
        <f>SUM(G463,G516)</f>
        <v>8582500000</v>
      </c>
      <c r="H462" s="33">
        <v>5466042794</v>
      </c>
      <c r="I462" s="54">
        <f>SUM(I463,I516)</f>
        <v>3116457206</v>
      </c>
      <c r="J462" s="54">
        <f>SUM(J463,J516)</f>
        <v>194540000</v>
      </c>
    </row>
    <row r="463" spans="1:10" s="21" customFormat="1" ht="12.75" x14ac:dyDescent="0.2">
      <c r="A463" s="1" t="s">
        <v>774</v>
      </c>
      <c r="B463" s="34">
        <v>301</v>
      </c>
      <c r="C463" s="35" t="s">
        <v>775</v>
      </c>
      <c r="D463" s="36"/>
      <c r="E463" s="36"/>
      <c r="F463" s="36"/>
      <c r="G463" s="55">
        <f>SUM(G464,G484,G507)</f>
        <v>8527500000</v>
      </c>
      <c r="H463" s="36">
        <v>5444146094</v>
      </c>
      <c r="I463" s="55">
        <f>SUM(I464,I484,I507)</f>
        <v>3083353906</v>
      </c>
      <c r="J463" s="55">
        <f>SUM(J464,J484,J507)</f>
        <v>190040000</v>
      </c>
    </row>
    <row r="464" spans="1:10" s="21" customFormat="1" ht="12.75" x14ac:dyDescent="0.2">
      <c r="A464" s="1" t="s">
        <v>776</v>
      </c>
      <c r="B464" s="37" t="s">
        <v>24</v>
      </c>
      <c r="C464" s="38" t="s">
        <v>777</v>
      </c>
      <c r="D464" s="39"/>
      <c r="E464" s="39"/>
      <c r="F464" s="39"/>
      <c r="G464" s="56">
        <f>SUM(G465,G471,G474,G477,G479,G481)</f>
        <v>1498600000</v>
      </c>
      <c r="H464" s="39">
        <v>348263742</v>
      </c>
      <c r="I464" s="56">
        <f>SUM(I465,I471,I474,I477,I479,I481)</f>
        <v>1150336258</v>
      </c>
      <c r="J464" s="56">
        <f>SUM(J465,J471,J474,J477,J479,J481)</f>
        <v>126100000</v>
      </c>
    </row>
    <row r="465" spans="1:10" s="21" customFormat="1" ht="12.75" x14ac:dyDescent="0.2">
      <c r="A465" s="1" t="s">
        <v>778</v>
      </c>
      <c r="B465" s="40">
        <v>521211</v>
      </c>
      <c r="C465" s="41" t="s">
        <v>27</v>
      </c>
      <c r="D465" s="42"/>
      <c r="E465" s="42"/>
      <c r="F465" s="42"/>
      <c r="G465" s="57">
        <f>SUM(G466:G470)</f>
        <v>147100000</v>
      </c>
      <c r="H465" s="42">
        <v>4270000</v>
      </c>
      <c r="I465" s="57">
        <f>SUM(I466:I470)</f>
        <v>142830000</v>
      </c>
      <c r="J465" s="57">
        <f>SUM(J466:J470)</f>
        <v>104100000</v>
      </c>
    </row>
    <row r="466" spans="1:10" s="21" customFormat="1" ht="12.75" hidden="1" x14ac:dyDescent="0.2">
      <c r="A466" s="1" t="s">
        <v>779</v>
      </c>
      <c r="B466" s="43"/>
      <c r="C466" s="44" t="s">
        <v>780</v>
      </c>
      <c r="D466" s="45">
        <v>400</v>
      </c>
      <c r="E466" s="45" t="s">
        <v>67</v>
      </c>
      <c r="F466" s="45">
        <v>70000</v>
      </c>
      <c r="G466" s="58">
        <f>ROUNDDOWN(D466*F466,-3)</f>
        <v>28000000</v>
      </c>
      <c r="H466" s="45">
        <v>4270000</v>
      </c>
      <c r="I466" s="58">
        <f t="shared" ref="I466:I470" si="59">G466-H466</f>
        <v>23730000</v>
      </c>
      <c r="J466" s="58"/>
    </row>
    <row r="467" spans="1:10" s="21" customFormat="1" ht="12.75" hidden="1" x14ac:dyDescent="0.2">
      <c r="A467" s="1" t="s">
        <v>781</v>
      </c>
      <c r="B467" s="43"/>
      <c r="C467" s="44" t="s">
        <v>782</v>
      </c>
      <c r="D467" s="45">
        <v>10</v>
      </c>
      <c r="E467" s="45" t="s">
        <v>237</v>
      </c>
      <c r="F467" s="45">
        <v>1500000</v>
      </c>
      <c r="G467" s="58">
        <f>ROUNDDOWN(D467*F467,-3)</f>
        <v>15000000</v>
      </c>
      <c r="H467" s="45">
        <v>0</v>
      </c>
      <c r="I467" s="58">
        <f t="shared" si="59"/>
        <v>15000000</v>
      </c>
      <c r="J467" s="58"/>
    </row>
    <row r="468" spans="1:10" s="21" customFormat="1" ht="12.75" x14ac:dyDescent="0.2">
      <c r="A468" s="1" t="s">
        <v>783</v>
      </c>
      <c r="B468" s="43"/>
      <c r="C468" s="44" t="s">
        <v>784</v>
      </c>
      <c r="D468" s="45">
        <v>120</v>
      </c>
      <c r="E468" s="45" t="s">
        <v>30</v>
      </c>
      <c r="F468" s="45">
        <v>280000</v>
      </c>
      <c r="G468" s="58">
        <f>ROUNDDOWN(D468*F468,-3)</f>
        <v>33600000</v>
      </c>
      <c r="H468" s="45">
        <v>0</v>
      </c>
      <c r="I468" s="58">
        <f t="shared" si="59"/>
        <v>33600000</v>
      </c>
      <c r="J468" s="58">
        <v>33600000</v>
      </c>
    </row>
    <row r="469" spans="1:10" s="21" customFormat="1" ht="12.75" x14ac:dyDescent="0.2">
      <c r="A469" s="1" t="s">
        <v>785</v>
      </c>
      <c r="B469" s="43"/>
      <c r="C469" s="44" t="s">
        <v>786</v>
      </c>
      <c r="D469" s="45">
        <v>150</v>
      </c>
      <c r="E469" s="45" t="s">
        <v>30</v>
      </c>
      <c r="F469" s="45">
        <v>150000</v>
      </c>
      <c r="G469" s="58">
        <f>ROUNDDOWN(D469*F469,-3)</f>
        <v>22500000</v>
      </c>
      <c r="H469" s="45">
        <v>0</v>
      </c>
      <c r="I469" s="58">
        <f t="shared" si="59"/>
        <v>22500000</v>
      </c>
      <c r="J469" s="58">
        <v>22500000</v>
      </c>
    </row>
    <row r="470" spans="1:10" s="21" customFormat="1" ht="12.75" x14ac:dyDescent="0.2">
      <c r="A470" s="1" t="s">
        <v>787</v>
      </c>
      <c r="B470" s="43"/>
      <c r="C470" s="44" t="s">
        <v>788</v>
      </c>
      <c r="D470" s="45">
        <v>120</v>
      </c>
      <c r="E470" s="45" t="s">
        <v>30</v>
      </c>
      <c r="F470" s="45">
        <v>400000</v>
      </c>
      <c r="G470" s="58">
        <f>ROUNDDOWN(D470*F470,-3)</f>
        <v>48000000</v>
      </c>
      <c r="H470" s="59">
        <v>0</v>
      </c>
      <c r="I470" s="58">
        <f t="shared" si="59"/>
        <v>48000000</v>
      </c>
      <c r="J470" s="58">
        <v>48000000</v>
      </c>
    </row>
    <row r="471" spans="1:10" s="21" customFormat="1" ht="12.75" hidden="1" x14ac:dyDescent="0.2">
      <c r="A471" s="1" t="s">
        <v>789</v>
      </c>
      <c r="B471" s="40">
        <v>521219</v>
      </c>
      <c r="C471" s="41" t="s">
        <v>99</v>
      </c>
      <c r="D471" s="42"/>
      <c r="E471" s="42"/>
      <c r="F471" s="42"/>
      <c r="G471" s="57">
        <f>SUM(G472:G473)</f>
        <v>1119900000</v>
      </c>
      <c r="H471" s="42">
        <v>304167892</v>
      </c>
      <c r="I471" s="57">
        <f>SUM(I472:I473)</f>
        <v>815732108</v>
      </c>
      <c r="J471" s="57">
        <f>SUM(J472:J473)</f>
        <v>0</v>
      </c>
    </row>
    <row r="472" spans="1:10" s="21" customFormat="1" ht="12.75" hidden="1" x14ac:dyDescent="0.2">
      <c r="A472" s="1" t="s">
        <v>790</v>
      </c>
      <c r="B472" s="43"/>
      <c r="C472" s="44" t="s">
        <v>791</v>
      </c>
      <c r="D472" s="45">
        <v>50</v>
      </c>
      <c r="E472" s="45" t="s">
        <v>792</v>
      </c>
      <c r="F472" s="45">
        <v>22393000</v>
      </c>
      <c r="G472" s="58">
        <f>ROUNDDOWN(D472*F472,-3)</f>
        <v>1119650000</v>
      </c>
      <c r="H472" s="59">
        <v>304167892</v>
      </c>
      <c r="I472" s="58">
        <f t="shared" ref="I472:I473" si="60">G472-H472</f>
        <v>815482108</v>
      </c>
      <c r="J472" s="58"/>
    </row>
    <row r="473" spans="1:10" s="21" customFormat="1" ht="12.75" hidden="1" x14ac:dyDescent="0.2">
      <c r="A473" s="1" t="s">
        <v>793</v>
      </c>
      <c r="B473" s="43"/>
      <c r="C473" s="44" t="s">
        <v>794</v>
      </c>
      <c r="D473" s="45">
        <v>1</v>
      </c>
      <c r="E473" s="45" t="s">
        <v>197</v>
      </c>
      <c r="F473" s="45">
        <v>250000</v>
      </c>
      <c r="G473" s="58">
        <f>ROUNDDOWN(D473*F473,-3)</f>
        <v>250000</v>
      </c>
      <c r="H473" s="45">
        <v>0</v>
      </c>
      <c r="I473" s="58">
        <f t="shared" si="60"/>
        <v>250000</v>
      </c>
      <c r="J473" s="58"/>
    </row>
    <row r="474" spans="1:10" s="21" customFormat="1" ht="12.75" hidden="1" x14ac:dyDescent="0.2">
      <c r="A474" s="1" t="s">
        <v>795</v>
      </c>
      <c r="B474" s="40">
        <v>521811</v>
      </c>
      <c r="C474" s="41" t="s">
        <v>105</v>
      </c>
      <c r="D474" s="42"/>
      <c r="E474" s="42"/>
      <c r="F474" s="42"/>
      <c r="G474" s="57">
        <f>SUM(G475:G476)</f>
        <v>25000000</v>
      </c>
      <c r="H474" s="42">
        <v>11590000</v>
      </c>
      <c r="I474" s="57">
        <f>SUM(I475:I476)</f>
        <v>13410000</v>
      </c>
      <c r="J474" s="57">
        <f>SUM(J475:J476)</f>
        <v>0</v>
      </c>
    </row>
    <row r="475" spans="1:10" s="21" customFormat="1" ht="12.75" hidden="1" x14ac:dyDescent="0.2">
      <c r="A475" s="1" t="s">
        <v>796</v>
      </c>
      <c r="B475" s="43"/>
      <c r="C475" s="44" t="s">
        <v>727</v>
      </c>
      <c r="D475" s="45">
        <v>10</v>
      </c>
      <c r="E475" s="45" t="s">
        <v>237</v>
      </c>
      <c r="F475" s="45">
        <v>1000000</v>
      </c>
      <c r="G475" s="58">
        <f>ROUNDDOWN(D475*F475,-3)</f>
        <v>10000000</v>
      </c>
      <c r="H475" s="45">
        <v>5785000</v>
      </c>
      <c r="I475" s="58">
        <f t="shared" ref="I475:I476" si="61">G475-H475</f>
        <v>4215000</v>
      </c>
      <c r="J475" s="58"/>
    </row>
    <row r="476" spans="1:10" s="21" customFormat="1" ht="12.75" hidden="1" x14ac:dyDescent="0.2">
      <c r="A476" s="1" t="s">
        <v>797</v>
      </c>
      <c r="B476" s="43"/>
      <c r="C476" s="44" t="s">
        <v>300</v>
      </c>
      <c r="D476" s="45">
        <v>10</v>
      </c>
      <c r="E476" s="45" t="s">
        <v>237</v>
      </c>
      <c r="F476" s="45">
        <v>1500000</v>
      </c>
      <c r="G476" s="58">
        <f>ROUNDDOWN(D476*F476,-3)</f>
        <v>15000000</v>
      </c>
      <c r="H476" s="45">
        <v>5805000</v>
      </c>
      <c r="I476" s="58">
        <f t="shared" si="61"/>
        <v>9195000</v>
      </c>
      <c r="J476" s="58"/>
    </row>
    <row r="477" spans="1:10" s="21" customFormat="1" ht="12.75" hidden="1" x14ac:dyDescent="0.2">
      <c r="A477" s="1" t="s">
        <v>798</v>
      </c>
      <c r="B477" s="40">
        <v>522151</v>
      </c>
      <c r="C477" s="41" t="s">
        <v>39</v>
      </c>
      <c r="D477" s="42"/>
      <c r="E477" s="42"/>
      <c r="F477" s="42"/>
      <c r="G477" s="57">
        <f>G478</f>
        <v>9000000</v>
      </c>
      <c r="H477" s="42">
        <v>6000000</v>
      </c>
      <c r="I477" s="57">
        <f>I478</f>
        <v>3000000</v>
      </c>
      <c r="J477" s="57">
        <f>J478</f>
        <v>0</v>
      </c>
    </row>
    <row r="478" spans="1:10" s="21" customFormat="1" ht="12.75" hidden="1" x14ac:dyDescent="0.2">
      <c r="A478" s="1" t="s">
        <v>799</v>
      </c>
      <c r="B478" s="43"/>
      <c r="C478" s="44" t="s">
        <v>41</v>
      </c>
      <c r="D478" s="45">
        <v>9</v>
      </c>
      <c r="E478" s="45" t="s">
        <v>42</v>
      </c>
      <c r="F478" s="45">
        <v>1000000</v>
      </c>
      <c r="G478" s="58">
        <f>ROUNDDOWN(D478*F478,-3)</f>
        <v>9000000</v>
      </c>
      <c r="H478" s="59">
        <v>6000000</v>
      </c>
      <c r="I478" s="58">
        <f>G478-H478</f>
        <v>3000000</v>
      </c>
      <c r="J478" s="58"/>
    </row>
    <row r="479" spans="1:10" s="21" customFormat="1" ht="12.75" hidden="1" x14ac:dyDescent="0.2">
      <c r="A479" s="1" t="s">
        <v>800</v>
      </c>
      <c r="B479" s="40">
        <v>522191</v>
      </c>
      <c r="C479" s="41" t="s">
        <v>316</v>
      </c>
      <c r="D479" s="42"/>
      <c r="E479" s="42"/>
      <c r="F479" s="42"/>
      <c r="G479" s="57">
        <f>G480</f>
        <v>102600000</v>
      </c>
      <c r="H479" s="42">
        <v>0</v>
      </c>
      <c r="I479" s="57">
        <f>I480</f>
        <v>102600000</v>
      </c>
      <c r="J479" s="57">
        <f>J480</f>
        <v>0</v>
      </c>
    </row>
    <row r="480" spans="1:10" s="21" customFormat="1" ht="12.75" hidden="1" x14ac:dyDescent="0.2">
      <c r="A480" s="1" t="s">
        <v>801</v>
      </c>
      <c r="B480" s="43"/>
      <c r="C480" s="44" t="s">
        <v>802</v>
      </c>
      <c r="D480" s="45">
        <v>120</v>
      </c>
      <c r="E480" s="45" t="s">
        <v>770</v>
      </c>
      <c r="F480" s="45">
        <v>855000</v>
      </c>
      <c r="G480" s="58">
        <f>ROUNDDOWN(D480*F480,-3)</f>
        <v>102600000</v>
      </c>
      <c r="H480" s="45">
        <v>0</v>
      </c>
      <c r="I480" s="58">
        <f>G480-H480</f>
        <v>102600000</v>
      </c>
      <c r="J480" s="58"/>
    </row>
    <row r="481" spans="1:10" s="21" customFormat="1" ht="12.75" x14ac:dyDescent="0.2">
      <c r="A481" s="1" t="s">
        <v>803</v>
      </c>
      <c r="B481" s="40">
        <v>524111</v>
      </c>
      <c r="C481" s="41" t="s">
        <v>44</v>
      </c>
      <c r="D481" s="42"/>
      <c r="E481" s="42"/>
      <c r="F481" s="42"/>
      <c r="G481" s="57">
        <f>SUM(G482:G483)</f>
        <v>95000000</v>
      </c>
      <c r="H481" s="42">
        <v>22235850</v>
      </c>
      <c r="I481" s="57">
        <f>SUM(I482:I483)</f>
        <v>72764150</v>
      </c>
      <c r="J481" s="57">
        <f>SUM(J482:J483)</f>
        <v>22000000</v>
      </c>
    </row>
    <row r="482" spans="1:10" s="21" customFormat="1" ht="25.5" x14ac:dyDescent="0.2">
      <c r="A482" s="1" t="s">
        <v>804</v>
      </c>
      <c r="B482" s="43"/>
      <c r="C482" s="44" t="s">
        <v>805</v>
      </c>
      <c r="D482" s="45">
        <v>10</v>
      </c>
      <c r="E482" s="45" t="s">
        <v>67</v>
      </c>
      <c r="F482" s="45">
        <v>5500000</v>
      </c>
      <c r="G482" s="58">
        <f>ROUNDDOWN(D482*F482,-3)</f>
        <v>55000000</v>
      </c>
      <c r="H482" s="59">
        <v>20535000</v>
      </c>
      <c r="I482" s="58">
        <f t="shared" ref="I482:I483" si="62">G482-H482</f>
        <v>34465000</v>
      </c>
      <c r="J482" s="58">
        <v>22000000</v>
      </c>
    </row>
    <row r="483" spans="1:10" s="21" customFormat="1" ht="12.75" hidden="1" x14ac:dyDescent="0.2">
      <c r="A483" s="1" t="s">
        <v>806</v>
      </c>
      <c r="B483" s="43"/>
      <c r="C483" s="44" t="s">
        <v>807</v>
      </c>
      <c r="D483" s="45">
        <v>50</v>
      </c>
      <c r="E483" s="45" t="s">
        <v>67</v>
      </c>
      <c r="F483" s="45">
        <v>800000</v>
      </c>
      <c r="G483" s="58">
        <f>ROUNDDOWN(D483*F483,-3)</f>
        <v>40000000</v>
      </c>
      <c r="H483" s="59">
        <v>1700850</v>
      </c>
      <c r="I483" s="58">
        <f t="shared" si="62"/>
        <v>38299150</v>
      </c>
      <c r="J483" s="58"/>
    </row>
    <row r="484" spans="1:10" s="21" customFormat="1" ht="12.75" x14ac:dyDescent="0.2">
      <c r="A484" s="1" t="s">
        <v>808</v>
      </c>
      <c r="B484" s="37" t="s">
        <v>48</v>
      </c>
      <c r="C484" s="38" t="s">
        <v>809</v>
      </c>
      <c r="D484" s="39"/>
      <c r="E484" s="39"/>
      <c r="F484" s="39"/>
      <c r="G484" s="56">
        <f>SUM(G485,G491,G495,G498,G500,G503)</f>
        <v>6854859000</v>
      </c>
      <c r="H484" s="39">
        <v>5095882352</v>
      </c>
      <c r="I484" s="56">
        <f>SUM(I485,I491,I495,I498,I500,I503)</f>
        <v>1758976648</v>
      </c>
      <c r="J484" s="56">
        <f>SUM(J485,J491,J495,J498,J500,J503)</f>
        <v>63940000</v>
      </c>
    </row>
    <row r="485" spans="1:10" s="21" customFormat="1" ht="12.75" x14ac:dyDescent="0.2">
      <c r="A485" s="1" t="s">
        <v>810</v>
      </c>
      <c r="B485" s="40">
        <v>521211</v>
      </c>
      <c r="C485" s="41" t="s">
        <v>27</v>
      </c>
      <c r="D485" s="42"/>
      <c r="E485" s="42"/>
      <c r="F485" s="42"/>
      <c r="G485" s="57">
        <f>SUM(G486:G490)</f>
        <v>92440000</v>
      </c>
      <c r="H485" s="42">
        <v>10810500</v>
      </c>
      <c r="I485" s="57">
        <f>SUM(I486:I490)</f>
        <v>81629500</v>
      </c>
      <c r="J485" s="57">
        <f>SUM(J486:J490)</f>
        <v>50940000</v>
      </c>
    </row>
    <row r="486" spans="1:10" s="21" customFormat="1" ht="12.75" hidden="1" x14ac:dyDescent="0.2">
      <c r="A486" s="1" t="s">
        <v>811</v>
      </c>
      <c r="B486" s="43"/>
      <c r="C486" s="44" t="s">
        <v>780</v>
      </c>
      <c r="D486" s="45">
        <v>300</v>
      </c>
      <c r="E486" s="45" t="s">
        <v>67</v>
      </c>
      <c r="F486" s="45">
        <v>70000</v>
      </c>
      <c r="G486" s="58">
        <f>ROUNDDOWN(D486*F486,-3)</f>
        <v>21000000</v>
      </c>
      <c r="H486" s="59">
        <v>1997950</v>
      </c>
      <c r="I486" s="58">
        <f t="shared" ref="I486:I490" si="63">G486-H486</f>
        <v>19002050</v>
      </c>
      <c r="J486" s="58"/>
    </row>
    <row r="487" spans="1:10" s="21" customFormat="1" ht="12.75" x14ac:dyDescent="0.2">
      <c r="A487" s="1" t="s">
        <v>812</v>
      </c>
      <c r="B487" s="43"/>
      <c r="C487" s="44" t="s">
        <v>782</v>
      </c>
      <c r="D487" s="45">
        <v>12</v>
      </c>
      <c r="E487" s="45" t="s">
        <v>237</v>
      </c>
      <c r="F487" s="45">
        <v>1500000</v>
      </c>
      <c r="G487" s="58">
        <f>ROUNDDOWN(D487*F487,-3)</f>
        <v>18000000</v>
      </c>
      <c r="H487" s="45">
        <v>8812550</v>
      </c>
      <c r="I487" s="58">
        <f t="shared" si="63"/>
        <v>9187450</v>
      </c>
      <c r="J487" s="58">
        <v>4500000</v>
      </c>
    </row>
    <row r="488" spans="1:10" s="21" customFormat="1" ht="12.75" x14ac:dyDescent="0.2">
      <c r="A488" s="1" t="s">
        <v>813</v>
      </c>
      <c r="B488" s="43"/>
      <c r="C488" s="44" t="s">
        <v>814</v>
      </c>
      <c r="D488" s="45">
        <v>108</v>
      </c>
      <c r="E488" s="45" t="s">
        <v>30</v>
      </c>
      <c r="F488" s="45">
        <v>280000</v>
      </c>
      <c r="G488" s="58">
        <f>ROUNDDOWN(D488*F488,-3)</f>
        <v>30240000</v>
      </c>
      <c r="H488" s="59">
        <v>0</v>
      </c>
      <c r="I488" s="58">
        <f t="shared" si="63"/>
        <v>30240000</v>
      </c>
      <c r="J488" s="58">
        <v>30240000</v>
      </c>
    </row>
    <row r="489" spans="1:10" s="21" customFormat="1" ht="12.75" x14ac:dyDescent="0.2">
      <c r="A489" s="1" t="s">
        <v>815</v>
      </c>
      <c r="B489" s="43"/>
      <c r="C489" s="44" t="s">
        <v>816</v>
      </c>
      <c r="D489" s="45">
        <v>108</v>
      </c>
      <c r="E489" s="45" t="s">
        <v>30</v>
      </c>
      <c r="F489" s="45">
        <v>150000</v>
      </c>
      <c r="G489" s="58">
        <f>ROUNDDOWN(D489*F489,-3)</f>
        <v>16200000</v>
      </c>
      <c r="H489" s="59">
        <v>0</v>
      </c>
      <c r="I489" s="58">
        <f t="shared" si="63"/>
        <v>16200000</v>
      </c>
      <c r="J489" s="58">
        <v>16200000</v>
      </c>
    </row>
    <row r="490" spans="1:10" s="21" customFormat="1" ht="12.75" hidden="1" x14ac:dyDescent="0.2">
      <c r="A490" s="1" t="s">
        <v>817</v>
      </c>
      <c r="B490" s="43"/>
      <c r="C490" s="44" t="s">
        <v>698</v>
      </c>
      <c r="D490" s="45">
        <v>20</v>
      </c>
      <c r="E490" s="45" t="s">
        <v>30</v>
      </c>
      <c r="F490" s="45">
        <v>350000</v>
      </c>
      <c r="G490" s="58">
        <f>ROUNDDOWN(D490*F490,-3)</f>
        <v>7000000</v>
      </c>
      <c r="H490" s="59">
        <v>0</v>
      </c>
      <c r="I490" s="58">
        <f t="shared" si="63"/>
        <v>7000000</v>
      </c>
      <c r="J490" s="58"/>
    </row>
    <row r="491" spans="1:10" s="21" customFormat="1" ht="12.75" hidden="1" x14ac:dyDescent="0.2">
      <c r="A491" s="1" t="s">
        <v>818</v>
      </c>
      <c r="B491" s="40">
        <v>521219</v>
      </c>
      <c r="C491" s="41" t="s">
        <v>99</v>
      </c>
      <c r="D491" s="42"/>
      <c r="E491" s="42"/>
      <c r="F491" s="42"/>
      <c r="G491" s="57">
        <f>SUM(G492:G494)</f>
        <v>6255255000</v>
      </c>
      <c r="H491" s="42">
        <v>4964878398</v>
      </c>
      <c r="I491" s="57">
        <f>SUM(I492:I494)</f>
        <v>1290376602</v>
      </c>
      <c r="J491" s="57">
        <f>SUM(J492:J494)</f>
        <v>0</v>
      </c>
    </row>
    <row r="492" spans="1:10" s="21" customFormat="1" ht="12.75" hidden="1" x14ac:dyDescent="0.2">
      <c r="A492" s="1" t="s">
        <v>819</v>
      </c>
      <c r="B492" s="43"/>
      <c r="C492" s="44" t="s">
        <v>791</v>
      </c>
      <c r="D492" s="45">
        <v>140</v>
      </c>
      <c r="E492" s="45" t="s">
        <v>770</v>
      </c>
      <c r="F492" s="45">
        <v>44621470</v>
      </c>
      <c r="G492" s="58">
        <f>ROUNDDOWN(D492*F492,-3)</f>
        <v>6247005000</v>
      </c>
      <c r="H492" s="59">
        <v>4964878398</v>
      </c>
      <c r="I492" s="58">
        <f t="shared" ref="I492:I494" si="64">G492-H492</f>
        <v>1282126602</v>
      </c>
      <c r="J492" s="58"/>
    </row>
    <row r="493" spans="1:10" s="21" customFormat="1" ht="12.75" hidden="1" x14ac:dyDescent="0.2">
      <c r="A493" s="1" t="s">
        <v>820</v>
      </c>
      <c r="B493" s="43"/>
      <c r="C493" s="44" t="s">
        <v>794</v>
      </c>
      <c r="D493" s="45">
        <v>3</v>
      </c>
      <c r="E493" s="45" t="s">
        <v>821</v>
      </c>
      <c r="F493" s="45">
        <v>250000</v>
      </c>
      <c r="G493" s="58">
        <f>ROUNDDOWN(D493*F493,-3)</f>
        <v>750000</v>
      </c>
      <c r="H493" s="45">
        <v>0</v>
      </c>
      <c r="I493" s="58">
        <f t="shared" si="64"/>
        <v>750000</v>
      </c>
      <c r="J493" s="58"/>
    </row>
    <row r="494" spans="1:10" s="21" customFormat="1" ht="12.75" hidden="1" x14ac:dyDescent="0.2">
      <c r="A494" s="1" t="s">
        <v>822</v>
      </c>
      <c r="B494" s="43"/>
      <c r="C494" s="44" t="s">
        <v>823</v>
      </c>
      <c r="D494" s="45">
        <v>15</v>
      </c>
      <c r="E494" s="45" t="s">
        <v>197</v>
      </c>
      <c r="F494" s="45">
        <v>500000</v>
      </c>
      <c r="G494" s="58">
        <f>ROUNDDOWN(D494*F494,-3)</f>
        <v>7500000</v>
      </c>
      <c r="H494" s="45">
        <v>0</v>
      </c>
      <c r="I494" s="58">
        <f t="shared" si="64"/>
        <v>7500000</v>
      </c>
      <c r="J494" s="58"/>
    </row>
    <row r="495" spans="1:10" s="21" customFormat="1" ht="12.75" hidden="1" x14ac:dyDescent="0.2">
      <c r="A495" s="1" t="s">
        <v>824</v>
      </c>
      <c r="B495" s="40">
        <v>521811</v>
      </c>
      <c r="C495" s="41" t="s">
        <v>105</v>
      </c>
      <c r="D495" s="42"/>
      <c r="E495" s="42"/>
      <c r="F495" s="42"/>
      <c r="G495" s="57">
        <f>SUM(G496:G497)</f>
        <v>30000000</v>
      </c>
      <c r="H495" s="42">
        <v>14538000</v>
      </c>
      <c r="I495" s="57">
        <f>SUM(I496:I497)</f>
        <v>15462000</v>
      </c>
      <c r="J495" s="57">
        <f>SUM(J496:J497)</f>
        <v>0</v>
      </c>
    </row>
    <row r="496" spans="1:10" s="21" customFormat="1" ht="12.75" hidden="1" x14ac:dyDescent="0.2">
      <c r="A496" s="1" t="s">
        <v>825</v>
      </c>
      <c r="B496" s="43"/>
      <c r="C496" s="44" t="s">
        <v>727</v>
      </c>
      <c r="D496" s="45">
        <v>12</v>
      </c>
      <c r="E496" s="45" t="s">
        <v>237</v>
      </c>
      <c r="F496" s="45">
        <v>1000000</v>
      </c>
      <c r="G496" s="58">
        <f>ROUNDDOWN(D496*F496,-3)</f>
        <v>12000000</v>
      </c>
      <c r="H496" s="45">
        <v>5710000</v>
      </c>
      <c r="I496" s="58">
        <f t="shared" ref="I496:I497" si="65">G496-H496</f>
        <v>6290000</v>
      </c>
      <c r="J496" s="58"/>
    </row>
    <row r="497" spans="1:10" s="21" customFormat="1" ht="12.75" hidden="1" x14ac:dyDescent="0.2">
      <c r="A497" s="1" t="s">
        <v>826</v>
      </c>
      <c r="B497" s="43"/>
      <c r="C497" s="44" t="s">
        <v>300</v>
      </c>
      <c r="D497" s="45">
        <v>12</v>
      </c>
      <c r="E497" s="45" t="s">
        <v>237</v>
      </c>
      <c r="F497" s="45">
        <v>1500000</v>
      </c>
      <c r="G497" s="58">
        <f>ROUNDDOWN(D497*F497,-3)</f>
        <v>18000000</v>
      </c>
      <c r="H497" s="45">
        <v>8828000</v>
      </c>
      <c r="I497" s="58">
        <f t="shared" si="65"/>
        <v>9172000</v>
      </c>
      <c r="J497" s="58"/>
    </row>
    <row r="498" spans="1:10" s="21" customFormat="1" ht="12.75" hidden="1" x14ac:dyDescent="0.2">
      <c r="A498" s="1" t="s">
        <v>827</v>
      </c>
      <c r="B498" s="40">
        <v>522151</v>
      </c>
      <c r="C498" s="41" t="s">
        <v>39</v>
      </c>
      <c r="D498" s="42"/>
      <c r="E498" s="42"/>
      <c r="F498" s="42"/>
      <c r="G498" s="57">
        <f>G499</f>
        <v>20000000</v>
      </c>
      <c r="H498" s="42">
        <v>0</v>
      </c>
      <c r="I498" s="57">
        <f>I499</f>
        <v>20000000</v>
      </c>
      <c r="J498" s="57">
        <f>J499</f>
        <v>0</v>
      </c>
    </row>
    <row r="499" spans="1:10" s="21" customFormat="1" ht="12.75" hidden="1" x14ac:dyDescent="0.2">
      <c r="A499" s="1" t="s">
        <v>828</v>
      </c>
      <c r="B499" s="43"/>
      <c r="C499" s="44" t="s">
        <v>41</v>
      </c>
      <c r="D499" s="45">
        <v>20</v>
      </c>
      <c r="E499" s="45" t="s">
        <v>42</v>
      </c>
      <c r="F499" s="45">
        <v>1000000</v>
      </c>
      <c r="G499" s="58">
        <f>ROUNDDOWN(D499*F499,-3)</f>
        <v>20000000</v>
      </c>
      <c r="H499" s="59">
        <v>0</v>
      </c>
      <c r="I499" s="58">
        <f>G499-H499</f>
        <v>20000000</v>
      </c>
      <c r="J499" s="58"/>
    </row>
    <row r="500" spans="1:10" s="21" customFormat="1" ht="12.75" x14ac:dyDescent="0.2">
      <c r="A500" s="1" t="s">
        <v>829</v>
      </c>
      <c r="B500" s="40">
        <v>524111</v>
      </c>
      <c r="C500" s="41" t="s">
        <v>44</v>
      </c>
      <c r="D500" s="42"/>
      <c r="E500" s="42"/>
      <c r="F500" s="42"/>
      <c r="G500" s="57">
        <f>SUM(G501:G502)</f>
        <v>216000000</v>
      </c>
      <c r="H500" s="42">
        <v>105655454</v>
      </c>
      <c r="I500" s="57">
        <f>SUM(I501:I502)</f>
        <v>110344546</v>
      </c>
      <c r="J500" s="57">
        <f>SUM(J501:J502)</f>
        <v>13000000</v>
      </c>
    </row>
    <row r="501" spans="1:10" s="21" customFormat="1" ht="25.5" x14ac:dyDescent="0.2">
      <c r="A501" s="1" t="s">
        <v>830</v>
      </c>
      <c r="B501" s="43"/>
      <c r="C501" s="44" t="s">
        <v>805</v>
      </c>
      <c r="D501" s="45">
        <v>24</v>
      </c>
      <c r="E501" s="45" t="s">
        <v>67</v>
      </c>
      <c r="F501" s="45">
        <v>6500000</v>
      </c>
      <c r="G501" s="58">
        <f>ROUNDDOWN(D501*F501,-3)</f>
        <v>156000000</v>
      </c>
      <c r="H501" s="45">
        <v>66602254</v>
      </c>
      <c r="I501" s="58">
        <f t="shared" ref="I501:I502" si="66">G501-H501</f>
        <v>89397746</v>
      </c>
      <c r="J501" s="58">
        <v>13000000</v>
      </c>
    </row>
    <row r="502" spans="1:10" s="21" customFormat="1" ht="12.75" hidden="1" x14ac:dyDescent="0.2">
      <c r="A502" s="1" t="s">
        <v>831</v>
      </c>
      <c r="B502" s="43"/>
      <c r="C502" s="44" t="s">
        <v>807</v>
      </c>
      <c r="D502" s="45">
        <v>12</v>
      </c>
      <c r="E502" s="45" t="s">
        <v>67</v>
      </c>
      <c r="F502" s="45">
        <v>5000000</v>
      </c>
      <c r="G502" s="58">
        <f>ROUNDDOWN(D502*F502,-3)</f>
        <v>60000000</v>
      </c>
      <c r="H502" s="45">
        <v>39053200</v>
      </c>
      <c r="I502" s="58">
        <f t="shared" si="66"/>
        <v>20946800</v>
      </c>
      <c r="J502" s="58"/>
    </row>
    <row r="503" spans="1:10" s="21" customFormat="1" ht="12.75" hidden="1" x14ac:dyDescent="0.2">
      <c r="A503" s="1" t="s">
        <v>832</v>
      </c>
      <c r="B503" s="40">
        <v>524119</v>
      </c>
      <c r="C503" s="41" t="s">
        <v>833</v>
      </c>
      <c r="D503" s="42"/>
      <c r="E503" s="42"/>
      <c r="F503" s="42"/>
      <c r="G503" s="57">
        <f>SUM(G504:G506)</f>
        <v>241164000</v>
      </c>
      <c r="H503" s="42">
        <v>0</v>
      </c>
      <c r="I503" s="57">
        <f>SUM(I504:I506)</f>
        <v>241164000</v>
      </c>
      <c r="J503" s="57">
        <f>SUM(J504:J506)</f>
        <v>0</v>
      </c>
    </row>
    <row r="504" spans="1:10" s="21" customFormat="1" ht="12.75" hidden="1" x14ac:dyDescent="0.2">
      <c r="A504" s="1" t="s">
        <v>834</v>
      </c>
      <c r="B504" s="43"/>
      <c r="C504" s="44" t="s">
        <v>835</v>
      </c>
      <c r="D504" s="45">
        <f>54*3</f>
        <v>162</v>
      </c>
      <c r="E504" s="45" t="s">
        <v>836</v>
      </c>
      <c r="F504" s="45">
        <v>822000</v>
      </c>
      <c r="G504" s="58">
        <f>ROUNDDOWN(D504*F504,-3)</f>
        <v>133164000</v>
      </c>
      <c r="H504" s="59">
        <v>0</v>
      </c>
      <c r="I504" s="58">
        <f t="shared" ref="I504:I506" si="67">G504-H504</f>
        <v>133164000</v>
      </c>
      <c r="J504" s="58"/>
    </row>
    <row r="505" spans="1:10" s="21" customFormat="1" ht="12.75" hidden="1" x14ac:dyDescent="0.2">
      <c r="A505" s="1" t="s">
        <v>837</v>
      </c>
      <c r="B505" s="43"/>
      <c r="C505" s="44" t="s">
        <v>838</v>
      </c>
      <c r="D505" s="45">
        <v>54</v>
      </c>
      <c r="E505" s="45" t="s">
        <v>67</v>
      </c>
      <c r="F505" s="45">
        <v>350000</v>
      </c>
      <c r="G505" s="58">
        <f>ROUNDDOWN(D505*F505,-3)</f>
        <v>18900000</v>
      </c>
      <c r="H505" s="59">
        <v>0</v>
      </c>
      <c r="I505" s="58">
        <f t="shared" si="67"/>
        <v>18900000</v>
      </c>
      <c r="J505" s="58"/>
    </row>
    <row r="506" spans="1:10" s="21" customFormat="1" ht="12.75" hidden="1" x14ac:dyDescent="0.2">
      <c r="A506" s="1" t="s">
        <v>839</v>
      </c>
      <c r="B506" s="43"/>
      <c r="C506" s="44" t="s">
        <v>840</v>
      </c>
      <c r="D506" s="45">
        <v>54</v>
      </c>
      <c r="E506" s="45" t="s">
        <v>67</v>
      </c>
      <c r="F506" s="45">
        <v>1650000</v>
      </c>
      <c r="G506" s="58">
        <f>ROUNDDOWN(D506*F506,-3)</f>
        <v>89100000</v>
      </c>
      <c r="H506" s="59">
        <v>0</v>
      </c>
      <c r="I506" s="58">
        <f t="shared" si="67"/>
        <v>89100000</v>
      </c>
      <c r="J506" s="58"/>
    </row>
    <row r="507" spans="1:10" s="21" customFormat="1" ht="12.75" hidden="1" x14ac:dyDescent="0.2">
      <c r="A507" s="1" t="s">
        <v>841</v>
      </c>
      <c r="B507" s="37" t="s">
        <v>143</v>
      </c>
      <c r="C507" s="38" t="s">
        <v>842</v>
      </c>
      <c r="D507" s="39"/>
      <c r="E507" s="39"/>
      <c r="F507" s="39"/>
      <c r="G507" s="56">
        <f>SUM(G508,G512,G514)</f>
        <v>174041000</v>
      </c>
      <c r="H507" s="39">
        <v>0</v>
      </c>
      <c r="I507" s="56">
        <f>SUM(I508,I512,I514)</f>
        <v>174041000</v>
      </c>
      <c r="J507" s="56">
        <f>SUM(J508,J512,J514)</f>
        <v>0</v>
      </c>
    </row>
    <row r="508" spans="1:10" s="21" customFormat="1" ht="12.75" hidden="1" x14ac:dyDescent="0.2">
      <c r="A508" s="1" t="s">
        <v>843</v>
      </c>
      <c r="B508" s="40">
        <v>521211</v>
      </c>
      <c r="C508" s="41" t="s">
        <v>27</v>
      </c>
      <c r="D508" s="42"/>
      <c r="E508" s="42"/>
      <c r="F508" s="42"/>
      <c r="G508" s="57">
        <f>SUM(G509:G511)</f>
        <v>12000000</v>
      </c>
      <c r="H508" s="42">
        <v>0</v>
      </c>
      <c r="I508" s="57">
        <f>SUM(I509:I511)</f>
        <v>12000000</v>
      </c>
      <c r="J508" s="57">
        <f>SUM(J509:J511)</f>
        <v>0</v>
      </c>
    </row>
    <row r="509" spans="1:10" s="21" customFormat="1" ht="12.75" hidden="1" x14ac:dyDescent="0.2">
      <c r="A509" s="1" t="s">
        <v>844</v>
      </c>
      <c r="B509" s="43"/>
      <c r="C509" s="44" t="s">
        <v>845</v>
      </c>
      <c r="D509" s="45">
        <v>3</v>
      </c>
      <c r="E509" s="45" t="s">
        <v>197</v>
      </c>
      <c r="F509" s="45">
        <v>1500000</v>
      </c>
      <c r="G509" s="58">
        <f>ROUNDDOWN(D509*F509,-3)</f>
        <v>4500000</v>
      </c>
      <c r="H509" s="45">
        <v>0</v>
      </c>
      <c r="I509" s="58">
        <f t="shared" ref="I509:I511" si="68">G509-H509</f>
        <v>4500000</v>
      </c>
      <c r="J509" s="58"/>
    </row>
    <row r="510" spans="1:10" s="21" customFormat="1" ht="12.75" hidden="1" x14ac:dyDescent="0.2">
      <c r="A510" s="1" t="s">
        <v>846</v>
      </c>
      <c r="B510" s="43"/>
      <c r="C510" s="44" t="s">
        <v>109</v>
      </c>
      <c r="D510" s="45">
        <v>3</v>
      </c>
      <c r="E510" s="45" t="s">
        <v>197</v>
      </c>
      <c r="F510" s="45">
        <v>1000000</v>
      </c>
      <c r="G510" s="58">
        <f>ROUNDDOWN(D510*F510,-3)</f>
        <v>3000000</v>
      </c>
      <c r="H510" s="45">
        <v>0</v>
      </c>
      <c r="I510" s="58">
        <f t="shared" si="68"/>
        <v>3000000</v>
      </c>
      <c r="J510" s="58"/>
    </row>
    <row r="511" spans="1:10" s="21" customFormat="1" ht="12.75" hidden="1" x14ac:dyDescent="0.2">
      <c r="A511" s="1" t="s">
        <v>847</v>
      </c>
      <c r="B511" s="43"/>
      <c r="C511" s="44" t="s">
        <v>35</v>
      </c>
      <c r="D511" s="45">
        <v>3</v>
      </c>
      <c r="E511" s="45" t="s">
        <v>197</v>
      </c>
      <c r="F511" s="45">
        <v>1500000</v>
      </c>
      <c r="G511" s="58">
        <f>ROUNDDOWN(D511*F511,-3)</f>
        <v>4500000</v>
      </c>
      <c r="H511" s="45">
        <v>0</v>
      </c>
      <c r="I511" s="58">
        <f t="shared" si="68"/>
        <v>4500000</v>
      </c>
      <c r="J511" s="58"/>
    </row>
    <row r="512" spans="1:10" s="21" customFormat="1" ht="12.75" hidden="1" x14ac:dyDescent="0.2">
      <c r="A512" s="1" t="s">
        <v>848</v>
      </c>
      <c r="B512" s="40">
        <v>521219</v>
      </c>
      <c r="C512" s="41" t="s">
        <v>99</v>
      </c>
      <c r="D512" s="42"/>
      <c r="E512" s="42"/>
      <c r="F512" s="42"/>
      <c r="G512" s="57">
        <f>G513</f>
        <v>20000000</v>
      </c>
      <c r="H512" s="42">
        <v>0</v>
      </c>
      <c r="I512" s="57">
        <f>I513</f>
        <v>20000000</v>
      </c>
      <c r="J512" s="57">
        <f>J513</f>
        <v>0</v>
      </c>
    </row>
    <row r="513" spans="1:10" s="21" customFormat="1" ht="25.5" hidden="1" x14ac:dyDescent="0.2">
      <c r="A513" s="1" t="s">
        <v>849</v>
      </c>
      <c r="B513" s="43"/>
      <c r="C513" s="44" t="s">
        <v>850</v>
      </c>
      <c r="D513" s="45">
        <v>2</v>
      </c>
      <c r="E513" s="45" t="s">
        <v>30</v>
      </c>
      <c r="F513" s="45">
        <v>10000000</v>
      </c>
      <c r="G513" s="58">
        <f>ROUNDDOWN(D513*F513,-3)</f>
        <v>20000000</v>
      </c>
      <c r="H513" s="45">
        <v>0</v>
      </c>
      <c r="I513" s="58">
        <f>G513-H513</f>
        <v>20000000</v>
      </c>
      <c r="J513" s="58"/>
    </row>
    <row r="514" spans="1:10" s="21" customFormat="1" ht="12.75" hidden="1" x14ac:dyDescent="0.2">
      <c r="A514" s="1" t="s">
        <v>851</v>
      </c>
      <c r="B514" s="40">
        <v>524211</v>
      </c>
      <c r="C514" s="41" t="s">
        <v>852</v>
      </c>
      <c r="D514" s="42"/>
      <c r="E514" s="42"/>
      <c r="F514" s="42"/>
      <c r="G514" s="57">
        <f>G515</f>
        <v>142041000</v>
      </c>
      <c r="H514" s="42">
        <v>0</v>
      </c>
      <c r="I514" s="57">
        <f>I515</f>
        <v>142041000</v>
      </c>
      <c r="J514" s="57">
        <f>J515</f>
        <v>0</v>
      </c>
    </row>
    <row r="515" spans="1:10" ht="25.5" hidden="1" x14ac:dyDescent="0.2">
      <c r="A515" s="1" t="s">
        <v>853</v>
      </c>
      <c r="B515" s="43"/>
      <c r="C515" s="44" t="s">
        <v>854</v>
      </c>
      <c r="D515" s="45">
        <v>3</v>
      </c>
      <c r="E515" s="45" t="s">
        <v>30</v>
      </c>
      <c r="F515" s="45">
        <v>47347000</v>
      </c>
      <c r="G515" s="58">
        <f>ROUNDDOWN(D515*F515,-3)</f>
        <v>142041000</v>
      </c>
      <c r="H515" s="45">
        <v>0</v>
      </c>
      <c r="I515" s="58">
        <f>G515-H515</f>
        <v>142041000</v>
      </c>
      <c r="J515" s="58"/>
    </row>
    <row r="516" spans="1:10" x14ac:dyDescent="0.2">
      <c r="A516" s="1" t="s">
        <v>855</v>
      </c>
      <c r="B516" s="34">
        <v>302</v>
      </c>
      <c r="C516" s="35" t="s">
        <v>856</v>
      </c>
      <c r="D516" s="36"/>
      <c r="E516" s="36"/>
      <c r="F516" s="36"/>
      <c r="G516" s="55">
        <f>G517</f>
        <v>55000000</v>
      </c>
      <c r="H516" s="36">
        <v>21896700</v>
      </c>
      <c r="I516" s="55">
        <f>I517</f>
        <v>33103300</v>
      </c>
      <c r="J516" s="55">
        <f>J517</f>
        <v>4500000</v>
      </c>
    </row>
    <row r="517" spans="1:10" x14ac:dyDescent="0.2">
      <c r="A517" s="1" t="s">
        <v>857</v>
      </c>
      <c r="B517" s="37" t="s">
        <v>24</v>
      </c>
      <c r="C517" s="38" t="s">
        <v>856</v>
      </c>
      <c r="D517" s="39"/>
      <c r="E517" s="39"/>
      <c r="F517" s="39"/>
      <c r="G517" s="56">
        <f>SUM(G518,G521)</f>
        <v>55000000</v>
      </c>
      <c r="H517" s="39">
        <v>21896700</v>
      </c>
      <c r="I517" s="56">
        <f>SUM(I518,I521)</f>
        <v>33103300</v>
      </c>
      <c r="J517" s="56">
        <f>SUM(J518,J521)</f>
        <v>4500000</v>
      </c>
    </row>
    <row r="518" spans="1:10" x14ac:dyDescent="0.2">
      <c r="A518" s="1" t="s">
        <v>858</v>
      </c>
      <c r="B518" s="40">
        <v>521211</v>
      </c>
      <c r="C518" s="41" t="s">
        <v>27</v>
      </c>
      <c r="D518" s="42"/>
      <c r="E518" s="42"/>
      <c r="F518" s="42"/>
      <c r="G518" s="57">
        <f>SUM(G519:G520)</f>
        <v>25000000</v>
      </c>
      <c r="H518" s="42">
        <v>8766700</v>
      </c>
      <c r="I518" s="57">
        <f>SUM(I519:I520)</f>
        <v>16233300</v>
      </c>
      <c r="J518" s="57">
        <f>SUM(J519:J520)</f>
        <v>4500000</v>
      </c>
    </row>
    <row r="519" spans="1:10" x14ac:dyDescent="0.2">
      <c r="A519" s="1" t="s">
        <v>859</v>
      </c>
      <c r="B519" s="43"/>
      <c r="C519" s="44" t="s">
        <v>845</v>
      </c>
      <c r="D519" s="45">
        <v>12</v>
      </c>
      <c r="E519" s="45" t="s">
        <v>237</v>
      </c>
      <c r="F519" s="45">
        <v>1500000</v>
      </c>
      <c r="G519" s="58">
        <f>ROUNDDOWN(D519*F519,-3)</f>
        <v>18000000</v>
      </c>
      <c r="H519" s="45">
        <v>8766700</v>
      </c>
      <c r="I519" s="58">
        <f t="shared" ref="I519:I520" si="69">G519-H519</f>
        <v>9233300</v>
      </c>
      <c r="J519" s="58">
        <v>4500000</v>
      </c>
    </row>
    <row r="520" spans="1:10" hidden="1" x14ac:dyDescent="0.2">
      <c r="A520" s="1" t="s">
        <v>860</v>
      </c>
      <c r="B520" s="43"/>
      <c r="C520" s="44" t="s">
        <v>625</v>
      </c>
      <c r="D520" s="45">
        <v>100</v>
      </c>
      <c r="E520" s="45" t="s">
        <v>30</v>
      </c>
      <c r="F520" s="45">
        <v>70000</v>
      </c>
      <c r="G520" s="58">
        <f>ROUNDDOWN(D520*F520,-3)</f>
        <v>7000000</v>
      </c>
      <c r="H520" s="45">
        <v>0</v>
      </c>
      <c r="I520" s="58">
        <f t="shared" si="69"/>
        <v>7000000</v>
      </c>
      <c r="J520" s="58"/>
    </row>
    <row r="521" spans="1:10" hidden="1" x14ac:dyDescent="0.2">
      <c r="A521" s="1" t="s">
        <v>861</v>
      </c>
      <c r="B521" s="40">
        <v>521811</v>
      </c>
      <c r="C521" s="41" t="s">
        <v>105</v>
      </c>
      <c r="D521" s="42"/>
      <c r="E521" s="42"/>
      <c r="F521" s="42"/>
      <c r="G521" s="57">
        <f>SUM(G522:G523)</f>
        <v>30000000</v>
      </c>
      <c r="H521" s="42">
        <v>13130000</v>
      </c>
      <c r="I521" s="57">
        <f>SUM(I522:I523)</f>
        <v>16870000</v>
      </c>
      <c r="J521" s="57">
        <f>SUM(J522:J523)</f>
        <v>0</v>
      </c>
    </row>
    <row r="522" spans="1:10" hidden="1" x14ac:dyDescent="0.2">
      <c r="A522" s="1" t="s">
        <v>862</v>
      </c>
      <c r="B522" s="43"/>
      <c r="C522" s="44" t="s">
        <v>727</v>
      </c>
      <c r="D522" s="45">
        <v>12</v>
      </c>
      <c r="E522" s="45" t="s">
        <v>237</v>
      </c>
      <c r="F522" s="45">
        <v>1000000</v>
      </c>
      <c r="G522" s="58">
        <f>ROUNDDOWN(D522*F522,-3)</f>
        <v>12000000</v>
      </c>
      <c r="H522" s="45">
        <v>5820000</v>
      </c>
      <c r="I522" s="58">
        <f t="shared" ref="I522:I523" si="70">G522-H522</f>
        <v>6180000</v>
      </c>
      <c r="J522" s="58"/>
    </row>
    <row r="523" spans="1:10" hidden="1" x14ac:dyDescent="0.2">
      <c r="A523" s="1" t="s">
        <v>863</v>
      </c>
      <c r="B523" s="43"/>
      <c r="C523" s="44" t="s">
        <v>300</v>
      </c>
      <c r="D523" s="45">
        <v>12</v>
      </c>
      <c r="E523" s="45" t="s">
        <v>237</v>
      </c>
      <c r="F523" s="45">
        <v>1500000</v>
      </c>
      <c r="G523" s="58">
        <f>ROUNDDOWN(D523*F523,-3)</f>
        <v>18000000</v>
      </c>
      <c r="H523" s="45">
        <v>7310000</v>
      </c>
      <c r="I523" s="58">
        <f t="shared" si="70"/>
        <v>10690000</v>
      </c>
      <c r="J523" s="58"/>
    </row>
    <row r="524" spans="1:10" x14ac:dyDescent="0.2">
      <c r="A524" s="1"/>
      <c r="B524" s="1"/>
      <c r="C524" s="46"/>
      <c r="D524" s="47"/>
      <c r="E524" s="47"/>
      <c r="F524" s="48"/>
      <c r="G524" s="48"/>
    </row>
    <row r="525" spans="1:10" s="2" customFormat="1" ht="15" x14ac:dyDescent="0.25">
      <c r="A525" s="1"/>
      <c r="B525" s="1"/>
      <c r="C525" s="46"/>
      <c r="D525" s="47"/>
      <c r="E525" s="6" t="s">
        <v>864</v>
      </c>
      <c r="F525" s="48"/>
      <c r="G525" s="48"/>
    </row>
    <row r="526" spans="1:10" s="2" customFormat="1" ht="15" x14ac:dyDescent="0.25">
      <c r="A526" s="1"/>
      <c r="B526" s="1"/>
      <c r="C526" s="46"/>
      <c r="D526" s="47"/>
      <c r="E526" s="6" t="s">
        <v>865</v>
      </c>
      <c r="F526" s="48"/>
      <c r="G526" s="48"/>
    </row>
    <row r="527" spans="1:10" s="2" customFormat="1" ht="15" x14ac:dyDescent="0.25">
      <c r="A527" s="1"/>
      <c r="B527" s="1"/>
      <c r="C527" s="46"/>
      <c r="D527" s="47"/>
      <c r="E527" s="6"/>
      <c r="F527" s="48"/>
      <c r="G527" s="48"/>
    </row>
    <row r="528" spans="1:10" s="2" customFormat="1" ht="15" x14ac:dyDescent="0.25">
      <c r="A528" s="1"/>
      <c r="B528" s="1"/>
      <c r="C528" s="46"/>
      <c r="D528" s="47"/>
      <c r="E528" s="6"/>
      <c r="F528" s="48"/>
      <c r="G528" s="48"/>
    </row>
    <row r="529" spans="1:7" s="2" customFormat="1" ht="15" x14ac:dyDescent="0.25">
      <c r="A529" s="1"/>
      <c r="B529" s="1"/>
      <c r="C529" s="46"/>
      <c r="D529" s="47"/>
      <c r="E529" s="6"/>
      <c r="F529" s="48"/>
      <c r="G529" s="48"/>
    </row>
    <row r="530" spans="1:7" s="2" customFormat="1" ht="15" x14ac:dyDescent="0.25">
      <c r="A530" s="1"/>
      <c r="B530" s="1"/>
      <c r="C530" s="46"/>
      <c r="D530" s="47"/>
      <c r="E530" s="6"/>
      <c r="F530" s="48"/>
      <c r="G530" s="48"/>
    </row>
    <row r="531" spans="1:7" s="2" customFormat="1" ht="15.75" x14ac:dyDescent="0.25">
      <c r="A531" s="1"/>
      <c r="B531" s="1"/>
      <c r="C531" s="46"/>
      <c r="D531" s="47"/>
      <c r="E531" s="8" t="s">
        <v>866</v>
      </c>
      <c r="F531" s="48"/>
      <c r="G531" s="48"/>
    </row>
    <row r="532" spans="1:7" s="2" customFormat="1" ht="15" x14ac:dyDescent="0.25">
      <c r="A532" s="1"/>
      <c r="B532" s="1"/>
      <c r="C532" s="46"/>
      <c r="D532" s="47"/>
      <c r="E532" s="6" t="s">
        <v>867</v>
      </c>
      <c r="F532" s="48"/>
      <c r="G532" s="48"/>
    </row>
    <row r="533" spans="1:7" s="2" customFormat="1" x14ac:dyDescent="0.25">
      <c r="A533" s="1"/>
      <c r="B533" s="1"/>
      <c r="C533" s="46"/>
      <c r="D533" s="47"/>
      <c r="E533" s="47"/>
      <c r="F533" s="48"/>
      <c r="G533" s="48"/>
    </row>
    <row r="534" spans="1:7" s="2" customFormat="1" x14ac:dyDescent="0.25">
      <c r="A534" s="1"/>
      <c r="B534" s="1"/>
      <c r="C534" s="46"/>
      <c r="D534" s="47"/>
      <c r="E534" s="47"/>
      <c r="F534" s="48"/>
      <c r="G534" s="48"/>
    </row>
    <row r="535" spans="1:7" s="2" customFormat="1" x14ac:dyDescent="0.25">
      <c r="A535" s="1"/>
      <c r="B535" s="1"/>
      <c r="C535" s="46"/>
      <c r="D535" s="47"/>
      <c r="E535" s="47"/>
      <c r="F535" s="48"/>
      <c r="G535" s="48"/>
    </row>
    <row r="536" spans="1:7" s="2" customFormat="1" x14ac:dyDescent="0.25">
      <c r="A536" s="1"/>
      <c r="B536" s="1"/>
      <c r="C536" s="46"/>
      <c r="D536" s="47"/>
      <c r="E536" s="47"/>
      <c r="F536" s="48"/>
      <c r="G536" s="48"/>
    </row>
    <row r="537" spans="1:7" s="2" customFormat="1" x14ac:dyDescent="0.25">
      <c r="A537" s="1"/>
      <c r="B537" s="1"/>
      <c r="C537" s="46"/>
      <c r="D537" s="47"/>
      <c r="E537" s="47"/>
      <c r="F537" s="48"/>
      <c r="G537" s="48"/>
    </row>
    <row r="538" spans="1:7" s="2" customFormat="1" x14ac:dyDescent="0.25">
      <c r="A538" s="1"/>
      <c r="B538" s="1"/>
      <c r="C538" s="46"/>
      <c r="D538" s="47"/>
      <c r="E538" s="47"/>
      <c r="F538" s="48"/>
      <c r="G538" s="48"/>
    </row>
    <row r="539" spans="1:7" s="2" customFormat="1" x14ac:dyDescent="0.25">
      <c r="A539" s="1"/>
      <c r="B539" s="1"/>
      <c r="C539" s="46"/>
      <c r="D539" s="47"/>
      <c r="E539" s="47"/>
      <c r="F539" s="48"/>
      <c r="G539" s="48"/>
    </row>
    <row r="540" spans="1:7" s="2" customFormat="1" x14ac:dyDescent="0.25">
      <c r="A540" s="1"/>
      <c r="B540" s="1"/>
      <c r="C540" s="46"/>
      <c r="D540" s="47"/>
      <c r="E540" s="47"/>
      <c r="F540" s="48"/>
      <c r="G540" s="48"/>
    </row>
    <row r="541" spans="1:7" s="2" customFormat="1" x14ac:dyDescent="0.25">
      <c r="A541" s="1"/>
      <c r="B541" s="1"/>
      <c r="C541" s="46"/>
      <c r="D541" s="47"/>
      <c r="E541" s="47"/>
      <c r="F541" s="48"/>
      <c r="G541" s="48"/>
    </row>
    <row r="542" spans="1:7" s="2" customFormat="1" x14ac:dyDescent="0.25">
      <c r="A542" s="1"/>
      <c r="B542" s="1"/>
      <c r="C542" s="46"/>
      <c r="D542" s="47"/>
      <c r="E542" s="47"/>
      <c r="F542" s="48"/>
      <c r="G542" s="48"/>
    </row>
    <row r="543" spans="1:7" s="2" customFormat="1" x14ac:dyDescent="0.25">
      <c r="A543" s="1"/>
      <c r="B543" s="1"/>
      <c r="C543" s="46"/>
      <c r="D543" s="47"/>
      <c r="E543" s="47"/>
      <c r="F543" s="48"/>
      <c r="G543" s="48"/>
    </row>
    <row r="544" spans="1:7" s="2" customFormat="1" x14ac:dyDescent="0.25">
      <c r="A544" s="1"/>
      <c r="B544" s="1"/>
      <c r="C544" s="46"/>
      <c r="D544" s="47"/>
      <c r="E544" s="47"/>
      <c r="F544" s="48"/>
      <c r="G544" s="48"/>
    </row>
    <row r="545" spans="1:7" s="2" customFormat="1" x14ac:dyDescent="0.25">
      <c r="A545" s="1"/>
      <c r="B545" s="1"/>
      <c r="C545" s="46"/>
      <c r="D545" s="47"/>
      <c r="E545" s="47"/>
      <c r="F545" s="48"/>
      <c r="G545" s="48"/>
    </row>
    <row r="546" spans="1:7" s="2" customFormat="1" x14ac:dyDescent="0.25">
      <c r="A546" s="1"/>
      <c r="B546" s="1"/>
      <c r="C546" s="46"/>
      <c r="D546" s="47"/>
      <c r="E546" s="47"/>
      <c r="F546" s="48"/>
      <c r="G546" s="48"/>
    </row>
    <row r="547" spans="1:7" s="2" customFormat="1" x14ac:dyDescent="0.25">
      <c r="A547" s="1"/>
      <c r="B547" s="1"/>
      <c r="C547" s="46"/>
      <c r="D547" s="47"/>
      <c r="E547" s="47"/>
      <c r="F547" s="48"/>
      <c r="G547" s="48"/>
    </row>
    <row r="548" spans="1:7" s="2" customFormat="1" x14ac:dyDescent="0.25">
      <c r="A548" s="1"/>
      <c r="B548" s="1"/>
      <c r="C548" s="46"/>
      <c r="D548" s="47"/>
      <c r="E548" s="47"/>
      <c r="F548" s="48"/>
      <c r="G548" s="48"/>
    </row>
    <row r="549" spans="1:7" s="2" customFormat="1" x14ac:dyDescent="0.25">
      <c r="A549" s="1"/>
      <c r="B549" s="1"/>
      <c r="C549" s="46"/>
      <c r="D549" s="47"/>
      <c r="E549" s="47"/>
      <c r="F549" s="48"/>
      <c r="G549" s="48"/>
    </row>
    <row r="550" spans="1:7" s="2" customFormat="1" x14ac:dyDescent="0.25">
      <c r="A550" s="1"/>
      <c r="B550" s="1"/>
      <c r="C550" s="46"/>
      <c r="D550" s="47"/>
      <c r="E550" s="47"/>
      <c r="F550" s="48"/>
      <c r="G550" s="48"/>
    </row>
    <row r="551" spans="1:7" s="2" customFormat="1" x14ac:dyDescent="0.25">
      <c r="A551" s="1"/>
      <c r="B551" s="1"/>
      <c r="C551" s="46"/>
      <c r="D551" s="47"/>
      <c r="E551" s="47"/>
      <c r="F551" s="48"/>
      <c r="G551" s="48"/>
    </row>
    <row r="552" spans="1:7" s="2" customFormat="1" x14ac:dyDescent="0.25">
      <c r="A552" s="1"/>
      <c r="B552" s="1"/>
      <c r="C552" s="46"/>
      <c r="D552" s="47"/>
      <c r="E552" s="47"/>
      <c r="F552" s="48"/>
      <c r="G552" s="48"/>
    </row>
    <row r="553" spans="1:7" s="2" customFormat="1" x14ac:dyDescent="0.25">
      <c r="A553" s="1"/>
      <c r="B553" s="1"/>
      <c r="C553" s="46"/>
      <c r="D553" s="47"/>
      <c r="E553" s="47"/>
      <c r="F553" s="48"/>
      <c r="G553" s="48"/>
    </row>
    <row r="554" spans="1:7" s="2" customFormat="1" x14ac:dyDescent="0.25">
      <c r="A554" s="1"/>
      <c r="B554" s="1"/>
      <c r="C554" s="46"/>
      <c r="D554" s="47"/>
      <c r="E554" s="47"/>
      <c r="F554" s="48"/>
      <c r="G554" s="48"/>
    </row>
    <row r="555" spans="1:7" s="2" customFormat="1" x14ac:dyDescent="0.25">
      <c r="A555" s="1"/>
      <c r="B555" s="1"/>
      <c r="C555" s="46"/>
      <c r="D555" s="47"/>
      <c r="E555" s="47"/>
      <c r="F555" s="48"/>
      <c r="G555" s="48"/>
    </row>
    <row r="556" spans="1:7" s="2" customFormat="1" x14ac:dyDescent="0.25">
      <c r="A556" s="1"/>
      <c r="B556" s="1"/>
      <c r="C556" s="46"/>
      <c r="D556" s="47"/>
      <c r="E556" s="47"/>
      <c r="F556" s="48"/>
      <c r="G556" s="48"/>
    </row>
    <row r="557" spans="1:7" s="2" customFormat="1" x14ac:dyDescent="0.25">
      <c r="A557" s="1"/>
      <c r="B557" s="1"/>
      <c r="C557" s="46"/>
      <c r="D557" s="47"/>
      <c r="E557" s="47"/>
      <c r="F557" s="48"/>
      <c r="G557" s="48"/>
    </row>
    <row r="558" spans="1:7" s="2" customFormat="1" x14ac:dyDescent="0.25">
      <c r="A558" s="1"/>
      <c r="B558" s="1"/>
      <c r="C558" s="46"/>
      <c r="D558" s="47"/>
      <c r="E558" s="47"/>
      <c r="F558" s="48"/>
      <c r="G558" s="48"/>
    </row>
    <row r="559" spans="1:7" s="2" customFormat="1" x14ac:dyDescent="0.25">
      <c r="A559" s="1"/>
      <c r="B559" s="1"/>
      <c r="C559" s="46"/>
      <c r="D559" s="47"/>
      <c r="E559" s="47"/>
      <c r="F559" s="48"/>
      <c r="G559" s="48"/>
    </row>
    <row r="560" spans="1:7" s="2" customFormat="1" x14ac:dyDescent="0.25">
      <c r="A560" s="1"/>
      <c r="B560" s="1"/>
      <c r="C560" s="46"/>
      <c r="D560" s="47"/>
      <c r="E560" s="47"/>
      <c r="F560" s="48"/>
      <c r="G560" s="48"/>
    </row>
    <row r="561" spans="1:7" s="2" customFormat="1" x14ac:dyDescent="0.25">
      <c r="A561" s="1"/>
      <c r="B561" s="1"/>
      <c r="C561" s="46"/>
      <c r="D561" s="47"/>
      <c r="E561" s="47"/>
      <c r="F561" s="48"/>
      <c r="G561" s="48"/>
    </row>
    <row r="562" spans="1:7" s="2" customFormat="1" x14ac:dyDescent="0.25">
      <c r="A562" s="1"/>
      <c r="B562" s="1"/>
      <c r="C562" s="46"/>
      <c r="D562" s="47"/>
      <c r="E562" s="47"/>
      <c r="F562" s="48"/>
      <c r="G562" s="48"/>
    </row>
    <row r="563" spans="1:7" s="2" customFormat="1" x14ac:dyDescent="0.25">
      <c r="A563" s="1"/>
      <c r="B563" s="1"/>
      <c r="C563" s="46"/>
      <c r="D563" s="47"/>
      <c r="E563" s="47"/>
      <c r="F563" s="48"/>
      <c r="G563" s="48"/>
    </row>
    <row r="564" spans="1:7" s="2" customFormat="1" x14ac:dyDescent="0.25">
      <c r="A564" s="1"/>
      <c r="B564" s="1"/>
      <c r="C564" s="46"/>
      <c r="D564" s="47"/>
      <c r="E564" s="47"/>
      <c r="F564" s="48"/>
      <c r="G564" s="48"/>
    </row>
    <row r="565" spans="1:7" s="2" customFormat="1" x14ac:dyDescent="0.25">
      <c r="A565" s="1"/>
      <c r="B565" s="1"/>
      <c r="C565" s="46"/>
      <c r="D565" s="47"/>
      <c r="E565" s="47"/>
      <c r="F565" s="48"/>
      <c r="G565" s="48"/>
    </row>
    <row r="566" spans="1:7" s="2" customFormat="1" x14ac:dyDescent="0.25">
      <c r="A566" s="1"/>
      <c r="B566" s="1"/>
      <c r="C566" s="46"/>
      <c r="D566" s="47"/>
      <c r="E566" s="47"/>
      <c r="F566" s="48"/>
      <c r="G566" s="48"/>
    </row>
    <row r="567" spans="1:7" s="2" customFormat="1" x14ac:dyDescent="0.25">
      <c r="A567" s="1"/>
      <c r="B567" s="1"/>
      <c r="C567" s="46"/>
      <c r="D567" s="47"/>
      <c r="E567" s="47"/>
      <c r="F567" s="48"/>
      <c r="G567" s="48"/>
    </row>
    <row r="568" spans="1:7" s="2" customFormat="1" x14ac:dyDescent="0.25">
      <c r="A568" s="1"/>
      <c r="B568" s="1"/>
      <c r="C568" s="46"/>
      <c r="D568" s="47"/>
      <c r="E568" s="47"/>
      <c r="F568" s="48"/>
      <c r="G568" s="48"/>
    </row>
    <row r="569" spans="1:7" s="2" customFormat="1" x14ac:dyDescent="0.25">
      <c r="A569" s="1"/>
      <c r="B569" s="1"/>
      <c r="C569" s="46"/>
      <c r="D569" s="47"/>
      <c r="E569" s="47"/>
      <c r="F569" s="48"/>
      <c r="G569" s="48"/>
    </row>
    <row r="570" spans="1:7" s="2" customFormat="1" x14ac:dyDescent="0.25">
      <c r="A570" s="1"/>
      <c r="B570" s="1"/>
      <c r="C570" s="46"/>
      <c r="D570" s="47"/>
      <c r="E570" s="47"/>
      <c r="F570" s="48"/>
      <c r="G570" s="48"/>
    </row>
    <row r="571" spans="1:7" s="2" customFormat="1" x14ac:dyDescent="0.25">
      <c r="A571" s="1"/>
      <c r="B571" s="1"/>
      <c r="C571" s="46"/>
      <c r="D571" s="47"/>
      <c r="E571" s="47"/>
      <c r="F571" s="48"/>
      <c r="G571" s="48"/>
    </row>
    <row r="572" spans="1:7" s="2" customFormat="1" x14ac:dyDescent="0.25">
      <c r="A572" s="1"/>
      <c r="B572" s="1"/>
      <c r="C572" s="46"/>
      <c r="D572" s="47"/>
      <c r="E572" s="47"/>
      <c r="F572" s="48"/>
      <c r="G572" s="48"/>
    </row>
    <row r="573" spans="1:7" s="2" customFormat="1" x14ac:dyDescent="0.25">
      <c r="A573" s="1"/>
      <c r="B573" s="1"/>
      <c r="C573" s="46"/>
      <c r="D573" s="47"/>
      <c r="E573" s="47"/>
      <c r="F573" s="48"/>
      <c r="G573" s="48"/>
    </row>
    <row r="574" spans="1:7" s="2" customFormat="1" x14ac:dyDescent="0.25">
      <c r="A574" s="1"/>
      <c r="B574" s="1"/>
      <c r="C574" s="46"/>
      <c r="D574" s="47"/>
      <c r="E574" s="47"/>
      <c r="F574" s="48"/>
      <c r="G574" s="48"/>
    </row>
    <row r="575" spans="1:7" s="2" customFormat="1" x14ac:dyDescent="0.25">
      <c r="A575" s="1"/>
      <c r="B575" s="1"/>
      <c r="C575" s="46"/>
      <c r="D575" s="47"/>
      <c r="E575" s="47"/>
      <c r="F575" s="48"/>
      <c r="G575" s="48"/>
    </row>
    <row r="576" spans="1:7" s="2" customFormat="1" x14ac:dyDescent="0.25">
      <c r="A576" s="1"/>
      <c r="B576" s="1"/>
      <c r="C576" s="46"/>
      <c r="D576" s="47"/>
      <c r="E576" s="47"/>
      <c r="F576" s="48"/>
      <c r="G576" s="48"/>
    </row>
    <row r="577" spans="1:7" s="2" customFormat="1" x14ac:dyDescent="0.25">
      <c r="A577" s="1"/>
      <c r="B577" s="1"/>
      <c r="C577" s="46"/>
      <c r="D577" s="47"/>
      <c r="E577" s="47"/>
      <c r="F577" s="48"/>
      <c r="G577" s="48"/>
    </row>
    <row r="578" spans="1:7" s="2" customFormat="1" x14ac:dyDescent="0.25">
      <c r="A578" s="1"/>
      <c r="B578" s="1"/>
      <c r="C578" s="46"/>
      <c r="D578" s="47"/>
      <c r="E578" s="47"/>
      <c r="F578" s="48"/>
      <c r="G578" s="48"/>
    </row>
    <row r="579" spans="1:7" s="2" customFormat="1" x14ac:dyDescent="0.25">
      <c r="A579" s="1"/>
      <c r="B579" s="1"/>
      <c r="C579" s="46"/>
      <c r="D579" s="47"/>
      <c r="E579" s="47"/>
      <c r="F579" s="48"/>
      <c r="G579" s="48"/>
    </row>
    <row r="580" spans="1:7" s="2" customFormat="1" x14ac:dyDescent="0.25">
      <c r="A580" s="1"/>
      <c r="B580" s="1"/>
      <c r="C580" s="46"/>
      <c r="D580" s="47"/>
      <c r="E580" s="47"/>
      <c r="F580" s="48"/>
      <c r="G580" s="48"/>
    </row>
    <row r="581" spans="1:7" s="2" customFormat="1" x14ac:dyDescent="0.25">
      <c r="A581" s="1"/>
      <c r="B581" s="1"/>
      <c r="C581" s="46"/>
      <c r="D581" s="47"/>
      <c r="E581" s="47"/>
      <c r="F581" s="48"/>
      <c r="G581" s="48"/>
    </row>
    <row r="582" spans="1:7" s="2" customFormat="1" x14ac:dyDescent="0.25">
      <c r="A582" s="1"/>
      <c r="B582" s="1"/>
      <c r="C582" s="46"/>
      <c r="D582" s="47"/>
      <c r="E582" s="47"/>
      <c r="F582" s="48"/>
      <c r="G582" s="48"/>
    </row>
    <row r="583" spans="1:7" s="2" customFormat="1" x14ac:dyDescent="0.25">
      <c r="A583" s="1"/>
      <c r="B583" s="1"/>
      <c r="C583" s="46"/>
      <c r="D583" s="47"/>
      <c r="E583" s="47"/>
      <c r="F583" s="48"/>
      <c r="G583" s="48"/>
    </row>
    <row r="584" spans="1:7" s="2" customFormat="1" x14ac:dyDescent="0.25">
      <c r="A584" s="1"/>
      <c r="B584" s="1"/>
      <c r="C584" s="46"/>
      <c r="D584" s="47"/>
      <c r="E584" s="47"/>
      <c r="F584" s="48"/>
      <c r="G584" s="48"/>
    </row>
    <row r="585" spans="1:7" s="2" customFormat="1" x14ac:dyDescent="0.25">
      <c r="A585" s="1"/>
      <c r="B585" s="1"/>
      <c r="C585" s="46"/>
      <c r="D585" s="47"/>
      <c r="E585" s="47"/>
      <c r="F585" s="48"/>
      <c r="G585" s="48"/>
    </row>
    <row r="586" spans="1:7" s="2" customFormat="1" x14ac:dyDescent="0.25">
      <c r="A586" s="1"/>
      <c r="B586" s="1"/>
      <c r="C586" s="46"/>
      <c r="D586" s="47"/>
      <c r="E586" s="47"/>
      <c r="F586" s="48"/>
      <c r="G586" s="48"/>
    </row>
    <row r="587" spans="1:7" s="2" customFormat="1" x14ac:dyDescent="0.25">
      <c r="A587" s="1"/>
      <c r="B587" s="1"/>
      <c r="C587" s="46"/>
      <c r="D587" s="47"/>
      <c r="E587" s="47"/>
      <c r="F587" s="48"/>
      <c r="G587" s="48"/>
    </row>
    <row r="588" spans="1:7" s="2" customFormat="1" x14ac:dyDescent="0.25">
      <c r="A588" s="1"/>
      <c r="B588" s="1"/>
      <c r="C588" s="46"/>
      <c r="D588" s="47"/>
      <c r="E588" s="47"/>
      <c r="F588" s="48"/>
      <c r="G588" s="48"/>
    </row>
    <row r="589" spans="1:7" s="2" customFormat="1" x14ac:dyDescent="0.25">
      <c r="A589" s="1"/>
      <c r="B589" s="1"/>
      <c r="C589" s="46"/>
      <c r="D589" s="47"/>
      <c r="E589" s="47"/>
      <c r="F589" s="48"/>
      <c r="G589" s="48"/>
    </row>
    <row r="590" spans="1:7" s="2" customFormat="1" x14ac:dyDescent="0.25">
      <c r="A590" s="1"/>
      <c r="B590" s="1"/>
      <c r="C590" s="46"/>
      <c r="D590" s="47"/>
      <c r="E590" s="47"/>
      <c r="F590" s="48"/>
      <c r="G590" s="48"/>
    </row>
    <row r="591" spans="1:7" s="2" customFormat="1" x14ac:dyDescent="0.25">
      <c r="A591" s="1"/>
      <c r="B591" s="1"/>
      <c r="C591" s="46"/>
      <c r="D591" s="47"/>
      <c r="E591" s="47"/>
      <c r="F591" s="48"/>
      <c r="G591" s="48"/>
    </row>
    <row r="592" spans="1:7" s="2" customFormat="1" x14ac:dyDescent="0.25">
      <c r="A592" s="1"/>
      <c r="B592" s="1"/>
      <c r="C592" s="46"/>
      <c r="D592" s="47"/>
      <c r="E592" s="47"/>
      <c r="F592" s="48"/>
      <c r="G592" s="48"/>
    </row>
    <row r="593" spans="1:7" s="2" customFormat="1" x14ac:dyDescent="0.25">
      <c r="A593" s="1"/>
      <c r="B593" s="1"/>
      <c r="C593" s="46"/>
      <c r="D593" s="47"/>
      <c r="E593" s="47"/>
      <c r="F593" s="48"/>
      <c r="G593" s="48"/>
    </row>
    <row r="594" spans="1:7" s="2" customFormat="1" x14ac:dyDescent="0.25">
      <c r="A594" s="1"/>
      <c r="B594" s="1"/>
      <c r="C594" s="46"/>
      <c r="D594" s="47"/>
      <c r="E594" s="47"/>
      <c r="F594" s="48"/>
      <c r="G594" s="48"/>
    </row>
    <row r="595" spans="1:7" s="2" customFormat="1" x14ac:dyDescent="0.25">
      <c r="A595" s="1"/>
      <c r="B595" s="1"/>
      <c r="C595" s="46"/>
      <c r="D595" s="47"/>
      <c r="E595" s="47"/>
      <c r="F595" s="48"/>
      <c r="G595" s="48"/>
    </row>
    <row r="596" spans="1:7" s="2" customFormat="1" x14ac:dyDescent="0.25">
      <c r="A596" s="1"/>
      <c r="B596" s="1"/>
      <c r="C596" s="46"/>
      <c r="D596" s="47"/>
      <c r="E596" s="47"/>
      <c r="F596" s="48"/>
      <c r="G596" s="48"/>
    </row>
    <row r="597" spans="1:7" s="2" customFormat="1" x14ac:dyDescent="0.25">
      <c r="A597" s="1"/>
      <c r="B597" s="1"/>
      <c r="C597" s="46"/>
      <c r="D597" s="47"/>
      <c r="E597" s="47"/>
      <c r="F597" s="48"/>
      <c r="G597" s="48"/>
    </row>
    <row r="598" spans="1:7" s="2" customFormat="1" x14ac:dyDescent="0.25">
      <c r="A598" s="1"/>
      <c r="B598" s="1"/>
      <c r="C598" s="46"/>
      <c r="D598" s="47"/>
      <c r="E598" s="47"/>
      <c r="F598" s="48"/>
      <c r="G598" s="48"/>
    </row>
    <row r="599" spans="1:7" s="2" customFormat="1" x14ac:dyDescent="0.25">
      <c r="A599" s="1"/>
      <c r="B599" s="1"/>
      <c r="C599" s="46"/>
      <c r="D599" s="47"/>
      <c r="E599" s="47"/>
      <c r="F599" s="48"/>
      <c r="G599" s="48"/>
    </row>
    <row r="600" spans="1:7" s="2" customFormat="1" x14ac:dyDescent="0.25">
      <c r="A600" s="1"/>
      <c r="B600" s="1"/>
      <c r="C600" s="46"/>
      <c r="D600" s="47"/>
      <c r="E600" s="47"/>
      <c r="F600" s="48"/>
      <c r="G600" s="48"/>
    </row>
    <row r="601" spans="1:7" s="2" customFormat="1" x14ac:dyDescent="0.25">
      <c r="A601" s="1"/>
      <c r="B601" s="1"/>
      <c r="C601" s="46"/>
      <c r="D601" s="47"/>
      <c r="E601" s="47"/>
      <c r="F601" s="48"/>
      <c r="G601" s="48"/>
    </row>
    <row r="602" spans="1:7" s="2" customFormat="1" x14ac:dyDescent="0.25">
      <c r="A602" s="1"/>
      <c r="B602" s="1"/>
      <c r="C602" s="46"/>
      <c r="D602" s="47"/>
      <c r="E602" s="47"/>
      <c r="F602" s="48"/>
      <c r="G602" s="48"/>
    </row>
    <row r="603" spans="1:7" s="2" customFormat="1" x14ac:dyDescent="0.25">
      <c r="A603" s="1"/>
      <c r="B603" s="1"/>
      <c r="C603" s="46"/>
      <c r="D603" s="47"/>
      <c r="E603" s="47"/>
      <c r="F603" s="48"/>
      <c r="G603" s="48"/>
    </row>
    <row r="604" spans="1:7" s="2" customFormat="1" x14ac:dyDescent="0.25">
      <c r="A604" s="1"/>
      <c r="B604" s="1"/>
      <c r="C604" s="46"/>
      <c r="D604" s="47"/>
      <c r="E604" s="47"/>
      <c r="F604" s="48"/>
      <c r="G604" s="48"/>
    </row>
    <row r="605" spans="1:7" s="2" customFormat="1" x14ac:dyDescent="0.25">
      <c r="A605" s="1"/>
      <c r="B605" s="1"/>
      <c r="C605" s="46"/>
      <c r="D605" s="47"/>
      <c r="E605" s="47"/>
      <c r="F605" s="48"/>
      <c r="G605" s="48"/>
    </row>
    <row r="606" spans="1:7" s="2" customFormat="1" x14ac:dyDescent="0.25">
      <c r="A606" s="1"/>
      <c r="B606" s="1"/>
      <c r="C606" s="46"/>
      <c r="D606" s="47"/>
      <c r="E606" s="47"/>
      <c r="F606" s="48"/>
      <c r="G606" s="48"/>
    </row>
    <row r="607" spans="1:7" s="2" customFormat="1" x14ac:dyDescent="0.25">
      <c r="A607" s="1"/>
      <c r="B607" s="1"/>
      <c r="C607" s="46"/>
      <c r="D607" s="47"/>
      <c r="E607" s="47"/>
      <c r="F607" s="48"/>
      <c r="G607" s="48"/>
    </row>
    <row r="608" spans="1:7" s="2" customFormat="1" x14ac:dyDescent="0.25">
      <c r="A608" s="1"/>
      <c r="B608" s="1"/>
      <c r="C608" s="46"/>
      <c r="D608" s="47"/>
      <c r="E608" s="47"/>
      <c r="F608" s="48"/>
      <c r="G608" s="48"/>
    </row>
    <row r="609" spans="1:7" s="2" customFormat="1" x14ac:dyDescent="0.25">
      <c r="A609" s="1"/>
      <c r="B609" s="1"/>
      <c r="C609" s="46"/>
      <c r="D609" s="47"/>
      <c r="E609" s="47"/>
      <c r="F609" s="48"/>
      <c r="G609" s="48"/>
    </row>
    <row r="610" spans="1:7" s="2" customFormat="1" x14ac:dyDescent="0.25">
      <c r="A610" s="1"/>
      <c r="B610" s="1"/>
      <c r="C610" s="46"/>
      <c r="D610" s="47"/>
      <c r="E610" s="47"/>
      <c r="F610" s="48"/>
      <c r="G610" s="48"/>
    </row>
    <row r="611" spans="1:7" s="2" customFormat="1" x14ac:dyDescent="0.25">
      <c r="A611" s="1"/>
      <c r="B611" s="1"/>
      <c r="C611" s="46"/>
      <c r="D611" s="47"/>
      <c r="E611" s="47"/>
      <c r="F611" s="48"/>
      <c r="G611" s="48"/>
    </row>
    <row r="612" spans="1:7" s="2" customFormat="1" x14ac:dyDescent="0.25">
      <c r="A612" s="1"/>
      <c r="B612" s="1"/>
      <c r="C612" s="46"/>
      <c r="D612" s="47"/>
      <c r="E612" s="47"/>
      <c r="F612" s="48"/>
      <c r="G612" s="48"/>
    </row>
    <row r="613" spans="1:7" s="2" customFormat="1" x14ac:dyDescent="0.25">
      <c r="A613" s="1"/>
      <c r="B613" s="1"/>
      <c r="C613" s="46"/>
      <c r="D613" s="47"/>
      <c r="E613" s="47"/>
      <c r="F613" s="48"/>
      <c r="G613" s="48"/>
    </row>
    <row r="614" spans="1:7" s="2" customFormat="1" x14ac:dyDescent="0.25">
      <c r="A614" s="1"/>
      <c r="B614" s="1"/>
      <c r="C614" s="46"/>
      <c r="D614" s="47"/>
      <c r="E614" s="47"/>
      <c r="F614" s="48"/>
      <c r="G614" s="48"/>
    </row>
    <row r="615" spans="1:7" s="2" customFormat="1" x14ac:dyDescent="0.25">
      <c r="A615" s="1"/>
      <c r="B615" s="1"/>
      <c r="C615" s="46"/>
      <c r="D615" s="47"/>
      <c r="E615" s="47"/>
      <c r="F615" s="48"/>
      <c r="G615" s="48"/>
    </row>
    <row r="616" spans="1:7" s="2" customFormat="1" x14ac:dyDescent="0.25">
      <c r="A616" s="1"/>
      <c r="B616" s="1"/>
      <c r="C616" s="46"/>
      <c r="D616" s="47"/>
      <c r="E616" s="47"/>
      <c r="F616" s="48"/>
      <c r="G616" s="48"/>
    </row>
    <row r="617" spans="1:7" s="2" customFormat="1" x14ac:dyDescent="0.25">
      <c r="A617" s="1"/>
      <c r="B617" s="1"/>
      <c r="C617" s="46"/>
      <c r="D617" s="47"/>
      <c r="E617" s="47"/>
      <c r="F617" s="48"/>
      <c r="G617" s="48"/>
    </row>
    <row r="618" spans="1:7" s="2" customFormat="1" x14ac:dyDescent="0.25">
      <c r="A618" s="1"/>
      <c r="B618" s="1"/>
      <c r="C618" s="46"/>
      <c r="D618" s="47"/>
      <c r="E618" s="47"/>
      <c r="F618" s="48"/>
      <c r="G618" s="48"/>
    </row>
    <row r="619" spans="1:7" s="2" customFormat="1" x14ac:dyDescent="0.25">
      <c r="A619" s="1"/>
      <c r="B619" s="1"/>
      <c r="C619" s="46"/>
      <c r="D619" s="47"/>
      <c r="E619" s="47"/>
      <c r="F619" s="48"/>
      <c r="G619" s="48"/>
    </row>
    <row r="620" spans="1:7" s="2" customFormat="1" x14ac:dyDescent="0.25">
      <c r="A620" s="1"/>
      <c r="B620" s="1"/>
      <c r="C620" s="46"/>
      <c r="D620" s="47"/>
      <c r="E620" s="47"/>
      <c r="F620" s="48"/>
      <c r="G620" s="48"/>
    </row>
    <row r="621" spans="1:7" s="2" customFormat="1" x14ac:dyDescent="0.25">
      <c r="A621" s="1"/>
      <c r="B621" s="1"/>
      <c r="C621" s="46"/>
      <c r="D621" s="47"/>
      <c r="E621" s="47"/>
      <c r="F621" s="48"/>
      <c r="G621" s="48"/>
    </row>
    <row r="622" spans="1:7" s="2" customFormat="1" x14ac:dyDescent="0.25">
      <c r="A622" s="1"/>
      <c r="B622" s="1"/>
      <c r="C622" s="46"/>
      <c r="D622" s="47"/>
      <c r="E622" s="47"/>
      <c r="F622" s="48"/>
      <c r="G622" s="48"/>
    </row>
    <row r="623" spans="1:7" s="2" customFormat="1" x14ac:dyDescent="0.25">
      <c r="A623" s="1"/>
      <c r="B623" s="1"/>
      <c r="C623" s="46"/>
      <c r="D623" s="47"/>
      <c r="E623" s="47"/>
      <c r="F623" s="48"/>
      <c r="G623" s="48"/>
    </row>
    <row r="624" spans="1:7" s="2" customFormat="1" x14ac:dyDescent="0.25">
      <c r="A624" s="1"/>
      <c r="B624" s="1"/>
      <c r="C624" s="46"/>
      <c r="D624" s="47"/>
      <c r="E624" s="47"/>
      <c r="F624" s="48"/>
      <c r="G624" s="48"/>
    </row>
    <row r="625" spans="1:7" s="2" customFormat="1" x14ac:dyDescent="0.25">
      <c r="A625" s="1"/>
      <c r="B625" s="1"/>
      <c r="C625" s="46"/>
      <c r="D625" s="47"/>
      <c r="E625" s="47"/>
      <c r="F625" s="48"/>
      <c r="G625" s="48"/>
    </row>
    <row r="626" spans="1:7" s="2" customFormat="1" x14ac:dyDescent="0.25">
      <c r="A626" s="1"/>
      <c r="B626" s="1"/>
      <c r="C626" s="46"/>
      <c r="D626" s="47"/>
      <c r="E626" s="47"/>
      <c r="F626" s="48"/>
      <c r="G626" s="48"/>
    </row>
    <row r="627" spans="1:7" s="2" customFormat="1" x14ac:dyDescent="0.25">
      <c r="A627" s="1"/>
      <c r="B627" s="1"/>
      <c r="C627" s="46"/>
      <c r="D627" s="47"/>
      <c r="E627" s="47"/>
      <c r="F627" s="48"/>
      <c r="G627" s="48"/>
    </row>
    <row r="628" spans="1:7" s="2" customFormat="1" x14ac:dyDescent="0.25">
      <c r="A628" s="1"/>
      <c r="B628" s="1"/>
      <c r="C628" s="46"/>
      <c r="D628" s="47"/>
      <c r="E628" s="47"/>
      <c r="F628" s="48"/>
      <c r="G628" s="48"/>
    </row>
    <row r="629" spans="1:7" s="2" customFormat="1" x14ac:dyDescent="0.25">
      <c r="A629" s="1"/>
      <c r="B629" s="1"/>
      <c r="C629" s="46"/>
      <c r="D629" s="47"/>
      <c r="E629" s="47"/>
      <c r="F629" s="48"/>
      <c r="G629" s="48"/>
    </row>
    <row r="630" spans="1:7" s="2" customFormat="1" x14ac:dyDescent="0.25">
      <c r="A630" s="1"/>
      <c r="B630" s="1"/>
      <c r="C630" s="46"/>
      <c r="D630" s="47"/>
      <c r="E630" s="47"/>
      <c r="F630" s="48"/>
      <c r="G630" s="48"/>
    </row>
    <row r="631" spans="1:7" s="2" customFormat="1" x14ac:dyDescent="0.25">
      <c r="A631" s="1"/>
      <c r="B631" s="1"/>
      <c r="C631" s="46"/>
      <c r="D631" s="47"/>
      <c r="E631" s="47"/>
      <c r="F631" s="48"/>
      <c r="G631" s="48"/>
    </row>
    <row r="632" spans="1:7" s="2" customFormat="1" x14ac:dyDescent="0.25">
      <c r="A632" s="1"/>
      <c r="B632" s="1"/>
      <c r="C632" s="46"/>
      <c r="D632" s="47"/>
      <c r="E632" s="47"/>
      <c r="F632" s="48"/>
      <c r="G632" s="48"/>
    </row>
    <row r="633" spans="1:7" s="2" customFormat="1" x14ac:dyDescent="0.25">
      <c r="A633" s="1"/>
      <c r="B633" s="1"/>
      <c r="C633" s="46"/>
      <c r="D633" s="47"/>
      <c r="E633" s="47"/>
      <c r="F633" s="48"/>
      <c r="G633" s="48"/>
    </row>
    <row r="634" spans="1:7" s="2" customFormat="1" x14ac:dyDescent="0.25">
      <c r="A634" s="1"/>
      <c r="B634" s="1"/>
      <c r="C634" s="46"/>
      <c r="D634" s="47"/>
      <c r="E634" s="47"/>
      <c r="F634" s="48"/>
      <c r="G634" s="48"/>
    </row>
    <row r="635" spans="1:7" s="2" customFormat="1" x14ac:dyDescent="0.25">
      <c r="A635" s="1"/>
      <c r="B635" s="1"/>
      <c r="C635" s="46"/>
      <c r="D635" s="47"/>
      <c r="E635" s="47"/>
      <c r="F635" s="48"/>
      <c r="G635" s="48"/>
    </row>
    <row r="636" spans="1:7" s="2" customFormat="1" x14ac:dyDescent="0.25">
      <c r="A636" s="1"/>
      <c r="B636" s="1"/>
      <c r="C636" s="46"/>
      <c r="D636" s="47"/>
      <c r="E636" s="47"/>
      <c r="F636" s="48"/>
      <c r="G636" s="48"/>
    </row>
    <row r="637" spans="1:7" s="2" customFormat="1" x14ac:dyDescent="0.25">
      <c r="A637" s="1"/>
      <c r="B637" s="1"/>
      <c r="C637" s="46"/>
      <c r="D637" s="47"/>
      <c r="E637" s="47"/>
      <c r="F637" s="48"/>
      <c r="G637" s="48"/>
    </row>
    <row r="638" spans="1:7" s="2" customFormat="1" x14ac:dyDescent="0.25">
      <c r="A638" s="1"/>
      <c r="B638" s="1"/>
      <c r="C638" s="46"/>
      <c r="D638" s="47"/>
      <c r="E638" s="47"/>
      <c r="F638" s="48"/>
      <c r="G638" s="48"/>
    </row>
    <row r="639" spans="1:7" s="2" customFormat="1" x14ac:dyDescent="0.25">
      <c r="A639" s="1"/>
      <c r="B639" s="1"/>
      <c r="C639" s="46"/>
      <c r="D639" s="47"/>
      <c r="E639" s="47"/>
      <c r="F639" s="48"/>
      <c r="G639" s="48"/>
    </row>
    <row r="640" spans="1:7" s="2" customFormat="1" x14ac:dyDescent="0.25">
      <c r="A640" s="1"/>
      <c r="B640" s="1"/>
      <c r="C640" s="46"/>
      <c r="D640" s="47"/>
      <c r="E640" s="47"/>
      <c r="F640" s="48"/>
      <c r="G640" s="48"/>
    </row>
    <row r="641" spans="1:7" s="2" customFormat="1" x14ac:dyDescent="0.25">
      <c r="A641" s="1"/>
      <c r="B641" s="1"/>
      <c r="C641" s="46"/>
      <c r="D641" s="47"/>
      <c r="E641" s="47"/>
      <c r="F641" s="48"/>
      <c r="G641" s="48"/>
    </row>
    <row r="642" spans="1:7" s="2" customFormat="1" x14ac:dyDescent="0.25">
      <c r="A642" s="1"/>
      <c r="B642" s="1"/>
      <c r="C642" s="46"/>
      <c r="D642" s="47"/>
      <c r="E642" s="47"/>
      <c r="F642" s="48"/>
      <c r="G642" s="48"/>
    </row>
    <row r="643" spans="1:7" s="2" customFormat="1" x14ac:dyDescent="0.25">
      <c r="A643" s="1"/>
      <c r="B643" s="1"/>
      <c r="C643" s="46"/>
      <c r="D643" s="47"/>
      <c r="E643" s="47"/>
      <c r="F643" s="48"/>
      <c r="G643" s="48"/>
    </row>
    <row r="644" spans="1:7" s="2" customFormat="1" x14ac:dyDescent="0.25">
      <c r="A644" s="1"/>
      <c r="B644" s="1"/>
      <c r="C644" s="46"/>
      <c r="D644" s="47"/>
      <c r="E644" s="47"/>
      <c r="F644" s="48"/>
      <c r="G644" s="48"/>
    </row>
    <row r="645" spans="1:7" s="2" customFormat="1" x14ac:dyDescent="0.25">
      <c r="A645" s="1"/>
      <c r="B645" s="1"/>
      <c r="C645" s="46"/>
      <c r="D645" s="47"/>
      <c r="E645" s="47"/>
      <c r="F645" s="48"/>
      <c r="G645" s="48"/>
    </row>
    <row r="646" spans="1:7" s="2" customFormat="1" x14ac:dyDescent="0.25">
      <c r="A646" s="1"/>
      <c r="B646" s="1"/>
      <c r="C646" s="46"/>
      <c r="D646" s="47"/>
      <c r="E646" s="47"/>
      <c r="F646" s="48"/>
      <c r="G646" s="48"/>
    </row>
    <row r="647" spans="1:7" s="2" customFormat="1" x14ac:dyDescent="0.25">
      <c r="A647" s="1"/>
      <c r="B647" s="1"/>
      <c r="C647" s="46"/>
      <c r="D647" s="47"/>
      <c r="E647" s="47"/>
      <c r="F647" s="48"/>
      <c r="G647" s="48"/>
    </row>
    <row r="648" spans="1:7" s="2" customFormat="1" x14ac:dyDescent="0.25">
      <c r="A648" s="1"/>
      <c r="B648" s="1"/>
      <c r="C648" s="46"/>
      <c r="D648" s="47"/>
      <c r="E648" s="47"/>
      <c r="F648" s="48"/>
      <c r="G648" s="48"/>
    </row>
    <row r="649" spans="1:7" s="2" customFormat="1" x14ac:dyDescent="0.25">
      <c r="A649" s="1"/>
      <c r="B649" s="1"/>
      <c r="C649" s="46"/>
      <c r="D649" s="47"/>
      <c r="E649" s="47"/>
      <c r="F649" s="48"/>
      <c r="G649" s="48"/>
    </row>
    <row r="650" spans="1:7" s="2" customFormat="1" x14ac:dyDescent="0.25">
      <c r="A650" s="1"/>
      <c r="B650" s="1"/>
      <c r="C650" s="46"/>
      <c r="D650" s="47"/>
      <c r="E650" s="47"/>
      <c r="F650" s="48"/>
      <c r="G650" s="48"/>
    </row>
    <row r="651" spans="1:7" s="2" customFormat="1" x14ac:dyDescent="0.25">
      <c r="A651" s="1"/>
      <c r="B651" s="1"/>
      <c r="C651" s="46"/>
      <c r="D651" s="47"/>
      <c r="E651" s="47"/>
      <c r="F651" s="48"/>
      <c r="G651" s="48"/>
    </row>
    <row r="652" spans="1:7" s="2" customFormat="1" x14ac:dyDescent="0.25">
      <c r="A652" s="1"/>
      <c r="B652" s="1"/>
      <c r="C652" s="46"/>
      <c r="D652" s="47"/>
      <c r="E652" s="47"/>
      <c r="F652" s="48"/>
      <c r="G652" s="48"/>
    </row>
    <row r="653" spans="1:7" s="2" customFormat="1" x14ac:dyDescent="0.25">
      <c r="A653" s="1"/>
      <c r="B653" s="1"/>
      <c r="C653" s="46"/>
      <c r="D653" s="47"/>
      <c r="E653" s="47"/>
      <c r="F653" s="48"/>
      <c r="G653" s="48"/>
    </row>
    <row r="654" spans="1:7" s="2" customFormat="1" x14ac:dyDescent="0.25">
      <c r="A654" s="1"/>
      <c r="B654" s="1"/>
      <c r="C654" s="46"/>
      <c r="D654" s="47"/>
      <c r="E654" s="47"/>
      <c r="F654" s="48"/>
      <c r="G654" s="48"/>
    </row>
    <row r="655" spans="1:7" s="2" customFormat="1" x14ac:dyDescent="0.25">
      <c r="A655" s="1"/>
      <c r="B655" s="1"/>
      <c r="C655" s="46"/>
      <c r="D655" s="47"/>
      <c r="E655" s="47"/>
      <c r="F655" s="48"/>
      <c r="G655" s="48"/>
    </row>
    <row r="656" spans="1:7" s="2" customFormat="1" x14ac:dyDescent="0.25">
      <c r="A656" s="1"/>
      <c r="B656" s="1"/>
      <c r="C656" s="46"/>
      <c r="D656" s="47"/>
      <c r="E656" s="47"/>
      <c r="F656" s="48"/>
      <c r="G656" s="48"/>
    </row>
    <row r="657" spans="1:7" s="2" customFormat="1" x14ac:dyDescent="0.25">
      <c r="A657" s="1"/>
      <c r="B657" s="1"/>
      <c r="C657" s="46"/>
      <c r="D657" s="47"/>
      <c r="E657" s="47"/>
      <c r="F657" s="48"/>
      <c r="G657" s="48"/>
    </row>
    <row r="658" spans="1:7" s="2" customFormat="1" x14ac:dyDescent="0.25">
      <c r="A658" s="1"/>
      <c r="B658" s="1"/>
      <c r="C658" s="46"/>
      <c r="D658" s="47"/>
      <c r="E658" s="47"/>
      <c r="F658" s="48"/>
      <c r="G658" s="48"/>
    </row>
    <row r="659" spans="1:7" s="2" customFormat="1" x14ac:dyDescent="0.25">
      <c r="A659" s="1"/>
      <c r="B659" s="1"/>
      <c r="C659" s="46"/>
      <c r="D659" s="47"/>
      <c r="E659" s="47"/>
      <c r="F659" s="48"/>
      <c r="G659" s="48"/>
    </row>
    <row r="660" spans="1:7" s="2" customFormat="1" x14ac:dyDescent="0.25">
      <c r="A660" s="1"/>
      <c r="B660" s="1"/>
      <c r="C660" s="46"/>
      <c r="D660" s="47"/>
      <c r="E660" s="47"/>
      <c r="F660" s="48"/>
      <c r="G660" s="48"/>
    </row>
    <row r="661" spans="1:7" s="2" customFormat="1" x14ac:dyDescent="0.25">
      <c r="A661" s="1"/>
      <c r="B661" s="1"/>
      <c r="C661" s="46"/>
      <c r="D661" s="47"/>
      <c r="E661" s="47"/>
      <c r="F661" s="48"/>
      <c r="G661" s="48"/>
    </row>
    <row r="662" spans="1:7" s="2" customFormat="1" x14ac:dyDescent="0.25">
      <c r="A662" s="1"/>
      <c r="B662" s="1"/>
      <c r="C662" s="46"/>
      <c r="D662" s="47"/>
      <c r="E662" s="47"/>
      <c r="F662" s="48"/>
      <c r="G662" s="48"/>
    </row>
    <row r="663" spans="1:7" s="2" customFormat="1" x14ac:dyDescent="0.25">
      <c r="A663" s="1"/>
      <c r="B663" s="1"/>
      <c r="C663" s="46"/>
      <c r="D663" s="47"/>
      <c r="E663" s="47"/>
      <c r="F663" s="48"/>
      <c r="G663" s="48"/>
    </row>
    <row r="664" spans="1:7" s="2" customFormat="1" x14ac:dyDescent="0.25">
      <c r="A664" s="1"/>
      <c r="B664" s="1"/>
      <c r="C664" s="46"/>
      <c r="D664" s="47"/>
      <c r="E664" s="47"/>
      <c r="F664" s="48"/>
      <c r="G664" s="48"/>
    </row>
    <row r="665" spans="1:7" s="2" customFormat="1" x14ac:dyDescent="0.25">
      <c r="A665" s="1"/>
      <c r="B665" s="1"/>
      <c r="C665" s="46"/>
      <c r="D665" s="47"/>
      <c r="E665" s="47"/>
      <c r="F665" s="48"/>
      <c r="G665" s="48"/>
    </row>
    <row r="666" spans="1:7" s="2" customFormat="1" x14ac:dyDescent="0.25">
      <c r="A666" s="1"/>
      <c r="B666" s="1"/>
      <c r="C666" s="46"/>
      <c r="D666" s="47"/>
      <c r="E666" s="47"/>
      <c r="F666" s="48"/>
      <c r="G666" s="48"/>
    </row>
    <row r="667" spans="1:7" s="2" customFormat="1" x14ac:dyDescent="0.25">
      <c r="A667" s="1"/>
      <c r="B667" s="1"/>
      <c r="C667" s="46"/>
      <c r="D667" s="47"/>
      <c r="E667" s="47"/>
      <c r="F667" s="48"/>
      <c r="G667" s="48"/>
    </row>
    <row r="668" spans="1:7" s="2" customFormat="1" x14ac:dyDescent="0.25">
      <c r="A668" s="1"/>
      <c r="B668" s="1"/>
      <c r="C668" s="46"/>
      <c r="D668" s="47"/>
      <c r="E668" s="47"/>
      <c r="F668" s="48"/>
      <c r="G668" s="48"/>
    </row>
    <row r="669" spans="1:7" s="2" customFormat="1" x14ac:dyDescent="0.25">
      <c r="A669" s="1"/>
      <c r="B669" s="1"/>
      <c r="C669" s="46"/>
      <c r="D669" s="47"/>
      <c r="E669" s="47"/>
      <c r="F669" s="48"/>
      <c r="G669" s="48"/>
    </row>
    <row r="670" spans="1:7" s="2" customFormat="1" x14ac:dyDescent="0.25">
      <c r="A670" s="1"/>
      <c r="B670" s="1"/>
      <c r="C670" s="46"/>
      <c r="D670" s="47"/>
      <c r="E670" s="47"/>
      <c r="F670" s="48"/>
      <c r="G670" s="48"/>
    </row>
    <row r="671" spans="1:7" s="2" customFormat="1" x14ac:dyDescent="0.25">
      <c r="A671" s="1"/>
      <c r="B671" s="1"/>
      <c r="C671" s="46"/>
      <c r="D671" s="47"/>
      <c r="E671" s="47"/>
      <c r="F671" s="48"/>
      <c r="G671" s="48"/>
    </row>
    <row r="672" spans="1:7" s="2" customFormat="1" x14ac:dyDescent="0.25">
      <c r="A672" s="1"/>
      <c r="B672" s="1"/>
      <c r="C672" s="46"/>
      <c r="D672" s="47"/>
      <c r="E672" s="47"/>
      <c r="F672" s="48"/>
      <c r="G672" s="48"/>
    </row>
    <row r="673" spans="1:7" s="2" customFormat="1" x14ac:dyDescent="0.25">
      <c r="A673" s="1"/>
      <c r="B673" s="1"/>
      <c r="C673" s="46"/>
      <c r="D673" s="47"/>
      <c r="E673" s="47"/>
      <c r="F673" s="48"/>
      <c r="G673" s="48"/>
    </row>
    <row r="674" spans="1:7" s="2" customFormat="1" x14ac:dyDescent="0.25">
      <c r="A674" s="1"/>
      <c r="B674" s="1"/>
      <c r="C674" s="46"/>
      <c r="D674" s="47"/>
      <c r="E674" s="47"/>
      <c r="F674" s="48"/>
      <c r="G674" s="48"/>
    </row>
    <row r="675" spans="1:7" s="2" customFormat="1" x14ac:dyDescent="0.25">
      <c r="A675" s="1"/>
      <c r="B675" s="1"/>
      <c r="C675" s="46"/>
      <c r="D675" s="47"/>
      <c r="E675" s="47"/>
      <c r="F675" s="48"/>
      <c r="G675" s="48"/>
    </row>
    <row r="676" spans="1:7" s="2" customFormat="1" x14ac:dyDescent="0.25">
      <c r="A676" s="1"/>
      <c r="B676" s="1"/>
      <c r="C676" s="46"/>
      <c r="D676" s="47"/>
      <c r="E676" s="47"/>
      <c r="F676" s="48"/>
      <c r="G676" s="48"/>
    </row>
    <row r="677" spans="1:7" s="2" customFormat="1" x14ac:dyDescent="0.25">
      <c r="A677" s="1"/>
      <c r="B677" s="1"/>
      <c r="C677" s="46"/>
      <c r="D677" s="47"/>
      <c r="E677" s="47"/>
      <c r="F677" s="48"/>
      <c r="G677" s="48"/>
    </row>
    <row r="678" spans="1:7" s="2" customFormat="1" x14ac:dyDescent="0.25">
      <c r="A678" s="1"/>
      <c r="B678" s="1"/>
      <c r="C678" s="46"/>
      <c r="D678" s="47"/>
      <c r="E678" s="47"/>
      <c r="F678" s="48"/>
      <c r="G678" s="48"/>
    </row>
    <row r="679" spans="1:7" s="2" customFormat="1" x14ac:dyDescent="0.25">
      <c r="A679" s="1"/>
      <c r="B679" s="1"/>
      <c r="C679" s="46"/>
      <c r="D679" s="47"/>
      <c r="E679" s="47"/>
      <c r="F679" s="48"/>
      <c r="G679" s="48"/>
    </row>
    <row r="680" spans="1:7" s="2" customFormat="1" x14ac:dyDescent="0.25">
      <c r="A680" s="1"/>
      <c r="B680" s="1"/>
      <c r="C680" s="46"/>
      <c r="D680" s="47"/>
      <c r="E680" s="47"/>
      <c r="F680" s="48"/>
      <c r="G680" s="48"/>
    </row>
    <row r="681" spans="1:7" s="2" customFormat="1" x14ac:dyDescent="0.25">
      <c r="A681" s="1"/>
      <c r="B681" s="1"/>
      <c r="C681" s="46"/>
      <c r="D681" s="47"/>
      <c r="E681" s="47"/>
      <c r="F681" s="48"/>
      <c r="G681" s="48"/>
    </row>
    <row r="682" spans="1:7" s="2" customFormat="1" x14ac:dyDescent="0.25">
      <c r="A682" s="1"/>
      <c r="B682" s="1"/>
      <c r="C682" s="46"/>
      <c r="D682" s="47"/>
      <c r="E682" s="47"/>
      <c r="F682" s="48"/>
      <c r="G682" s="48"/>
    </row>
    <row r="683" spans="1:7" s="2" customFormat="1" x14ac:dyDescent="0.25">
      <c r="A683" s="1"/>
      <c r="B683" s="1"/>
      <c r="C683" s="46"/>
      <c r="D683" s="47"/>
      <c r="E683" s="47"/>
      <c r="F683" s="48"/>
      <c r="G683" s="48"/>
    </row>
    <row r="684" spans="1:7" s="2" customFormat="1" x14ac:dyDescent="0.25">
      <c r="A684" s="1"/>
      <c r="B684" s="1"/>
      <c r="C684" s="46"/>
      <c r="D684" s="47"/>
      <c r="E684" s="47"/>
      <c r="F684" s="48"/>
      <c r="G684" s="48"/>
    </row>
    <row r="685" spans="1:7" s="2" customFormat="1" x14ac:dyDescent="0.25">
      <c r="A685" s="1"/>
      <c r="B685" s="1"/>
      <c r="C685" s="46"/>
      <c r="D685" s="47"/>
      <c r="E685" s="47"/>
      <c r="F685" s="48"/>
      <c r="G685" s="48"/>
    </row>
    <row r="686" spans="1:7" s="2" customFormat="1" x14ac:dyDescent="0.25">
      <c r="A686" s="1"/>
      <c r="B686" s="1"/>
      <c r="C686" s="46"/>
      <c r="D686" s="47"/>
      <c r="E686" s="47"/>
      <c r="F686" s="48"/>
      <c r="G686" s="48"/>
    </row>
    <row r="687" spans="1:7" s="2" customFormat="1" x14ac:dyDescent="0.25">
      <c r="A687" s="1"/>
      <c r="B687" s="1"/>
      <c r="C687" s="46"/>
      <c r="D687" s="47"/>
      <c r="E687" s="47"/>
      <c r="F687" s="48"/>
      <c r="G687" s="48"/>
    </row>
    <row r="688" spans="1:7" s="2" customFormat="1" x14ac:dyDescent="0.25">
      <c r="A688" s="1"/>
      <c r="B688" s="1"/>
      <c r="C688" s="46"/>
      <c r="D688" s="47"/>
      <c r="E688" s="47"/>
      <c r="F688" s="48"/>
      <c r="G688" s="48"/>
    </row>
    <row r="689" spans="1:7" s="2" customFormat="1" x14ac:dyDescent="0.25">
      <c r="A689" s="1"/>
      <c r="B689" s="1"/>
      <c r="C689" s="46"/>
      <c r="D689" s="47"/>
      <c r="E689" s="47"/>
      <c r="F689" s="48"/>
      <c r="G689" s="48"/>
    </row>
    <row r="690" spans="1:7" s="2" customFormat="1" x14ac:dyDescent="0.25">
      <c r="A690" s="1"/>
      <c r="B690" s="1"/>
      <c r="C690" s="46"/>
      <c r="D690" s="47"/>
      <c r="E690" s="47"/>
      <c r="F690" s="48"/>
      <c r="G690" s="48"/>
    </row>
    <row r="691" spans="1:7" s="2" customFormat="1" x14ac:dyDescent="0.25">
      <c r="A691" s="1"/>
      <c r="B691" s="1"/>
      <c r="C691" s="46"/>
      <c r="D691" s="47"/>
      <c r="E691" s="47"/>
      <c r="F691" s="48"/>
      <c r="G691" s="48"/>
    </row>
    <row r="692" spans="1:7" s="2" customFormat="1" x14ac:dyDescent="0.25">
      <c r="A692" s="1"/>
      <c r="B692" s="1"/>
      <c r="C692" s="46"/>
      <c r="D692" s="47"/>
      <c r="E692" s="47"/>
      <c r="F692" s="48"/>
      <c r="G692" s="48"/>
    </row>
    <row r="693" spans="1:7" s="2" customFormat="1" x14ac:dyDescent="0.25">
      <c r="A693" s="1"/>
      <c r="B693" s="1"/>
      <c r="C693" s="46"/>
      <c r="D693" s="47"/>
      <c r="E693" s="47"/>
      <c r="F693" s="48"/>
      <c r="G693" s="48"/>
    </row>
    <row r="694" spans="1:7" s="2" customFormat="1" x14ac:dyDescent="0.25">
      <c r="A694" s="1"/>
      <c r="B694" s="1"/>
      <c r="C694" s="46"/>
      <c r="D694" s="47"/>
      <c r="E694" s="47"/>
      <c r="F694" s="48"/>
      <c r="G694" s="48"/>
    </row>
    <row r="695" spans="1:7" s="2" customFormat="1" x14ac:dyDescent="0.25">
      <c r="A695" s="1"/>
      <c r="B695" s="1"/>
      <c r="C695" s="46"/>
      <c r="D695" s="47"/>
      <c r="E695" s="47"/>
      <c r="F695" s="48"/>
      <c r="G695" s="48"/>
    </row>
    <row r="696" spans="1:7" s="2" customFormat="1" x14ac:dyDescent="0.25">
      <c r="A696" s="1"/>
      <c r="B696" s="1"/>
      <c r="C696" s="46"/>
      <c r="D696" s="47"/>
      <c r="E696" s="47"/>
      <c r="F696" s="48"/>
      <c r="G696" s="48"/>
    </row>
    <row r="697" spans="1:7" s="2" customFormat="1" x14ac:dyDescent="0.25">
      <c r="A697" s="1"/>
      <c r="B697" s="1"/>
      <c r="C697" s="46"/>
      <c r="D697" s="47"/>
      <c r="E697" s="47"/>
      <c r="F697" s="48"/>
      <c r="G697" s="48"/>
    </row>
    <row r="698" spans="1:7" s="2" customFormat="1" x14ac:dyDescent="0.25">
      <c r="A698" s="1"/>
      <c r="B698" s="1"/>
      <c r="C698" s="46"/>
      <c r="D698" s="47"/>
      <c r="E698" s="47"/>
      <c r="F698" s="48"/>
      <c r="G698" s="48"/>
    </row>
    <row r="699" spans="1:7" s="2" customFormat="1" x14ac:dyDescent="0.25">
      <c r="A699" s="1"/>
      <c r="B699" s="1"/>
      <c r="C699" s="46"/>
      <c r="D699" s="47"/>
      <c r="E699" s="47"/>
      <c r="F699" s="48"/>
      <c r="G699" s="48"/>
    </row>
    <row r="700" spans="1:7" s="2" customFormat="1" x14ac:dyDescent="0.25">
      <c r="A700" s="1"/>
      <c r="B700" s="1"/>
      <c r="C700" s="46"/>
      <c r="D700" s="47"/>
      <c r="E700" s="47"/>
      <c r="F700" s="48"/>
      <c r="G700" s="48"/>
    </row>
    <row r="701" spans="1:7" s="2" customFormat="1" x14ac:dyDescent="0.25">
      <c r="A701" s="1"/>
      <c r="B701" s="1"/>
      <c r="C701" s="46"/>
      <c r="D701" s="47"/>
      <c r="E701" s="47"/>
      <c r="F701" s="48"/>
      <c r="G701" s="48"/>
    </row>
    <row r="702" spans="1:7" s="2" customFormat="1" x14ac:dyDescent="0.25">
      <c r="A702" s="1"/>
      <c r="B702" s="1"/>
      <c r="C702" s="46"/>
      <c r="D702" s="47"/>
      <c r="E702" s="47"/>
      <c r="F702" s="48"/>
      <c r="G702" s="48"/>
    </row>
    <row r="703" spans="1:7" s="2" customFormat="1" x14ac:dyDescent="0.25">
      <c r="A703" s="1"/>
      <c r="B703" s="1"/>
      <c r="C703" s="46"/>
      <c r="D703" s="47"/>
      <c r="E703" s="47"/>
      <c r="F703" s="48"/>
      <c r="G703" s="48"/>
    </row>
    <row r="704" spans="1:7" s="2" customFormat="1" x14ac:dyDescent="0.25">
      <c r="A704" s="1"/>
      <c r="B704" s="1"/>
      <c r="C704" s="46"/>
      <c r="D704" s="47"/>
      <c r="E704" s="47"/>
      <c r="F704" s="48"/>
      <c r="G704" s="48"/>
    </row>
    <row r="705" spans="1:7" s="2" customFormat="1" x14ac:dyDescent="0.25">
      <c r="A705" s="1"/>
      <c r="B705" s="1"/>
      <c r="C705" s="46"/>
      <c r="D705" s="47"/>
      <c r="E705" s="47"/>
      <c r="F705" s="48"/>
      <c r="G705" s="48"/>
    </row>
    <row r="706" spans="1:7" s="2" customFormat="1" x14ac:dyDescent="0.25">
      <c r="A706" s="1"/>
      <c r="B706" s="1"/>
      <c r="C706" s="46"/>
      <c r="D706" s="47"/>
      <c r="E706" s="47"/>
      <c r="F706" s="48"/>
      <c r="G706" s="48"/>
    </row>
    <row r="707" spans="1:7" s="2" customFormat="1" x14ac:dyDescent="0.25">
      <c r="A707" s="1"/>
      <c r="B707" s="1"/>
      <c r="C707" s="46"/>
      <c r="D707" s="47"/>
      <c r="E707" s="47"/>
      <c r="F707" s="48"/>
      <c r="G707" s="48"/>
    </row>
    <row r="708" spans="1:7" s="2" customFormat="1" x14ac:dyDescent="0.25">
      <c r="A708" s="1"/>
      <c r="B708" s="1"/>
      <c r="C708" s="46"/>
      <c r="D708" s="47"/>
      <c r="E708" s="47"/>
      <c r="F708" s="48"/>
      <c r="G708" s="48"/>
    </row>
    <row r="709" spans="1:7" s="2" customFormat="1" x14ac:dyDescent="0.25">
      <c r="A709" s="1"/>
      <c r="B709" s="1"/>
      <c r="C709" s="46"/>
      <c r="D709" s="47"/>
      <c r="E709" s="47"/>
      <c r="F709" s="48"/>
      <c r="G709" s="48"/>
    </row>
    <row r="710" spans="1:7" s="2" customFormat="1" x14ac:dyDescent="0.25">
      <c r="A710" s="1"/>
      <c r="B710" s="1"/>
      <c r="C710" s="46"/>
      <c r="D710" s="47"/>
      <c r="E710" s="47"/>
      <c r="F710" s="48"/>
      <c r="G710" s="48"/>
    </row>
    <row r="711" spans="1:7" s="2" customFormat="1" x14ac:dyDescent="0.25">
      <c r="A711" s="1"/>
      <c r="B711" s="1"/>
      <c r="C711" s="46"/>
      <c r="D711" s="47"/>
      <c r="E711" s="47"/>
      <c r="F711" s="48"/>
      <c r="G711" s="48"/>
    </row>
    <row r="712" spans="1:7" s="2" customFormat="1" x14ac:dyDescent="0.25">
      <c r="A712" s="1"/>
      <c r="B712" s="1"/>
      <c r="C712" s="46"/>
      <c r="D712" s="47"/>
      <c r="E712" s="47"/>
      <c r="F712" s="48"/>
      <c r="G712" s="48"/>
    </row>
    <row r="713" spans="1:7" s="2" customFormat="1" x14ac:dyDescent="0.25">
      <c r="A713" s="1"/>
      <c r="B713" s="1"/>
      <c r="C713" s="46"/>
      <c r="D713" s="47"/>
      <c r="E713" s="47"/>
      <c r="F713" s="48"/>
      <c r="G713" s="48"/>
    </row>
    <row r="714" spans="1:7" s="2" customFormat="1" x14ac:dyDescent="0.25">
      <c r="A714" s="1"/>
      <c r="B714" s="1"/>
      <c r="C714" s="46"/>
      <c r="D714" s="47"/>
      <c r="E714" s="47"/>
      <c r="F714" s="48"/>
      <c r="G714" s="48"/>
    </row>
    <row r="715" spans="1:7" s="2" customFormat="1" x14ac:dyDescent="0.25">
      <c r="A715" s="1"/>
      <c r="B715" s="1"/>
      <c r="C715" s="46"/>
      <c r="D715" s="47"/>
      <c r="E715" s="47"/>
      <c r="F715" s="48"/>
      <c r="G715" s="48"/>
    </row>
    <row r="716" spans="1:7" s="2" customFormat="1" x14ac:dyDescent="0.25">
      <c r="A716" s="1"/>
      <c r="B716" s="1"/>
      <c r="C716" s="46"/>
      <c r="D716" s="47"/>
      <c r="E716" s="47"/>
      <c r="F716" s="48"/>
      <c r="G716" s="48"/>
    </row>
    <row r="717" spans="1:7" s="2" customFormat="1" x14ac:dyDescent="0.25">
      <c r="A717" s="1"/>
      <c r="B717" s="1"/>
      <c r="C717" s="46"/>
      <c r="D717" s="47"/>
      <c r="E717" s="47"/>
      <c r="F717" s="48"/>
      <c r="G717" s="48"/>
    </row>
    <row r="718" spans="1:7" s="2" customFormat="1" x14ac:dyDescent="0.25">
      <c r="A718" s="1"/>
      <c r="B718" s="1"/>
      <c r="C718" s="46"/>
      <c r="D718" s="47"/>
      <c r="E718" s="47"/>
      <c r="F718" s="48"/>
      <c r="G718" s="48"/>
    </row>
    <row r="719" spans="1:7" s="2" customFormat="1" x14ac:dyDescent="0.25">
      <c r="A719" s="1"/>
      <c r="B719" s="1"/>
      <c r="C719" s="46"/>
      <c r="D719" s="47"/>
      <c r="E719" s="47"/>
      <c r="F719" s="48"/>
      <c r="G719" s="48"/>
    </row>
    <row r="720" spans="1:7" s="2" customFormat="1" x14ac:dyDescent="0.25">
      <c r="A720" s="1"/>
      <c r="B720" s="1"/>
      <c r="C720" s="46"/>
      <c r="D720" s="47"/>
      <c r="E720" s="47"/>
      <c r="F720" s="48"/>
      <c r="G720" s="48"/>
    </row>
    <row r="721" spans="1:7" s="2" customFormat="1" x14ac:dyDescent="0.25">
      <c r="A721" s="1"/>
      <c r="B721" s="1"/>
      <c r="C721" s="46"/>
      <c r="D721" s="47"/>
      <c r="E721" s="47"/>
      <c r="F721" s="48"/>
      <c r="G721" s="48"/>
    </row>
    <row r="722" spans="1:7" s="2" customFormat="1" x14ac:dyDescent="0.25">
      <c r="A722" s="1"/>
      <c r="B722" s="1"/>
      <c r="C722" s="46"/>
      <c r="D722" s="47"/>
      <c r="E722" s="47"/>
      <c r="F722" s="48"/>
      <c r="G722" s="48"/>
    </row>
    <row r="723" spans="1:7" s="2" customFormat="1" x14ac:dyDescent="0.25">
      <c r="A723" s="1"/>
      <c r="B723" s="1"/>
      <c r="C723" s="46"/>
      <c r="D723" s="47"/>
      <c r="E723" s="47"/>
      <c r="F723" s="48"/>
      <c r="G723" s="48"/>
    </row>
    <row r="724" spans="1:7" s="2" customFormat="1" x14ac:dyDescent="0.25">
      <c r="A724" s="1"/>
      <c r="B724" s="1"/>
      <c r="C724" s="46"/>
      <c r="D724" s="47"/>
      <c r="E724" s="47"/>
      <c r="F724" s="48"/>
      <c r="G724" s="48"/>
    </row>
    <row r="725" spans="1:7" s="2" customFormat="1" x14ac:dyDescent="0.25">
      <c r="A725" s="1"/>
      <c r="B725" s="1"/>
      <c r="C725" s="46"/>
      <c r="D725" s="47"/>
      <c r="E725" s="47"/>
      <c r="F725" s="48"/>
      <c r="G725" s="48"/>
    </row>
    <row r="726" spans="1:7" s="2" customFormat="1" x14ac:dyDescent="0.25">
      <c r="A726" s="1"/>
      <c r="B726" s="1"/>
      <c r="C726" s="46"/>
      <c r="D726" s="47"/>
      <c r="E726" s="47"/>
      <c r="F726" s="48"/>
      <c r="G726" s="48"/>
    </row>
    <row r="727" spans="1:7" s="2" customFormat="1" x14ac:dyDescent="0.25">
      <c r="A727" s="1"/>
      <c r="B727" s="1"/>
      <c r="C727" s="46"/>
      <c r="D727" s="47"/>
      <c r="E727" s="47"/>
      <c r="F727" s="48"/>
      <c r="G727" s="48"/>
    </row>
    <row r="728" spans="1:7" s="2" customFormat="1" x14ac:dyDescent="0.25">
      <c r="A728" s="1"/>
      <c r="B728" s="1"/>
      <c r="C728" s="46"/>
      <c r="D728" s="47"/>
      <c r="E728" s="47"/>
      <c r="F728" s="48"/>
      <c r="G728" s="48"/>
    </row>
    <row r="729" spans="1:7" s="2" customFormat="1" x14ac:dyDescent="0.25">
      <c r="A729" s="1"/>
      <c r="B729" s="1"/>
      <c r="C729" s="46"/>
      <c r="D729" s="47"/>
      <c r="E729" s="47"/>
      <c r="F729" s="48"/>
      <c r="G729" s="48"/>
    </row>
    <row r="730" spans="1:7" s="2" customFormat="1" x14ac:dyDescent="0.25">
      <c r="A730" s="1"/>
      <c r="B730" s="1"/>
      <c r="C730" s="46"/>
      <c r="D730" s="47"/>
      <c r="E730" s="47"/>
      <c r="F730" s="48"/>
      <c r="G730" s="48"/>
    </row>
    <row r="731" spans="1:7" s="2" customFormat="1" x14ac:dyDescent="0.25">
      <c r="A731" s="1"/>
      <c r="B731" s="1"/>
      <c r="C731" s="46"/>
      <c r="D731" s="47"/>
      <c r="E731" s="47"/>
      <c r="F731" s="48"/>
      <c r="G731" s="48"/>
    </row>
    <row r="732" spans="1:7" s="2" customFormat="1" x14ac:dyDescent="0.25">
      <c r="A732" s="1"/>
      <c r="B732" s="1"/>
      <c r="C732" s="46"/>
      <c r="D732" s="47"/>
      <c r="E732" s="47"/>
      <c r="F732" s="48"/>
      <c r="G732" s="48"/>
    </row>
    <row r="733" spans="1:7" s="2" customFormat="1" x14ac:dyDescent="0.25">
      <c r="A733" s="1"/>
      <c r="B733" s="1"/>
      <c r="C733" s="46"/>
      <c r="D733" s="47"/>
      <c r="E733" s="47"/>
      <c r="F733" s="48"/>
      <c r="G733" s="48"/>
    </row>
    <row r="734" spans="1:7" s="2" customFormat="1" x14ac:dyDescent="0.25">
      <c r="A734" s="1"/>
      <c r="B734" s="1"/>
      <c r="C734" s="46"/>
      <c r="D734" s="47"/>
      <c r="E734" s="47"/>
      <c r="F734" s="48"/>
      <c r="G734" s="48"/>
    </row>
    <row r="735" spans="1:7" s="2" customFormat="1" x14ac:dyDescent="0.25">
      <c r="A735" s="1"/>
      <c r="B735" s="1"/>
      <c r="C735" s="46"/>
      <c r="D735" s="47"/>
      <c r="E735" s="47"/>
      <c r="F735" s="48"/>
      <c r="G735" s="48"/>
    </row>
    <row r="736" spans="1:7" s="2" customFormat="1" x14ac:dyDescent="0.25">
      <c r="A736" s="1"/>
      <c r="B736" s="1"/>
      <c r="C736" s="46"/>
      <c r="D736" s="47"/>
      <c r="E736" s="47"/>
      <c r="F736" s="48"/>
      <c r="G736" s="48"/>
    </row>
    <row r="737" spans="1:7" s="2" customFormat="1" x14ac:dyDescent="0.25">
      <c r="A737" s="1"/>
      <c r="B737" s="1"/>
      <c r="C737" s="46"/>
      <c r="D737" s="47"/>
      <c r="E737" s="47"/>
      <c r="F737" s="48"/>
      <c r="G737" s="48"/>
    </row>
    <row r="738" spans="1:7" s="2" customFormat="1" x14ac:dyDescent="0.25">
      <c r="A738" s="1"/>
      <c r="B738" s="1"/>
      <c r="C738" s="46"/>
      <c r="D738" s="47"/>
      <c r="E738" s="47"/>
      <c r="F738" s="48"/>
      <c r="G738" s="48"/>
    </row>
    <row r="739" spans="1:7" s="2" customFormat="1" x14ac:dyDescent="0.25">
      <c r="A739" s="1"/>
      <c r="B739" s="1"/>
      <c r="C739" s="46"/>
      <c r="D739" s="47"/>
      <c r="E739" s="47"/>
      <c r="F739" s="48"/>
      <c r="G739" s="48"/>
    </row>
    <row r="740" spans="1:7" s="2" customFormat="1" x14ac:dyDescent="0.25">
      <c r="A740" s="1"/>
      <c r="B740" s="1"/>
      <c r="C740" s="46"/>
      <c r="D740" s="47"/>
      <c r="E740" s="47"/>
      <c r="F740" s="48"/>
      <c r="G740" s="48"/>
    </row>
    <row r="741" spans="1:7" s="2" customFormat="1" x14ac:dyDescent="0.25">
      <c r="A741" s="1"/>
      <c r="B741" s="1"/>
      <c r="C741" s="46"/>
      <c r="D741" s="47"/>
      <c r="E741" s="47"/>
      <c r="F741" s="48"/>
      <c r="G741" s="48"/>
    </row>
    <row r="742" spans="1:7" s="2" customFormat="1" x14ac:dyDescent="0.25">
      <c r="A742" s="1"/>
      <c r="B742" s="1"/>
      <c r="C742" s="46"/>
      <c r="D742" s="47"/>
      <c r="E742" s="47"/>
      <c r="F742" s="48"/>
      <c r="G742" s="48"/>
    </row>
    <row r="743" spans="1:7" s="2" customFormat="1" x14ac:dyDescent="0.25">
      <c r="A743" s="1"/>
      <c r="B743" s="1"/>
      <c r="C743" s="46"/>
      <c r="D743" s="47"/>
      <c r="E743" s="47"/>
      <c r="F743" s="48"/>
      <c r="G743" s="48"/>
    </row>
    <row r="744" spans="1:7" s="2" customFormat="1" x14ac:dyDescent="0.25">
      <c r="A744" s="1"/>
      <c r="B744" s="1"/>
      <c r="C744" s="46"/>
      <c r="D744" s="47"/>
      <c r="E744" s="47"/>
      <c r="F744" s="48"/>
      <c r="G744" s="48"/>
    </row>
    <row r="745" spans="1:7" s="2" customFormat="1" x14ac:dyDescent="0.25">
      <c r="A745" s="1"/>
      <c r="B745" s="1"/>
      <c r="C745" s="46"/>
      <c r="D745" s="47"/>
      <c r="E745" s="47"/>
      <c r="F745" s="48"/>
      <c r="G745" s="48"/>
    </row>
    <row r="746" spans="1:7" s="2" customFormat="1" x14ac:dyDescent="0.25">
      <c r="A746" s="1"/>
      <c r="B746" s="1"/>
      <c r="C746" s="46"/>
      <c r="D746" s="47"/>
      <c r="E746" s="47"/>
      <c r="F746" s="48"/>
      <c r="G746" s="48"/>
    </row>
    <row r="747" spans="1:7" s="2" customFormat="1" x14ac:dyDescent="0.25">
      <c r="A747" s="1"/>
      <c r="B747" s="1"/>
      <c r="C747" s="46"/>
      <c r="D747" s="47"/>
      <c r="E747" s="47"/>
      <c r="F747" s="48"/>
      <c r="G747" s="48"/>
    </row>
    <row r="748" spans="1:7" s="2" customFormat="1" x14ac:dyDescent="0.25">
      <c r="A748" s="1"/>
      <c r="B748" s="1"/>
      <c r="C748" s="46"/>
      <c r="D748" s="47"/>
      <c r="E748" s="47"/>
      <c r="F748" s="48"/>
      <c r="G748" s="48"/>
    </row>
    <row r="749" spans="1:7" s="2" customFormat="1" x14ac:dyDescent="0.25">
      <c r="A749" s="1"/>
      <c r="B749" s="1"/>
      <c r="C749" s="46"/>
      <c r="D749" s="47"/>
      <c r="E749" s="47"/>
      <c r="F749" s="48"/>
      <c r="G749" s="48"/>
    </row>
    <row r="750" spans="1:7" s="2" customFormat="1" x14ac:dyDescent="0.25">
      <c r="A750" s="1"/>
      <c r="B750" s="1"/>
      <c r="C750" s="46"/>
      <c r="D750" s="47"/>
      <c r="E750" s="47"/>
      <c r="F750" s="48"/>
      <c r="G750" s="48"/>
    </row>
    <row r="751" spans="1:7" s="2" customFormat="1" x14ac:dyDescent="0.25">
      <c r="A751" s="1"/>
      <c r="B751" s="1"/>
      <c r="C751" s="46"/>
      <c r="D751" s="47"/>
      <c r="E751" s="47"/>
      <c r="F751" s="48"/>
      <c r="G751" s="48"/>
    </row>
    <row r="752" spans="1:7" s="2" customFormat="1" x14ac:dyDescent="0.25">
      <c r="A752" s="1"/>
      <c r="B752" s="1"/>
      <c r="C752" s="46"/>
      <c r="D752" s="47"/>
      <c r="E752" s="47"/>
      <c r="F752" s="48"/>
      <c r="G752" s="48"/>
    </row>
    <row r="753" spans="1:7" s="2" customFormat="1" x14ac:dyDescent="0.25">
      <c r="A753" s="1"/>
      <c r="B753" s="1"/>
      <c r="C753" s="46"/>
      <c r="D753" s="47"/>
      <c r="E753" s="47"/>
      <c r="F753" s="48"/>
      <c r="G753" s="48"/>
    </row>
    <row r="754" spans="1:7" s="2" customFormat="1" x14ac:dyDescent="0.25">
      <c r="A754" s="1"/>
      <c r="B754" s="1"/>
      <c r="C754" s="46"/>
      <c r="D754" s="47"/>
      <c r="E754" s="47"/>
      <c r="F754" s="48"/>
      <c r="G754" s="48"/>
    </row>
    <row r="755" spans="1:7" s="2" customFormat="1" x14ac:dyDescent="0.25">
      <c r="A755" s="1"/>
      <c r="B755" s="1"/>
      <c r="C755" s="46"/>
      <c r="D755" s="47"/>
      <c r="E755" s="47"/>
      <c r="F755" s="48"/>
      <c r="G755" s="48"/>
    </row>
    <row r="756" spans="1:7" s="2" customFormat="1" x14ac:dyDescent="0.25">
      <c r="A756" s="1"/>
      <c r="B756" s="1"/>
      <c r="C756" s="46"/>
      <c r="D756" s="47"/>
      <c r="E756" s="47"/>
      <c r="F756" s="48"/>
      <c r="G756" s="48"/>
    </row>
    <row r="757" spans="1:7" s="2" customFormat="1" x14ac:dyDescent="0.25">
      <c r="A757" s="1"/>
      <c r="B757" s="1"/>
      <c r="C757" s="46"/>
      <c r="D757" s="47"/>
      <c r="E757" s="47"/>
      <c r="F757" s="48"/>
      <c r="G757" s="48"/>
    </row>
    <row r="758" spans="1:7" s="2" customFormat="1" x14ac:dyDescent="0.25">
      <c r="A758" s="1"/>
      <c r="B758" s="1"/>
      <c r="C758" s="46"/>
      <c r="D758" s="47"/>
      <c r="E758" s="47"/>
      <c r="F758" s="48"/>
      <c r="G758" s="48"/>
    </row>
    <row r="759" spans="1:7" s="2" customFormat="1" x14ac:dyDescent="0.25">
      <c r="A759" s="1"/>
      <c r="B759" s="1"/>
      <c r="C759" s="46"/>
      <c r="D759" s="47"/>
      <c r="E759" s="47"/>
      <c r="F759" s="48"/>
      <c r="G759" s="48"/>
    </row>
    <row r="760" spans="1:7" s="2" customFormat="1" x14ac:dyDescent="0.25">
      <c r="A760" s="1"/>
      <c r="B760" s="1"/>
      <c r="C760" s="46"/>
      <c r="D760" s="47"/>
      <c r="E760" s="47"/>
      <c r="F760" s="48"/>
      <c r="G760" s="48"/>
    </row>
    <row r="761" spans="1:7" s="2" customFormat="1" x14ac:dyDescent="0.25">
      <c r="A761" s="1"/>
      <c r="B761" s="1"/>
      <c r="C761" s="46"/>
      <c r="D761" s="47"/>
      <c r="E761" s="47"/>
      <c r="F761" s="48"/>
      <c r="G761" s="48"/>
    </row>
    <row r="762" spans="1:7" s="2" customFormat="1" x14ac:dyDescent="0.25">
      <c r="A762" s="1"/>
      <c r="B762" s="1"/>
      <c r="C762" s="46"/>
      <c r="D762" s="47"/>
      <c r="E762" s="47"/>
      <c r="F762" s="48"/>
      <c r="G762" s="48"/>
    </row>
    <row r="763" spans="1:7" s="2" customFormat="1" x14ac:dyDescent="0.25">
      <c r="A763" s="1"/>
      <c r="B763" s="1"/>
      <c r="C763" s="46"/>
      <c r="D763" s="47"/>
      <c r="E763" s="47"/>
      <c r="F763" s="48"/>
      <c r="G763" s="48"/>
    </row>
    <row r="764" spans="1:7" s="2" customFormat="1" x14ac:dyDescent="0.25">
      <c r="A764" s="1"/>
      <c r="B764" s="1"/>
      <c r="C764" s="46"/>
      <c r="D764" s="47"/>
      <c r="E764" s="47"/>
      <c r="F764" s="48"/>
      <c r="G764" s="48"/>
    </row>
    <row r="765" spans="1:7" s="2" customFormat="1" x14ac:dyDescent="0.25">
      <c r="A765" s="1"/>
      <c r="B765" s="1"/>
      <c r="C765" s="46"/>
      <c r="D765" s="47"/>
      <c r="E765" s="47"/>
      <c r="F765" s="48"/>
      <c r="G765" s="48"/>
    </row>
    <row r="766" spans="1:7" s="2" customFormat="1" x14ac:dyDescent="0.25">
      <c r="A766" s="1"/>
      <c r="B766" s="1"/>
      <c r="C766" s="46"/>
      <c r="D766" s="47"/>
      <c r="E766" s="47"/>
      <c r="F766" s="48"/>
      <c r="G766" s="48"/>
    </row>
    <row r="767" spans="1:7" s="2" customFormat="1" x14ac:dyDescent="0.25">
      <c r="A767" s="1"/>
      <c r="B767" s="1"/>
      <c r="C767" s="46"/>
      <c r="D767" s="47"/>
      <c r="E767" s="47"/>
      <c r="F767" s="48"/>
      <c r="G767" s="48"/>
    </row>
    <row r="768" spans="1:7" s="2" customFormat="1" x14ac:dyDescent="0.25">
      <c r="A768" s="1"/>
      <c r="B768" s="1"/>
      <c r="C768" s="46"/>
      <c r="D768" s="47"/>
      <c r="E768" s="47"/>
      <c r="F768" s="48"/>
      <c r="G768" s="48"/>
    </row>
    <row r="769" spans="1:7" s="2" customFormat="1" x14ac:dyDescent="0.25">
      <c r="A769" s="1"/>
      <c r="B769" s="1"/>
      <c r="C769" s="46"/>
      <c r="D769" s="47"/>
      <c r="E769" s="47"/>
      <c r="F769" s="48"/>
      <c r="G769" s="48"/>
    </row>
    <row r="770" spans="1:7" s="2" customFormat="1" x14ac:dyDescent="0.25">
      <c r="A770" s="1"/>
      <c r="B770" s="1"/>
      <c r="C770" s="46"/>
      <c r="D770" s="47"/>
      <c r="E770" s="47"/>
      <c r="F770" s="48"/>
      <c r="G770" s="48"/>
    </row>
    <row r="771" spans="1:7" s="2" customFormat="1" x14ac:dyDescent="0.25">
      <c r="A771" s="1"/>
      <c r="B771" s="1"/>
      <c r="C771" s="46"/>
      <c r="D771" s="47"/>
      <c r="E771" s="47"/>
      <c r="F771" s="48"/>
      <c r="G771" s="48"/>
    </row>
    <row r="772" spans="1:7" s="2" customFormat="1" x14ac:dyDescent="0.25">
      <c r="A772" s="1"/>
      <c r="B772" s="1"/>
      <c r="C772" s="46"/>
      <c r="D772" s="47"/>
      <c r="E772" s="47"/>
      <c r="F772" s="48"/>
      <c r="G772" s="48"/>
    </row>
    <row r="773" spans="1:7" s="2" customFormat="1" x14ac:dyDescent="0.25">
      <c r="A773" s="1"/>
      <c r="B773" s="1"/>
      <c r="C773" s="46"/>
      <c r="D773" s="47"/>
      <c r="E773" s="47"/>
      <c r="F773" s="48"/>
      <c r="G773" s="48"/>
    </row>
    <row r="774" spans="1:7" s="2" customFormat="1" x14ac:dyDescent="0.25">
      <c r="A774" s="1"/>
      <c r="B774" s="1"/>
      <c r="C774" s="46"/>
      <c r="D774" s="47"/>
      <c r="E774" s="47"/>
      <c r="F774" s="48"/>
      <c r="G774" s="48"/>
    </row>
    <row r="775" spans="1:7" s="2" customFormat="1" x14ac:dyDescent="0.25">
      <c r="A775" s="1"/>
      <c r="B775" s="1"/>
      <c r="C775" s="46"/>
      <c r="D775" s="47"/>
      <c r="E775" s="47"/>
      <c r="F775" s="48"/>
      <c r="G775" s="48"/>
    </row>
    <row r="776" spans="1:7" s="2" customFormat="1" x14ac:dyDescent="0.25">
      <c r="A776" s="1"/>
      <c r="B776" s="1"/>
      <c r="C776" s="46"/>
      <c r="D776" s="47"/>
      <c r="E776" s="47"/>
      <c r="F776" s="48"/>
      <c r="G776" s="48"/>
    </row>
    <row r="777" spans="1:7" s="2" customFormat="1" x14ac:dyDescent="0.25">
      <c r="A777" s="1"/>
      <c r="B777" s="1"/>
      <c r="C777" s="46"/>
      <c r="D777" s="47"/>
      <c r="E777" s="47"/>
      <c r="F777" s="48"/>
      <c r="G777" s="48"/>
    </row>
    <row r="778" spans="1:7" s="2" customFormat="1" x14ac:dyDescent="0.25">
      <c r="A778" s="1"/>
      <c r="B778" s="1"/>
      <c r="C778" s="46"/>
      <c r="D778" s="47"/>
      <c r="E778" s="47"/>
      <c r="F778" s="48"/>
      <c r="G778" s="48"/>
    </row>
    <row r="779" spans="1:7" s="2" customFormat="1" x14ac:dyDescent="0.25">
      <c r="A779" s="1"/>
      <c r="B779" s="1"/>
      <c r="C779" s="46"/>
      <c r="D779" s="47"/>
      <c r="E779" s="47"/>
      <c r="F779" s="48"/>
      <c r="G779" s="48"/>
    </row>
    <row r="780" spans="1:7" s="2" customFormat="1" x14ac:dyDescent="0.25">
      <c r="A780" s="1"/>
      <c r="B780" s="1"/>
      <c r="C780" s="46"/>
      <c r="D780" s="47"/>
      <c r="E780" s="47"/>
      <c r="F780" s="48"/>
      <c r="G780" s="48"/>
    </row>
    <row r="781" spans="1:7" s="2" customFormat="1" x14ac:dyDescent="0.25">
      <c r="A781" s="1"/>
      <c r="B781" s="1"/>
      <c r="C781" s="46"/>
      <c r="D781" s="47"/>
      <c r="E781" s="47"/>
      <c r="F781" s="48"/>
      <c r="G781" s="48"/>
    </row>
    <row r="782" spans="1:7" s="2" customFormat="1" x14ac:dyDescent="0.25">
      <c r="A782" s="1"/>
      <c r="B782" s="1"/>
      <c r="C782" s="46"/>
      <c r="D782" s="47"/>
      <c r="E782" s="47"/>
      <c r="F782" s="48"/>
      <c r="G782" s="48"/>
    </row>
    <row r="783" spans="1:7" s="2" customFormat="1" x14ac:dyDescent="0.25">
      <c r="A783" s="1"/>
      <c r="B783" s="1"/>
      <c r="C783" s="46"/>
      <c r="D783" s="47"/>
      <c r="E783" s="47"/>
      <c r="F783" s="48"/>
      <c r="G783" s="48"/>
    </row>
    <row r="784" spans="1:7" s="2" customFormat="1" x14ac:dyDescent="0.25">
      <c r="A784" s="1"/>
      <c r="B784" s="1"/>
      <c r="C784" s="46"/>
      <c r="D784" s="47"/>
      <c r="E784" s="47"/>
      <c r="F784" s="48"/>
      <c r="G784" s="48"/>
    </row>
    <row r="785" spans="1:7" s="2" customFormat="1" x14ac:dyDescent="0.25">
      <c r="A785" s="1"/>
      <c r="B785" s="1"/>
      <c r="C785" s="46"/>
      <c r="D785" s="47"/>
      <c r="E785" s="47"/>
      <c r="F785" s="48"/>
      <c r="G785" s="48"/>
    </row>
    <row r="786" spans="1:7" s="2" customFormat="1" x14ac:dyDescent="0.25">
      <c r="A786" s="1"/>
      <c r="B786" s="1"/>
      <c r="C786" s="46"/>
      <c r="D786" s="47"/>
      <c r="E786" s="47"/>
      <c r="F786" s="48"/>
      <c r="G786" s="48"/>
    </row>
    <row r="787" spans="1:7" s="2" customFormat="1" x14ac:dyDescent="0.25">
      <c r="A787" s="1"/>
      <c r="B787" s="1"/>
      <c r="C787" s="46"/>
      <c r="D787" s="47"/>
      <c r="E787" s="47"/>
      <c r="F787" s="48"/>
      <c r="G787" s="48"/>
    </row>
    <row r="788" spans="1:7" s="2" customFormat="1" x14ac:dyDescent="0.25">
      <c r="A788" s="1"/>
      <c r="B788" s="1"/>
      <c r="C788" s="46"/>
      <c r="D788" s="47"/>
      <c r="E788" s="47"/>
      <c r="F788" s="48"/>
      <c r="G788" s="48"/>
    </row>
    <row r="789" spans="1:7" s="2" customFormat="1" x14ac:dyDescent="0.25">
      <c r="A789" s="1"/>
      <c r="B789" s="1"/>
      <c r="C789" s="46"/>
      <c r="D789" s="47"/>
      <c r="E789" s="47"/>
      <c r="F789" s="48"/>
      <c r="G789" s="48"/>
    </row>
    <row r="790" spans="1:7" s="2" customFormat="1" x14ac:dyDescent="0.25">
      <c r="A790" s="1"/>
      <c r="B790" s="1"/>
      <c r="C790" s="46"/>
      <c r="D790" s="47"/>
      <c r="E790" s="47"/>
      <c r="F790" s="48"/>
      <c r="G790" s="48"/>
    </row>
    <row r="791" spans="1:7" s="2" customFormat="1" x14ac:dyDescent="0.25">
      <c r="A791" s="1"/>
      <c r="B791" s="1"/>
      <c r="C791" s="46"/>
      <c r="D791" s="47"/>
      <c r="E791" s="47"/>
      <c r="F791" s="48"/>
      <c r="G791" s="48"/>
    </row>
    <row r="792" spans="1:7" s="2" customFormat="1" x14ac:dyDescent="0.25">
      <c r="A792" s="1"/>
      <c r="B792" s="1"/>
      <c r="C792" s="46"/>
      <c r="D792" s="47"/>
      <c r="E792" s="47"/>
      <c r="F792" s="48"/>
      <c r="G792" s="48"/>
    </row>
    <row r="793" spans="1:7" s="2" customFormat="1" x14ac:dyDescent="0.25">
      <c r="A793" s="1"/>
      <c r="B793" s="1"/>
      <c r="C793" s="46"/>
      <c r="D793" s="47"/>
      <c r="E793" s="47"/>
      <c r="F793" s="48"/>
      <c r="G793" s="48"/>
    </row>
    <row r="794" spans="1:7" s="2" customFormat="1" x14ac:dyDescent="0.25">
      <c r="A794" s="1"/>
      <c r="B794" s="1"/>
      <c r="C794" s="46"/>
      <c r="D794" s="47"/>
      <c r="E794" s="47"/>
      <c r="F794" s="48"/>
      <c r="G794" s="48"/>
    </row>
    <row r="795" spans="1:7" s="2" customFormat="1" x14ac:dyDescent="0.25">
      <c r="A795" s="1"/>
      <c r="B795" s="1"/>
      <c r="C795" s="46"/>
      <c r="D795" s="47"/>
      <c r="E795" s="47"/>
      <c r="F795" s="48"/>
      <c r="G795" s="48"/>
    </row>
    <row r="796" spans="1:7" s="2" customFormat="1" x14ac:dyDescent="0.25">
      <c r="A796" s="1"/>
      <c r="B796" s="1"/>
      <c r="C796" s="46"/>
      <c r="D796" s="47"/>
      <c r="E796" s="47"/>
      <c r="F796" s="48"/>
      <c r="G796" s="48"/>
    </row>
    <row r="797" spans="1:7" s="2" customFormat="1" x14ac:dyDescent="0.25">
      <c r="A797" s="1"/>
      <c r="B797" s="1"/>
      <c r="C797" s="46"/>
      <c r="D797" s="47"/>
      <c r="E797" s="47"/>
      <c r="F797" s="48"/>
      <c r="G797" s="48"/>
    </row>
    <row r="798" spans="1:7" s="2" customFormat="1" x14ac:dyDescent="0.25">
      <c r="A798" s="1"/>
      <c r="B798" s="1"/>
      <c r="C798" s="46"/>
      <c r="D798" s="47"/>
      <c r="E798" s="47"/>
      <c r="F798" s="48"/>
      <c r="G798" s="48"/>
    </row>
    <row r="799" spans="1:7" s="2" customFormat="1" x14ac:dyDescent="0.25">
      <c r="A799" s="1"/>
      <c r="B799" s="1"/>
      <c r="C799" s="46"/>
      <c r="D799" s="47"/>
      <c r="E799" s="47"/>
      <c r="F799" s="48"/>
      <c r="G799" s="48"/>
    </row>
    <row r="800" spans="1:7" s="2" customFormat="1" x14ac:dyDescent="0.25">
      <c r="A800" s="1"/>
      <c r="B800" s="1"/>
      <c r="C800" s="46"/>
      <c r="D800" s="47"/>
      <c r="E800" s="47"/>
      <c r="F800" s="48"/>
      <c r="G800" s="48"/>
    </row>
    <row r="801" spans="1:7" s="2" customFormat="1" x14ac:dyDescent="0.25">
      <c r="A801" s="1"/>
      <c r="B801" s="1"/>
      <c r="C801" s="46"/>
      <c r="D801" s="47"/>
      <c r="E801" s="47"/>
      <c r="F801" s="48"/>
      <c r="G801" s="48"/>
    </row>
    <row r="802" spans="1:7" s="2" customFormat="1" x14ac:dyDescent="0.25">
      <c r="A802" s="1"/>
      <c r="B802" s="1"/>
      <c r="C802" s="46"/>
      <c r="D802" s="47"/>
      <c r="E802" s="47"/>
      <c r="F802" s="48"/>
      <c r="G802" s="48"/>
    </row>
    <row r="803" spans="1:7" s="2" customFormat="1" x14ac:dyDescent="0.25">
      <c r="A803" s="1"/>
      <c r="B803" s="1"/>
      <c r="C803" s="46"/>
      <c r="D803" s="47"/>
      <c r="E803" s="47"/>
      <c r="F803" s="48"/>
      <c r="G803" s="48"/>
    </row>
    <row r="804" spans="1:7" s="2" customFormat="1" x14ac:dyDescent="0.25">
      <c r="A804" s="1"/>
      <c r="B804" s="1"/>
      <c r="C804" s="46"/>
      <c r="D804" s="47"/>
      <c r="E804" s="47"/>
      <c r="F804" s="48"/>
      <c r="G804" s="48"/>
    </row>
    <row r="805" spans="1:7" s="2" customFormat="1" x14ac:dyDescent="0.25">
      <c r="A805" s="1"/>
      <c r="B805" s="1"/>
      <c r="C805" s="46"/>
      <c r="D805" s="47"/>
      <c r="E805" s="47"/>
      <c r="F805" s="48"/>
      <c r="G805" s="48"/>
    </row>
    <row r="806" spans="1:7" s="2" customFormat="1" x14ac:dyDescent="0.25">
      <c r="A806" s="1"/>
      <c r="B806" s="1"/>
      <c r="C806" s="46"/>
      <c r="D806" s="47"/>
      <c r="E806" s="47"/>
      <c r="F806" s="48"/>
      <c r="G806" s="48"/>
    </row>
    <row r="807" spans="1:7" s="2" customFormat="1" x14ac:dyDescent="0.25">
      <c r="A807" s="1"/>
      <c r="B807" s="1"/>
      <c r="C807" s="46"/>
      <c r="D807" s="47"/>
      <c r="E807" s="47"/>
      <c r="F807" s="48"/>
      <c r="G807" s="48"/>
    </row>
    <row r="808" spans="1:7" s="2" customFormat="1" x14ac:dyDescent="0.25">
      <c r="A808" s="1"/>
      <c r="B808" s="1"/>
      <c r="C808" s="46"/>
      <c r="D808" s="47"/>
      <c r="E808" s="47"/>
      <c r="F808" s="48"/>
      <c r="G808" s="48"/>
    </row>
    <row r="809" spans="1:7" s="2" customFormat="1" x14ac:dyDescent="0.25">
      <c r="A809" s="1"/>
      <c r="B809" s="1"/>
      <c r="C809" s="46"/>
      <c r="D809" s="47"/>
      <c r="E809" s="47"/>
      <c r="F809" s="48"/>
      <c r="G809" s="48"/>
    </row>
    <row r="810" spans="1:7" s="2" customFormat="1" x14ac:dyDescent="0.25">
      <c r="A810" s="1"/>
      <c r="B810" s="1"/>
      <c r="C810" s="46"/>
      <c r="D810" s="47"/>
      <c r="E810" s="47"/>
      <c r="F810" s="48"/>
      <c r="G810" s="48"/>
    </row>
    <row r="811" spans="1:7" s="2" customFormat="1" x14ac:dyDescent="0.25">
      <c r="A811" s="1"/>
      <c r="B811" s="1"/>
      <c r="C811" s="46"/>
      <c r="D811" s="47"/>
      <c r="E811" s="47"/>
      <c r="F811" s="48"/>
      <c r="G811" s="48"/>
    </row>
    <row r="812" spans="1:7" s="2" customFormat="1" x14ac:dyDescent="0.25">
      <c r="A812" s="1"/>
      <c r="B812" s="1"/>
      <c r="C812" s="46"/>
      <c r="D812" s="47"/>
      <c r="E812" s="47"/>
      <c r="F812" s="48"/>
      <c r="G812" s="48"/>
    </row>
    <row r="813" spans="1:7" s="2" customFormat="1" x14ac:dyDescent="0.25">
      <c r="A813" s="1"/>
      <c r="B813" s="1"/>
      <c r="C813" s="46"/>
      <c r="D813" s="47"/>
      <c r="E813" s="47"/>
      <c r="F813" s="48"/>
      <c r="G813" s="48"/>
    </row>
    <row r="814" spans="1:7" s="2" customFormat="1" x14ac:dyDescent="0.25">
      <c r="A814" s="1"/>
      <c r="B814" s="1"/>
      <c r="C814" s="46"/>
      <c r="D814" s="47"/>
      <c r="E814" s="47"/>
      <c r="F814" s="48"/>
      <c r="G814" s="48"/>
    </row>
    <row r="815" spans="1:7" s="2" customFormat="1" x14ac:dyDescent="0.25">
      <c r="A815" s="1"/>
      <c r="B815" s="1"/>
      <c r="C815" s="46"/>
      <c r="D815" s="47"/>
      <c r="E815" s="47"/>
      <c r="F815" s="48"/>
      <c r="G815" s="48"/>
    </row>
    <row r="816" spans="1:7" s="2" customFormat="1" x14ac:dyDescent="0.25">
      <c r="A816" s="1"/>
      <c r="B816" s="1"/>
      <c r="C816" s="46"/>
      <c r="D816" s="47"/>
      <c r="E816" s="47"/>
      <c r="F816" s="48"/>
      <c r="G816" s="48"/>
    </row>
    <row r="817" spans="1:7" s="2" customFormat="1" x14ac:dyDescent="0.25">
      <c r="A817" s="1"/>
      <c r="B817" s="1"/>
      <c r="C817" s="46"/>
      <c r="D817" s="47"/>
      <c r="E817" s="47"/>
      <c r="F817" s="48"/>
      <c r="G817" s="48"/>
    </row>
    <row r="818" spans="1:7" s="2" customFormat="1" x14ac:dyDescent="0.25">
      <c r="A818" s="1"/>
      <c r="B818" s="1"/>
      <c r="C818" s="46"/>
      <c r="D818" s="47"/>
      <c r="E818" s="47"/>
      <c r="F818" s="48"/>
      <c r="G818" s="48"/>
    </row>
    <row r="819" spans="1:7" s="2" customFormat="1" x14ac:dyDescent="0.25">
      <c r="A819" s="1"/>
      <c r="B819" s="1"/>
      <c r="C819" s="46"/>
      <c r="D819" s="47"/>
      <c r="E819" s="47"/>
      <c r="F819" s="48"/>
      <c r="G819" s="48"/>
    </row>
    <row r="820" spans="1:7" s="2" customFormat="1" x14ac:dyDescent="0.25">
      <c r="A820" s="1"/>
      <c r="B820" s="1"/>
      <c r="C820" s="46"/>
      <c r="D820" s="47"/>
      <c r="E820" s="47"/>
      <c r="F820" s="48"/>
      <c r="G820" s="48"/>
    </row>
    <row r="821" spans="1:7" s="2" customFormat="1" x14ac:dyDescent="0.25">
      <c r="A821" s="1"/>
      <c r="B821" s="1"/>
      <c r="C821" s="46"/>
      <c r="D821" s="47"/>
      <c r="E821" s="47"/>
      <c r="F821" s="48"/>
      <c r="G821" s="48"/>
    </row>
    <row r="822" spans="1:7" s="2" customFormat="1" x14ac:dyDescent="0.25">
      <c r="A822" s="1"/>
      <c r="B822" s="1"/>
      <c r="C822" s="46"/>
      <c r="D822" s="47"/>
      <c r="E822" s="47"/>
      <c r="F822" s="48"/>
      <c r="G822" s="48"/>
    </row>
    <row r="823" spans="1:7" s="2" customFormat="1" x14ac:dyDescent="0.25">
      <c r="A823" s="1"/>
      <c r="B823" s="1"/>
      <c r="C823" s="46"/>
      <c r="D823" s="47"/>
      <c r="E823" s="47"/>
      <c r="F823" s="48"/>
      <c r="G823" s="48"/>
    </row>
    <row r="824" spans="1:7" s="2" customFormat="1" x14ac:dyDescent="0.25">
      <c r="A824" s="1"/>
      <c r="B824" s="1"/>
      <c r="C824" s="46"/>
      <c r="D824" s="47"/>
      <c r="E824" s="47"/>
      <c r="F824" s="48"/>
      <c r="G824" s="48"/>
    </row>
    <row r="825" spans="1:7" s="2" customFormat="1" x14ac:dyDescent="0.25">
      <c r="A825" s="1"/>
      <c r="B825" s="1"/>
      <c r="C825" s="46"/>
      <c r="D825" s="47"/>
      <c r="E825" s="47"/>
      <c r="F825" s="48"/>
      <c r="G825" s="48"/>
    </row>
    <row r="826" spans="1:7" s="2" customFormat="1" x14ac:dyDescent="0.25">
      <c r="A826" s="1"/>
      <c r="B826" s="1"/>
      <c r="C826" s="46"/>
      <c r="D826" s="47"/>
      <c r="E826" s="47"/>
      <c r="F826" s="48"/>
      <c r="G826" s="48"/>
    </row>
    <row r="827" spans="1:7" s="2" customFormat="1" x14ac:dyDescent="0.25">
      <c r="A827" s="1"/>
      <c r="B827" s="1"/>
      <c r="C827" s="46"/>
      <c r="D827" s="47"/>
      <c r="E827" s="47"/>
      <c r="F827" s="48"/>
      <c r="G827" s="48"/>
    </row>
    <row r="828" spans="1:7" s="2" customFormat="1" x14ac:dyDescent="0.25">
      <c r="A828" s="1"/>
      <c r="B828" s="1"/>
      <c r="C828" s="46"/>
      <c r="D828" s="47"/>
      <c r="E828" s="47"/>
      <c r="F828" s="48"/>
      <c r="G828" s="48"/>
    </row>
    <row r="829" spans="1:7" s="2" customFormat="1" x14ac:dyDescent="0.25">
      <c r="A829" s="1"/>
      <c r="B829" s="1"/>
      <c r="C829" s="46"/>
      <c r="D829" s="47"/>
      <c r="E829" s="47"/>
      <c r="F829" s="48"/>
      <c r="G829" s="48"/>
    </row>
    <row r="830" spans="1:7" s="2" customFormat="1" x14ac:dyDescent="0.25">
      <c r="A830" s="1"/>
      <c r="B830" s="1"/>
      <c r="C830" s="46"/>
      <c r="D830" s="47"/>
      <c r="E830" s="47"/>
      <c r="F830" s="48"/>
      <c r="G830" s="48"/>
    </row>
    <row r="831" spans="1:7" s="2" customFormat="1" x14ac:dyDescent="0.25">
      <c r="A831" s="1"/>
      <c r="B831" s="1"/>
      <c r="C831" s="46"/>
      <c r="D831" s="47"/>
      <c r="E831" s="47"/>
      <c r="F831" s="48"/>
      <c r="G831" s="48"/>
    </row>
    <row r="832" spans="1:7" s="2" customFormat="1" x14ac:dyDescent="0.25">
      <c r="A832" s="1"/>
      <c r="B832" s="1"/>
      <c r="C832" s="46"/>
      <c r="D832" s="47"/>
      <c r="E832" s="47"/>
      <c r="F832" s="48"/>
      <c r="G832" s="48"/>
    </row>
    <row r="833" spans="1:7" s="2" customFormat="1" x14ac:dyDescent="0.25">
      <c r="A833" s="1"/>
      <c r="B833" s="1"/>
      <c r="C833" s="46"/>
      <c r="D833" s="47"/>
      <c r="E833" s="47"/>
      <c r="F833" s="48"/>
      <c r="G833" s="48"/>
    </row>
    <row r="834" spans="1:7" s="2" customFormat="1" x14ac:dyDescent="0.25">
      <c r="A834" s="1"/>
      <c r="B834" s="1"/>
      <c r="C834" s="46"/>
      <c r="D834" s="47"/>
      <c r="E834" s="47"/>
      <c r="F834" s="48"/>
      <c r="G834" s="48"/>
    </row>
    <row r="835" spans="1:7" s="2" customFormat="1" x14ac:dyDescent="0.25">
      <c r="A835" s="1"/>
      <c r="B835" s="1"/>
      <c r="C835" s="46"/>
      <c r="D835" s="47"/>
      <c r="E835" s="47"/>
      <c r="F835" s="48"/>
      <c r="G835" s="48"/>
    </row>
    <row r="836" spans="1:7" s="2" customFormat="1" x14ac:dyDescent="0.25">
      <c r="A836" s="1"/>
      <c r="B836" s="1"/>
      <c r="C836" s="46"/>
      <c r="D836" s="47"/>
      <c r="E836" s="47"/>
      <c r="F836" s="48"/>
      <c r="G836" s="48"/>
    </row>
    <row r="837" spans="1:7" s="2" customFormat="1" x14ac:dyDescent="0.25">
      <c r="A837" s="1"/>
      <c r="B837" s="1"/>
      <c r="C837" s="46"/>
      <c r="D837" s="47"/>
      <c r="E837" s="47"/>
      <c r="F837" s="48"/>
      <c r="G837" s="48"/>
    </row>
    <row r="838" spans="1:7" s="2" customFormat="1" x14ac:dyDescent="0.25">
      <c r="A838" s="1"/>
      <c r="B838" s="1"/>
      <c r="C838" s="46"/>
      <c r="D838" s="47"/>
      <c r="E838" s="47"/>
      <c r="F838" s="48"/>
      <c r="G838" s="48"/>
    </row>
    <row r="839" spans="1:7" s="2" customFormat="1" x14ac:dyDescent="0.25">
      <c r="A839" s="1"/>
      <c r="B839" s="1"/>
      <c r="C839" s="46"/>
      <c r="D839" s="47"/>
      <c r="E839" s="47"/>
      <c r="F839" s="48"/>
      <c r="G839" s="48"/>
    </row>
    <row r="840" spans="1:7" s="2" customFormat="1" x14ac:dyDescent="0.25">
      <c r="A840" s="1"/>
      <c r="B840" s="1"/>
      <c r="C840" s="46"/>
      <c r="D840" s="47"/>
      <c r="E840" s="47"/>
      <c r="F840" s="48"/>
      <c r="G840" s="48"/>
    </row>
    <row r="841" spans="1:7" s="2" customFormat="1" x14ac:dyDescent="0.25">
      <c r="A841" s="1"/>
      <c r="B841" s="1"/>
      <c r="C841" s="46"/>
      <c r="D841" s="47"/>
      <c r="E841" s="47"/>
      <c r="F841" s="48"/>
      <c r="G841" s="48"/>
    </row>
    <row r="842" spans="1:7" s="2" customFormat="1" x14ac:dyDescent="0.25">
      <c r="A842" s="1"/>
      <c r="B842" s="1"/>
      <c r="C842" s="46"/>
      <c r="D842" s="47"/>
      <c r="E842" s="47"/>
      <c r="F842" s="48"/>
      <c r="G842" s="48"/>
    </row>
    <row r="843" spans="1:7" s="2" customFormat="1" x14ac:dyDescent="0.25">
      <c r="A843" s="1"/>
      <c r="B843" s="1"/>
      <c r="C843" s="46"/>
      <c r="D843" s="47"/>
      <c r="E843" s="47"/>
      <c r="F843" s="48"/>
      <c r="G843" s="48"/>
    </row>
    <row r="844" spans="1:7" s="2" customFormat="1" x14ac:dyDescent="0.25">
      <c r="A844" s="1"/>
      <c r="B844" s="1"/>
      <c r="C844" s="46"/>
      <c r="D844" s="47"/>
      <c r="E844" s="47"/>
      <c r="F844" s="48"/>
      <c r="G844" s="48"/>
    </row>
    <row r="845" spans="1:7" s="2" customFormat="1" x14ac:dyDescent="0.25">
      <c r="A845" s="1"/>
      <c r="B845" s="1"/>
      <c r="C845" s="46"/>
      <c r="D845" s="47"/>
      <c r="E845" s="47"/>
      <c r="F845" s="48"/>
      <c r="G845" s="48"/>
    </row>
    <row r="846" spans="1:7" s="2" customFormat="1" x14ac:dyDescent="0.25">
      <c r="A846" s="1"/>
      <c r="B846" s="1"/>
      <c r="C846" s="46"/>
      <c r="D846" s="47"/>
      <c r="E846" s="47"/>
      <c r="F846" s="48"/>
      <c r="G846" s="48"/>
    </row>
    <row r="847" spans="1:7" s="2" customFormat="1" x14ac:dyDescent="0.25">
      <c r="A847" s="1"/>
      <c r="B847" s="1"/>
      <c r="C847" s="46"/>
      <c r="D847" s="47"/>
      <c r="E847" s="47"/>
      <c r="F847" s="48"/>
      <c r="G847" s="48"/>
    </row>
    <row r="848" spans="1:7" s="2" customFormat="1" x14ac:dyDescent="0.25">
      <c r="A848" s="1"/>
      <c r="B848" s="1"/>
      <c r="C848" s="46"/>
      <c r="D848" s="47"/>
      <c r="E848" s="47"/>
      <c r="F848" s="48"/>
      <c r="G848" s="48"/>
    </row>
    <row r="849" spans="1:7" s="2" customFormat="1" x14ac:dyDescent="0.25">
      <c r="A849" s="1"/>
      <c r="B849" s="1"/>
      <c r="C849" s="46"/>
      <c r="D849" s="47"/>
      <c r="E849" s="47"/>
      <c r="F849" s="48"/>
      <c r="G849" s="48"/>
    </row>
    <row r="850" spans="1:7" s="2" customFormat="1" x14ac:dyDescent="0.25">
      <c r="A850" s="1"/>
      <c r="B850" s="1"/>
      <c r="C850" s="46"/>
      <c r="D850" s="47"/>
      <c r="E850" s="47"/>
      <c r="F850" s="48"/>
      <c r="G850" s="48"/>
    </row>
    <row r="851" spans="1:7" s="2" customFormat="1" x14ac:dyDescent="0.25">
      <c r="A851" s="1"/>
      <c r="B851" s="1"/>
      <c r="C851" s="46"/>
      <c r="D851" s="47"/>
      <c r="E851" s="47"/>
      <c r="F851" s="48"/>
      <c r="G851" s="48"/>
    </row>
    <row r="852" spans="1:7" s="2" customFormat="1" x14ac:dyDescent="0.25">
      <c r="A852" s="1"/>
      <c r="B852" s="1"/>
      <c r="C852" s="46"/>
      <c r="D852" s="47"/>
      <c r="E852" s="47"/>
      <c r="F852" s="48"/>
      <c r="G852" s="48"/>
    </row>
    <row r="853" spans="1:7" s="2" customFormat="1" x14ac:dyDescent="0.25">
      <c r="A853" s="1"/>
      <c r="B853" s="1"/>
      <c r="C853" s="46"/>
      <c r="D853" s="47"/>
      <c r="E853" s="47"/>
      <c r="F853" s="48"/>
      <c r="G853" s="48"/>
    </row>
    <row r="854" spans="1:7" s="2" customFormat="1" x14ac:dyDescent="0.25">
      <c r="A854" s="1"/>
      <c r="B854" s="1"/>
      <c r="C854" s="46"/>
      <c r="D854" s="47"/>
      <c r="E854" s="47"/>
      <c r="F854" s="48"/>
      <c r="G854" s="48"/>
    </row>
    <row r="855" spans="1:7" s="2" customFormat="1" x14ac:dyDescent="0.25">
      <c r="A855" s="1"/>
      <c r="B855" s="1"/>
      <c r="C855" s="46"/>
      <c r="D855" s="47"/>
      <c r="E855" s="47"/>
      <c r="F855" s="48"/>
      <c r="G855" s="48"/>
    </row>
    <row r="856" spans="1:7" s="2" customFormat="1" x14ac:dyDescent="0.25">
      <c r="A856" s="1"/>
      <c r="B856" s="1"/>
      <c r="C856" s="46"/>
      <c r="D856" s="47"/>
      <c r="E856" s="47"/>
      <c r="F856" s="48"/>
      <c r="G856" s="48"/>
    </row>
    <row r="857" spans="1:7" s="2" customFormat="1" x14ac:dyDescent="0.25">
      <c r="A857" s="1"/>
      <c r="B857" s="1"/>
      <c r="C857" s="46"/>
      <c r="D857" s="47"/>
      <c r="E857" s="47"/>
      <c r="F857" s="48"/>
      <c r="G857" s="48"/>
    </row>
    <row r="858" spans="1:7" s="2" customFormat="1" x14ac:dyDescent="0.25">
      <c r="A858" s="1"/>
      <c r="B858" s="1"/>
      <c r="C858" s="46"/>
      <c r="D858" s="47"/>
      <c r="E858" s="47"/>
      <c r="F858" s="48"/>
      <c r="G858" s="48"/>
    </row>
    <row r="859" spans="1:7" s="2" customFormat="1" x14ac:dyDescent="0.25">
      <c r="A859" s="1"/>
      <c r="B859" s="1"/>
      <c r="C859" s="46"/>
      <c r="D859" s="47"/>
      <c r="E859" s="47"/>
      <c r="F859" s="48"/>
      <c r="G859" s="48"/>
    </row>
    <row r="860" spans="1:7" s="2" customFormat="1" x14ac:dyDescent="0.25">
      <c r="A860" s="1"/>
      <c r="B860" s="1"/>
      <c r="C860" s="46"/>
      <c r="D860" s="47"/>
      <c r="E860" s="47"/>
      <c r="F860" s="48"/>
      <c r="G860" s="48"/>
    </row>
    <row r="861" spans="1:7" s="2" customFormat="1" x14ac:dyDescent="0.25">
      <c r="A861" s="1"/>
      <c r="B861" s="1"/>
      <c r="C861" s="46"/>
      <c r="D861" s="47"/>
      <c r="E861" s="47"/>
      <c r="F861" s="48"/>
      <c r="G861" s="48"/>
    </row>
    <row r="862" spans="1:7" s="2" customFormat="1" x14ac:dyDescent="0.25">
      <c r="A862" s="1"/>
      <c r="B862" s="1"/>
      <c r="C862" s="46"/>
      <c r="D862" s="47"/>
      <c r="E862" s="47"/>
      <c r="F862" s="48"/>
      <c r="G862" s="48"/>
    </row>
    <row r="863" spans="1:7" s="2" customFormat="1" x14ac:dyDescent="0.25">
      <c r="A863" s="1"/>
      <c r="B863" s="1"/>
      <c r="C863" s="46"/>
      <c r="D863" s="47"/>
      <c r="E863" s="47"/>
      <c r="F863" s="48"/>
      <c r="G863" s="48"/>
    </row>
    <row r="864" spans="1:7" s="2" customFormat="1" x14ac:dyDescent="0.25">
      <c r="A864" s="1"/>
      <c r="B864" s="1"/>
      <c r="C864" s="46"/>
      <c r="D864" s="47"/>
      <c r="E864" s="47"/>
      <c r="F864" s="48"/>
      <c r="G864" s="48"/>
    </row>
    <row r="865" spans="1:7" s="2" customFormat="1" x14ac:dyDescent="0.25">
      <c r="A865" s="1"/>
      <c r="B865" s="1"/>
      <c r="C865" s="46"/>
      <c r="D865" s="47"/>
      <c r="E865" s="47"/>
      <c r="F865" s="48"/>
      <c r="G865" s="48"/>
    </row>
    <row r="866" spans="1:7" s="2" customFormat="1" x14ac:dyDescent="0.25">
      <c r="A866" s="1"/>
      <c r="B866" s="1"/>
      <c r="C866" s="46"/>
      <c r="D866" s="47"/>
      <c r="E866" s="47"/>
      <c r="F866" s="48"/>
      <c r="G866" s="48"/>
    </row>
    <row r="867" spans="1:7" s="2" customFormat="1" x14ac:dyDescent="0.25">
      <c r="A867" s="1"/>
      <c r="B867" s="1"/>
      <c r="C867" s="46"/>
      <c r="D867" s="47"/>
      <c r="E867" s="47"/>
      <c r="F867" s="48"/>
      <c r="G867" s="48"/>
    </row>
    <row r="868" spans="1:7" s="2" customFormat="1" x14ac:dyDescent="0.25">
      <c r="A868" s="1"/>
      <c r="B868" s="1"/>
      <c r="C868" s="46"/>
      <c r="D868" s="47"/>
      <c r="E868" s="47"/>
      <c r="F868" s="48"/>
      <c r="G868" s="48"/>
    </row>
    <row r="869" spans="1:7" s="2" customFormat="1" x14ac:dyDescent="0.25">
      <c r="A869" s="1"/>
      <c r="B869" s="1"/>
      <c r="C869" s="46"/>
      <c r="D869" s="47"/>
      <c r="E869" s="47"/>
      <c r="F869" s="48"/>
      <c r="G869" s="48"/>
    </row>
    <row r="870" spans="1:7" s="2" customFormat="1" x14ac:dyDescent="0.25">
      <c r="A870" s="1"/>
      <c r="B870" s="1"/>
      <c r="C870" s="46"/>
      <c r="D870" s="47"/>
      <c r="E870" s="47"/>
      <c r="F870" s="48"/>
      <c r="G870" s="48"/>
    </row>
    <row r="871" spans="1:7" s="2" customFormat="1" x14ac:dyDescent="0.25">
      <c r="A871" s="1"/>
      <c r="B871" s="1"/>
      <c r="C871" s="46"/>
      <c r="D871" s="47"/>
      <c r="E871" s="47"/>
      <c r="F871" s="48"/>
      <c r="G871" s="48"/>
    </row>
    <row r="872" spans="1:7" s="2" customFormat="1" x14ac:dyDescent="0.25">
      <c r="A872" s="1"/>
      <c r="B872" s="1"/>
      <c r="C872" s="46"/>
      <c r="D872" s="47"/>
      <c r="E872" s="47"/>
      <c r="F872" s="48"/>
      <c r="G872" s="48"/>
    </row>
    <row r="873" spans="1:7" s="2" customFormat="1" x14ac:dyDescent="0.25">
      <c r="A873" s="1"/>
      <c r="B873" s="1"/>
      <c r="C873" s="46"/>
      <c r="D873" s="47"/>
      <c r="E873" s="47"/>
      <c r="F873" s="48"/>
      <c r="G873" s="48"/>
    </row>
    <row r="874" spans="1:7" s="2" customFormat="1" x14ac:dyDescent="0.25">
      <c r="A874" s="1"/>
      <c r="B874" s="1"/>
      <c r="C874" s="46"/>
      <c r="D874" s="47"/>
      <c r="E874" s="47"/>
      <c r="F874" s="48"/>
      <c r="G874" s="48"/>
    </row>
    <row r="875" spans="1:7" s="2" customFormat="1" x14ac:dyDescent="0.25">
      <c r="A875" s="1"/>
      <c r="B875" s="1"/>
      <c r="C875" s="46"/>
      <c r="D875" s="47"/>
      <c r="E875" s="47"/>
      <c r="F875" s="48"/>
      <c r="G875" s="48"/>
    </row>
    <row r="876" spans="1:7" s="2" customFormat="1" x14ac:dyDescent="0.25">
      <c r="A876" s="1"/>
      <c r="B876" s="1"/>
      <c r="C876" s="46"/>
      <c r="D876" s="47"/>
      <c r="E876" s="47"/>
      <c r="F876" s="48"/>
      <c r="G876" s="48"/>
    </row>
    <row r="877" spans="1:7" s="2" customFormat="1" x14ac:dyDescent="0.25">
      <c r="A877" s="1"/>
      <c r="B877" s="1"/>
      <c r="C877" s="46"/>
      <c r="D877" s="47"/>
      <c r="E877" s="47"/>
      <c r="F877" s="48"/>
      <c r="G877" s="48"/>
    </row>
    <row r="878" spans="1:7" s="2" customFormat="1" x14ac:dyDescent="0.25">
      <c r="A878" s="1"/>
      <c r="B878" s="1"/>
      <c r="C878" s="46"/>
      <c r="D878" s="47"/>
      <c r="E878" s="47"/>
      <c r="F878" s="48"/>
      <c r="G878" s="48"/>
    </row>
    <row r="879" spans="1:7" s="2" customFormat="1" x14ac:dyDescent="0.25">
      <c r="A879" s="1"/>
      <c r="B879" s="1"/>
      <c r="C879" s="46"/>
      <c r="D879" s="47"/>
      <c r="E879" s="47"/>
      <c r="F879" s="48"/>
      <c r="G879" s="48"/>
    </row>
    <row r="880" spans="1:7" s="2" customFormat="1" x14ac:dyDescent="0.25">
      <c r="A880" s="1"/>
      <c r="B880" s="1"/>
      <c r="C880" s="46"/>
      <c r="D880" s="47"/>
      <c r="E880" s="47"/>
      <c r="F880" s="48"/>
      <c r="G880" s="48"/>
    </row>
    <row r="881" spans="1:7" s="2" customFormat="1" x14ac:dyDescent="0.25">
      <c r="A881" s="1"/>
      <c r="B881" s="1"/>
      <c r="C881" s="46"/>
      <c r="D881" s="47"/>
      <c r="E881" s="47"/>
      <c r="F881" s="48"/>
      <c r="G881" s="48"/>
    </row>
    <row r="882" spans="1:7" s="2" customFormat="1" x14ac:dyDescent="0.25">
      <c r="A882" s="1"/>
      <c r="B882" s="1"/>
      <c r="C882" s="46"/>
      <c r="D882" s="47"/>
      <c r="E882" s="47"/>
      <c r="F882" s="48"/>
      <c r="G882" s="48"/>
    </row>
    <row r="883" spans="1:7" s="2" customFormat="1" x14ac:dyDescent="0.25">
      <c r="A883" s="1"/>
      <c r="B883" s="1"/>
      <c r="C883" s="46"/>
      <c r="D883" s="47"/>
      <c r="E883" s="47"/>
      <c r="F883" s="48"/>
      <c r="G883" s="48"/>
    </row>
    <row r="884" spans="1:7" s="2" customFormat="1" x14ac:dyDescent="0.25">
      <c r="A884" s="1"/>
      <c r="B884" s="1"/>
      <c r="C884" s="46"/>
      <c r="D884" s="47"/>
      <c r="E884" s="47"/>
      <c r="F884" s="48"/>
      <c r="G884" s="48"/>
    </row>
    <row r="885" spans="1:7" s="2" customFormat="1" x14ac:dyDescent="0.25">
      <c r="A885" s="1"/>
      <c r="B885" s="1"/>
      <c r="C885" s="46"/>
      <c r="D885" s="47"/>
      <c r="E885" s="47"/>
      <c r="F885" s="48"/>
      <c r="G885" s="48"/>
    </row>
    <row r="886" spans="1:7" s="2" customFormat="1" x14ac:dyDescent="0.25">
      <c r="A886" s="1"/>
      <c r="B886" s="1"/>
      <c r="C886" s="46"/>
      <c r="D886" s="47"/>
      <c r="E886" s="47"/>
      <c r="F886" s="48"/>
      <c r="G886" s="48"/>
    </row>
    <row r="887" spans="1:7" s="2" customFormat="1" x14ac:dyDescent="0.25">
      <c r="A887" s="1"/>
      <c r="B887" s="1"/>
      <c r="C887" s="46"/>
      <c r="D887" s="47"/>
      <c r="E887" s="47"/>
      <c r="F887" s="48"/>
      <c r="G887" s="48"/>
    </row>
    <row r="888" spans="1:7" s="2" customFormat="1" x14ac:dyDescent="0.25">
      <c r="A888" s="1"/>
      <c r="B888" s="1"/>
      <c r="C888" s="46"/>
      <c r="D888" s="47"/>
      <c r="E888" s="47"/>
      <c r="F888" s="48"/>
      <c r="G888" s="48"/>
    </row>
    <row r="889" spans="1:7" s="2" customFormat="1" x14ac:dyDescent="0.25">
      <c r="A889" s="1"/>
      <c r="B889" s="1"/>
      <c r="C889" s="46"/>
      <c r="D889" s="47"/>
      <c r="E889" s="47"/>
      <c r="F889" s="48"/>
      <c r="G889" s="48"/>
    </row>
    <row r="890" spans="1:7" s="2" customFormat="1" x14ac:dyDescent="0.25">
      <c r="A890" s="1"/>
      <c r="B890" s="1"/>
      <c r="C890" s="46"/>
      <c r="D890" s="47"/>
      <c r="E890" s="47"/>
      <c r="F890" s="48"/>
      <c r="G890" s="48"/>
    </row>
    <row r="891" spans="1:7" s="2" customFormat="1" x14ac:dyDescent="0.25">
      <c r="A891" s="1"/>
      <c r="B891" s="1"/>
      <c r="C891" s="46"/>
      <c r="D891" s="47"/>
      <c r="E891" s="47"/>
      <c r="F891" s="48"/>
      <c r="G891" s="48"/>
    </row>
    <row r="892" spans="1:7" s="2" customFormat="1" x14ac:dyDescent="0.25">
      <c r="A892" s="1"/>
      <c r="B892" s="1"/>
      <c r="C892" s="46"/>
      <c r="D892" s="47"/>
      <c r="E892" s="47"/>
      <c r="F892" s="48"/>
      <c r="G892" s="48"/>
    </row>
    <row r="893" spans="1:7" s="2" customFormat="1" x14ac:dyDescent="0.25">
      <c r="A893" s="1"/>
      <c r="B893" s="1"/>
      <c r="C893" s="46"/>
      <c r="D893" s="47"/>
      <c r="E893" s="47"/>
      <c r="F893" s="48"/>
      <c r="G893" s="48"/>
    </row>
    <row r="894" spans="1:7" s="2" customFormat="1" x14ac:dyDescent="0.25">
      <c r="A894" s="1"/>
      <c r="B894" s="1"/>
      <c r="C894" s="46"/>
      <c r="D894" s="47"/>
      <c r="E894" s="47"/>
      <c r="F894" s="48"/>
      <c r="G894" s="48"/>
    </row>
    <row r="895" spans="1:7" s="2" customFormat="1" x14ac:dyDescent="0.25">
      <c r="A895" s="1"/>
      <c r="B895" s="1"/>
      <c r="C895" s="46"/>
      <c r="D895" s="47"/>
      <c r="E895" s="47"/>
      <c r="F895" s="48"/>
      <c r="G895" s="48"/>
    </row>
    <row r="896" spans="1:7" s="2" customFormat="1" x14ac:dyDescent="0.25">
      <c r="A896" s="1"/>
      <c r="B896" s="1"/>
      <c r="C896" s="46"/>
      <c r="D896" s="47"/>
      <c r="E896" s="47"/>
      <c r="F896" s="48"/>
      <c r="G896" s="48"/>
    </row>
    <row r="897" spans="1:7" s="2" customFormat="1" x14ac:dyDescent="0.25">
      <c r="A897" s="1"/>
      <c r="B897" s="1"/>
      <c r="C897" s="46"/>
      <c r="D897" s="47"/>
      <c r="E897" s="47"/>
      <c r="F897" s="48"/>
      <c r="G897" s="48"/>
    </row>
    <row r="898" spans="1:7" s="2" customFormat="1" x14ac:dyDescent="0.25">
      <c r="A898" s="1"/>
      <c r="B898" s="1"/>
      <c r="C898" s="46"/>
      <c r="D898" s="47"/>
      <c r="E898" s="47"/>
      <c r="F898" s="48"/>
      <c r="G898" s="48"/>
    </row>
    <row r="899" spans="1:7" s="2" customFormat="1" x14ac:dyDescent="0.25">
      <c r="A899" s="1"/>
      <c r="B899" s="1"/>
      <c r="C899" s="46"/>
      <c r="D899" s="47"/>
      <c r="E899" s="47"/>
      <c r="F899" s="48"/>
      <c r="G899" s="48"/>
    </row>
    <row r="900" spans="1:7" s="2" customFormat="1" x14ac:dyDescent="0.25">
      <c r="A900" s="1"/>
      <c r="B900" s="1"/>
      <c r="C900" s="46"/>
      <c r="D900" s="47"/>
      <c r="E900" s="47"/>
      <c r="F900" s="48"/>
      <c r="G900" s="48"/>
    </row>
    <row r="901" spans="1:7" s="2" customFormat="1" x14ac:dyDescent="0.25">
      <c r="A901" s="1"/>
      <c r="B901" s="1"/>
      <c r="C901" s="46"/>
      <c r="D901" s="47"/>
      <c r="E901" s="47"/>
      <c r="F901" s="48"/>
      <c r="G901" s="48"/>
    </row>
    <row r="902" spans="1:7" s="2" customFormat="1" x14ac:dyDescent="0.25">
      <c r="A902" s="1"/>
      <c r="B902" s="1"/>
      <c r="C902" s="46"/>
      <c r="D902" s="47"/>
      <c r="E902" s="47"/>
      <c r="F902" s="48"/>
      <c r="G902" s="48"/>
    </row>
    <row r="903" spans="1:7" s="2" customFormat="1" x14ac:dyDescent="0.25">
      <c r="A903" s="1"/>
      <c r="B903" s="1"/>
      <c r="C903" s="46"/>
      <c r="D903" s="47"/>
      <c r="E903" s="47"/>
      <c r="F903" s="48"/>
      <c r="G903" s="48"/>
    </row>
    <row r="904" spans="1:7" s="2" customFormat="1" x14ac:dyDescent="0.25">
      <c r="A904" s="1"/>
      <c r="B904" s="1"/>
      <c r="C904" s="46"/>
      <c r="D904" s="47"/>
      <c r="E904" s="47"/>
      <c r="F904" s="48"/>
      <c r="G904" s="48"/>
    </row>
    <row r="905" spans="1:7" s="2" customFormat="1" x14ac:dyDescent="0.25">
      <c r="A905" s="1"/>
      <c r="B905" s="1"/>
      <c r="C905" s="46"/>
      <c r="D905" s="47"/>
      <c r="E905" s="47"/>
      <c r="F905" s="48"/>
      <c r="G905" s="48"/>
    </row>
    <row r="906" spans="1:7" s="2" customFormat="1" x14ac:dyDescent="0.25">
      <c r="A906" s="1"/>
      <c r="B906" s="1"/>
      <c r="C906" s="46"/>
      <c r="D906" s="47"/>
      <c r="E906" s="47"/>
      <c r="F906" s="48"/>
      <c r="G906" s="48"/>
    </row>
    <row r="907" spans="1:7" s="2" customFormat="1" x14ac:dyDescent="0.25">
      <c r="A907" s="1"/>
      <c r="B907" s="1"/>
      <c r="C907" s="46"/>
      <c r="D907" s="47"/>
      <c r="E907" s="47"/>
      <c r="F907" s="48"/>
      <c r="G907" s="48"/>
    </row>
    <row r="908" spans="1:7" s="2" customFormat="1" x14ac:dyDescent="0.25">
      <c r="A908" s="1"/>
      <c r="B908" s="1"/>
      <c r="C908" s="46"/>
      <c r="D908" s="47"/>
      <c r="E908" s="47"/>
      <c r="F908" s="48"/>
      <c r="G908" s="48"/>
    </row>
    <row r="909" spans="1:7" s="2" customFormat="1" x14ac:dyDescent="0.25">
      <c r="A909" s="1"/>
      <c r="B909" s="1"/>
      <c r="C909" s="46"/>
      <c r="D909" s="47"/>
      <c r="E909" s="47"/>
      <c r="F909" s="48"/>
      <c r="G909" s="48"/>
    </row>
    <row r="910" spans="1:7" s="2" customFormat="1" x14ac:dyDescent="0.25">
      <c r="A910" s="1"/>
      <c r="B910" s="1"/>
      <c r="C910" s="46"/>
      <c r="D910" s="47"/>
      <c r="E910" s="47"/>
      <c r="F910" s="48"/>
      <c r="G910" s="48"/>
    </row>
    <row r="911" spans="1:7" s="2" customFormat="1" x14ac:dyDescent="0.25">
      <c r="A911" s="1"/>
      <c r="B911" s="1"/>
      <c r="C911" s="46"/>
      <c r="D911" s="47"/>
      <c r="E911" s="47"/>
      <c r="F911" s="48"/>
      <c r="G911" s="48"/>
    </row>
    <row r="912" spans="1:7" s="2" customFormat="1" x14ac:dyDescent="0.25">
      <c r="A912" s="1"/>
      <c r="B912" s="1"/>
      <c r="C912" s="46"/>
      <c r="D912" s="47"/>
      <c r="E912" s="47"/>
      <c r="F912" s="48"/>
      <c r="G912" s="48"/>
    </row>
    <row r="913" spans="1:7" s="2" customFormat="1" x14ac:dyDescent="0.25">
      <c r="A913" s="1"/>
      <c r="B913" s="1"/>
      <c r="C913" s="46"/>
      <c r="D913" s="47"/>
      <c r="E913" s="47"/>
      <c r="F913" s="48"/>
      <c r="G913" s="48"/>
    </row>
    <row r="914" spans="1:7" s="2" customFormat="1" x14ac:dyDescent="0.25">
      <c r="A914" s="1"/>
      <c r="B914" s="1"/>
      <c r="C914" s="46"/>
      <c r="D914" s="47"/>
      <c r="E914" s="47"/>
      <c r="F914" s="48"/>
      <c r="G914" s="48"/>
    </row>
    <row r="915" spans="1:7" s="2" customFormat="1" x14ac:dyDescent="0.25">
      <c r="A915" s="1"/>
      <c r="B915" s="1"/>
      <c r="C915" s="46"/>
      <c r="D915" s="47"/>
      <c r="E915" s="47"/>
      <c r="F915" s="48"/>
      <c r="G915" s="48"/>
    </row>
    <row r="916" spans="1:7" s="2" customFormat="1" x14ac:dyDescent="0.25">
      <c r="A916" s="1"/>
      <c r="B916" s="1"/>
      <c r="C916" s="46"/>
      <c r="D916" s="47"/>
      <c r="E916" s="47"/>
      <c r="F916" s="48"/>
      <c r="G916" s="48"/>
    </row>
    <row r="917" spans="1:7" s="2" customFormat="1" x14ac:dyDescent="0.25">
      <c r="A917" s="1"/>
      <c r="B917" s="1"/>
      <c r="C917" s="46"/>
      <c r="D917" s="47"/>
      <c r="E917" s="47"/>
      <c r="F917" s="48"/>
      <c r="G917" s="48"/>
    </row>
    <row r="918" spans="1:7" s="2" customFormat="1" x14ac:dyDescent="0.25">
      <c r="A918" s="1"/>
      <c r="B918" s="1"/>
      <c r="C918" s="46"/>
      <c r="D918" s="47"/>
      <c r="E918" s="47"/>
      <c r="F918" s="48"/>
      <c r="G918" s="48"/>
    </row>
    <row r="919" spans="1:7" s="2" customFormat="1" x14ac:dyDescent="0.25">
      <c r="A919" s="1"/>
      <c r="B919" s="1"/>
      <c r="C919" s="46"/>
      <c r="D919" s="47"/>
      <c r="E919" s="47"/>
      <c r="F919" s="48"/>
      <c r="G919" s="48"/>
    </row>
    <row r="920" spans="1:7" s="2" customFormat="1" x14ac:dyDescent="0.25">
      <c r="A920" s="1"/>
      <c r="B920" s="1"/>
      <c r="C920" s="46"/>
      <c r="D920" s="47"/>
      <c r="E920" s="47"/>
      <c r="F920" s="48"/>
      <c r="G920" s="48"/>
    </row>
    <row r="921" spans="1:7" s="2" customFormat="1" x14ac:dyDescent="0.25">
      <c r="A921" s="1"/>
      <c r="B921" s="1"/>
      <c r="C921" s="46"/>
      <c r="D921" s="47"/>
      <c r="E921" s="47"/>
      <c r="F921" s="48"/>
      <c r="G921" s="48"/>
    </row>
    <row r="922" spans="1:7" s="2" customFormat="1" x14ac:dyDescent="0.25">
      <c r="A922" s="1"/>
      <c r="B922" s="1"/>
      <c r="C922" s="46"/>
      <c r="D922" s="47"/>
      <c r="E922" s="47"/>
      <c r="F922" s="48"/>
      <c r="G922" s="48"/>
    </row>
  </sheetData>
  <autoFilter ref="B7:J523" xr:uid="{3A6C5435-28AC-48AD-A4AE-D532A2415063}">
    <filterColumn colId="8">
      <filters>
        <filter val="1.000.000"/>
        <filter val="1.500.000"/>
        <filter val="104.100.000"/>
        <filter val="126.100.000"/>
        <filter val="13.000.000"/>
        <filter val="13.060.000"/>
        <filter val="14.000.000"/>
        <filter val="16.200.000"/>
        <filter val="17.060.000"/>
        <filter val="190.040.000"/>
        <filter val="194.540.000"/>
        <filter val="2.500.000"/>
        <filter val="20.310.000"/>
        <filter val="22.000.000"/>
        <filter val="22.500.000"/>
        <filter val="23.000.000"/>
        <filter val="237.850.000"/>
        <filter val="250.000"/>
        <filter val="272.150.000"/>
        <filter val="3.000.000"/>
        <filter val="3.250.000"/>
        <filter val="30.240.000"/>
        <filter val="33.600.000"/>
        <filter val="34.300.000"/>
        <filter val="380.000"/>
        <filter val="4.000.000"/>
        <filter val="4.500.000"/>
        <filter val="43.310.000"/>
        <filter val="48.000.000"/>
        <filter val="50.940.000"/>
        <filter val="6.180.000"/>
        <filter val="63.940.000"/>
        <filter val="9.000.000"/>
        <filter val="9.060.000"/>
      </filters>
    </filterColumn>
  </autoFilter>
  <mergeCells count="11">
    <mergeCell ref="I5:I6"/>
    <mergeCell ref="J5:J6"/>
    <mergeCell ref="B1:G1"/>
    <mergeCell ref="B2:G2"/>
    <mergeCell ref="B5:B6"/>
    <mergeCell ref="C5:C6"/>
    <mergeCell ref="D5:D6"/>
    <mergeCell ref="E5:E6"/>
    <mergeCell ref="F5:F6"/>
    <mergeCell ref="G5:G6"/>
    <mergeCell ref="H5:H6"/>
  </mergeCells>
  <conditionalFormatting sqref="J8:J523">
    <cfRule type="expression" dxfId="0" priority="1">
      <formula>I8&lt;J8</formula>
    </cfRule>
  </conditionalFormatting>
  <dataValidations count="1">
    <dataValidation type="custom" allowBlank="1" showDropDown="1" showErrorMessage="1" sqref="B16:B19" xr:uid="{13EADC85-EFB9-4E7E-8B78-3625622F261E}">
      <formula1>B16="521211"</formula1>
    </dataValidation>
  </dataValidations>
  <printOptions horizontalCentered="1"/>
  <pageMargins left="0.39370078740157483" right="0.35433070866141736" top="0.19685039370078741" bottom="0.59055118110236227" header="0" footer="0.39370078740157483"/>
  <pageSetup paperSize="9" scale="59" fitToHeight="0" orientation="portrait" r:id="rId1"/>
  <headerFooter>
    <oddFooter>&amp;LDIPA Revisi 4, Revisi POK ke 5, TA. 2022 (Tanggal 27 September 2022)&amp;RHal &amp;P dari &amp;N</oddFooter>
  </headerFooter>
  <rowBreaks count="6" manualBreakCount="6">
    <brk id="56" min="1" max="9" man="1"/>
    <brk id="114" min="1" max="9" man="1"/>
    <brk id="173" min="1" max="9" man="1"/>
    <brk id="230" min="1" max="9" man="1"/>
    <brk id="346" min="1" max="9" man="1"/>
    <brk id="469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DIPA Revisi 4, POK 5</vt:lpstr>
      <vt:lpstr>'DIPA Revisi 4, POK 5'!Print_Area</vt:lpstr>
      <vt:lpstr>'DIPA Revisi 4, POK 5'!Print_Titles</vt:lpstr>
      <vt:lpstr>'DIPA Revisi 4, POK 5'!Start_Jadi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PUSDIKKP</cp:lastModifiedBy>
  <dcterms:created xsi:type="dcterms:W3CDTF">2022-10-11T07:47:57Z</dcterms:created>
  <dcterms:modified xsi:type="dcterms:W3CDTF">2022-10-12T02:53:19Z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e8838152-99fa-4a52-81ef-17975e690501</vt:lpwstr>
  </property>
</Properties>
</file>