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\PUSDIK\2022\PNBP\Administrasi Pusdik KP\ADK Realisasi Pendapatan\"/>
    </mc:Choice>
  </mc:AlternateContent>
  <xr:revisionPtr revIDLastSave="0" documentId="13_ncr:1_{C24EE8C6-162D-4F90-9C61-B540C5A5DBC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er jenis pendapatan" sheetId="3" r:id="rId1"/>
    <sheet name="per jenis pendapatan (2)" sheetId="4" r:id="rId2"/>
    <sheet name="per jenis pendapatan (3)" sheetId="5" r:id="rId3"/>
    <sheet name="per jenis pendapatan (4)" sheetId="6" r:id="rId4"/>
    <sheet name="per jenis pendapatan (5)" sheetId="7" r:id="rId5"/>
    <sheet name="per bulan" sheetId="1" state="hidden" r:id="rId6"/>
  </sheets>
  <definedNames>
    <definedName name="_xlnm.Print_Area" localSheetId="5">'per bulan'!$A$4:$Q$27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5" l="1"/>
  <c r="J11" i="5"/>
  <c r="J8" i="5"/>
  <c r="F7" i="6"/>
  <c r="R29" i="3"/>
  <c r="G29" i="7"/>
  <c r="F28" i="7"/>
  <c r="C28" i="7"/>
  <c r="F27" i="7"/>
  <c r="C27" i="7"/>
  <c r="F26" i="7"/>
  <c r="C26" i="7"/>
  <c r="C25" i="7"/>
  <c r="F24" i="7"/>
  <c r="C24" i="7"/>
  <c r="C23" i="7"/>
  <c r="C22" i="7"/>
  <c r="C21" i="7"/>
  <c r="F20" i="7"/>
  <c r="C20" i="7"/>
  <c r="F19" i="7"/>
  <c r="C19" i="7"/>
  <c r="F18" i="7"/>
  <c r="C18" i="7"/>
  <c r="F17" i="7"/>
  <c r="C17" i="7"/>
  <c r="F16" i="7"/>
  <c r="C16" i="7"/>
  <c r="C15" i="7"/>
  <c r="F14" i="7"/>
  <c r="C14" i="7"/>
  <c r="C13" i="7"/>
  <c r="F12" i="7"/>
  <c r="C12" i="7"/>
  <c r="F11" i="7"/>
  <c r="C11" i="7"/>
  <c r="C10" i="7"/>
  <c r="C9" i="7"/>
  <c r="A5" i="7"/>
  <c r="X23" i="3"/>
  <c r="F23" i="7" s="1"/>
  <c r="C29" i="7" l="1"/>
  <c r="O23" i="5"/>
  <c r="V23" i="3"/>
  <c r="D9" i="5"/>
  <c r="V10" i="3"/>
  <c r="X10" i="3"/>
  <c r="F10" i="7" s="1"/>
  <c r="V11" i="3"/>
  <c r="V12" i="3"/>
  <c r="V14" i="3"/>
  <c r="X15" i="3"/>
  <c r="F15" i="7" s="1"/>
  <c r="V15" i="3"/>
  <c r="V19" i="3"/>
  <c r="V20" i="3"/>
  <c r="X22" i="3"/>
  <c r="V22" i="3"/>
  <c r="D22" i="7" s="1"/>
  <c r="E22" i="7" s="1"/>
  <c r="V24" i="3"/>
  <c r="X25" i="3"/>
  <c r="F25" i="7" s="1"/>
  <c r="V25" i="3"/>
  <c r="D25" i="7" s="1"/>
  <c r="E25" i="7" s="1"/>
  <c r="V26" i="3"/>
  <c r="V27" i="3"/>
  <c r="V28" i="3"/>
  <c r="V9" i="3"/>
  <c r="D9" i="7" s="1"/>
  <c r="X9" i="3"/>
  <c r="F11" i="6"/>
  <c r="F12" i="6"/>
  <c r="X13" i="3"/>
  <c r="F13" i="7" s="1"/>
  <c r="F14" i="6"/>
  <c r="F15" i="6"/>
  <c r="F16" i="6"/>
  <c r="F17" i="6"/>
  <c r="F18" i="6"/>
  <c r="F19" i="6"/>
  <c r="F20" i="6"/>
  <c r="X21" i="3"/>
  <c r="F23" i="6"/>
  <c r="F24" i="6"/>
  <c r="F25" i="6"/>
  <c r="F26" i="6"/>
  <c r="F27" i="6"/>
  <c r="F28" i="6"/>
  <c r="C24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" i="6"/>
  <c r="C26" i="6"/>
  <c r="C27" i="6"/>
  <c r="C28" i="6"/>
  <c r="C9" i="6"/>
  <c r="A5" i="6"/>
  <c r="A5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4" i="5"/>
  <c r="K25" i="5"/>
  <c r="K26" i="5"/>
  <c r="K27" i="5"/>
  <c r="K28" i="5"/>
  <c r="K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9" i="5"/>
  <c r="H10" i="5"/>
  <c r="H11" i="5"/>
  <c r="H12" i="5"/>
  <c r="H13" i="5"/>
  <c r="E13" i="5"/>
  <c r="D13" i="5"/>
  <c r="F13" i="5"/>
  <c r="G13" i="5"/>
  <c r="H14" i="5"/>
  <c r="H15" i="5"/>
  <c r="H16" i="5"/>
  <c r="H17" i="5"/>
  <c r="H18" i="5"/>
  <c r="H19" i="5"/>
  <c r="H20" i="5"/>
  <c r="H21" i="5"/>
  <c r="D21" i="5"/>
  <c r="E21" i="5"/>
  <c r="F21" i="5"/>
  <c r="G21" i="5"/>
  <c r="H22" i="5"/>
  <c r="H23" i="5"/>
  <c r="H24" i="5"/>
  <c r="H25" i="5"/>
  <c r="H26" i="5"/>
  <c r="H27" i="5"/>
  <c r="H28" i="5"/>
  <c r="H9" i="5"/>
  <c r="E9" i="5"/>
  <c r="F9" i="5"/>
  <c r="G9" i="5"/>
  <c r="G10" i="5"/>
  <c r="G11" i="5"/>
  <c r="G12" i="5"/>
  <c r="E12" i="5"/>
  <c r="D12" i="5"/>
  <c r="F12" i="5"/>
  <c r="G14" i="5"/>
  <c r="D14" i="5"/>
  <c r="E14" i="5"/>
  <c r="F14" i="5"/>
  <c r="G15" i="5"/>
  <c r="G16" i="5"/>
  <c r="G17" i="5"/>
  <c r="G18" i="5"/>
  <c r="G19" i="5"/>
  <c r="G20" i="5"/>
  <c r="D20" i="5"/>
  <c r="E20" i="5"/>
  <c r="F20" i="5"/>
  <c r="G22" i="5"/>
  <c r="G23" i="5"/>
  <c r="G24" i="5"/>
  <c r="G25" i="5"/>
  <c r="G26" i="5"/>
  <c r="G27" i="5"/>
  <c r="D27" i="5"/>
  <c r="E27" i="5"/>
  <c r="F27" i="5"/>
  <c r="G28" i="5"/>
  <c r="D28" i="5"/>
  <c r="E28" i="5"/>
  <c r="F28" i="5"/>
  <c r="F10" i="5"/>
  <c r="F11" i="5"/>
  <c r="F15" i="5"/>
  <c r="F16" i="5"/>
  <c r="F17" i="5"/>
  <c r="F18" i="5"/>
  <c r="F19" i="5"/>
  <c r="F22" i="5"/>
  <c r="F23" i="5"/>
  <c r="F24" i="5"/>
  <c r="F25" i="5"/>
  <c r="F26" i="5"/>
  <c r="E10" i="5"/>
  <c r="E11" i="5"/>
  <c r="E15" i="5"/>
  <c r="E16" i="5"/>
  <c r="E17" i="5"/>
  <c r="E18" i="5"/>
  <c r="E19" i="5"/>
  <c r="E22" i="5"/>
  <c r="E23" i="5"/>
  <c r="E24" i="5"/>
  <c r="E25" i="5"/>
  <c r="E26" i="5"/>
  <c r="D10" i="5"/>
  <c r="D11" i="5"/>
  <c r="D15" i="5"/>
  <c r="D16" i="5"/>
  <c r="D17" i="5"/>
  <c r="D18" i="5"/>
  <c r="D19" i="5"/>
  <c r="D22" i="5"/>
  <c r="D23" i="5"/>
  <c r="D24" i="5"/>
  <c r="D25" i="5"/>
  <c r="M25" i="5" s="1"/>
  <c r="N25" i="5" s="1"/>
  <c r="D26" i="5"/>
  <c r="I9" i="4"/>
  <c r="D9" i="4"/>
  <c r="E9" i="4"/>
  <c r="F9" i="4"/>
  <c r="G9" i="4"/>
  <c r="H9" i="4"/>
  <c r="J9" i="4"/>
  <c r="K9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D16" i="4"/>
  <c r="E16" i="4"/>
  <c r="F16" i="4"/>
  <c r="G16" i="4"/>
  <c r="H16" i="4"/>
  <c r="H10" i="4"/>
  <c r="H11" i="4"/>
  <c r="H12" i="4"/>
  <c r="H13" i="4"/>
  <c r="H14" i="4"/>
  <c r="H15" i="4"/>
  <c r="H17" i="4"/>
  <c r="H18" i="4"/>
  <c r="H19" i="4"/>
  <c r="H20" i="4"/>
  <c r="H21" i="4"/>
  <c r="H22" i="4"/>
  <c r="H23" i="4"/>
  <c r="H24" i="4"/>
  <c r="H25" i="4"/>
  <c r="H26" i="4"/>
  <c r="H27" i="4"/>
  <c r="H28" i="4"/>
  <c r="G10" i="4"/>
  <c r="G11" i="4"/>
  <c r="G12" i="4"/>
  <c r="G13" i="4"/>
  <c r="G14" i="4"/>
  <c r="G15" i="4"/>
  <c r="G17" i="4"/>
  <c r="G18" i="4"/>
  <c r="G19" i="4"/>
  <c r="G20" i="4"/>
  <c r="G21" i="4"/>
  <c r="G22" i="4"/>
  <c r="G23" i="4"/>
  <c r="G24" i="4"/>
  <c r="G25" i="4"/>
  <c r="G26" i="4"/>
  <c r="G27" i="4"/>
  <c r="G28" i="4"/>
  <c r="F10" i="4"/>
  <c r="F11" i="4"/>
  <c r="F12" i="4"/>
  <c r="F13" i="4"/>
  <c r="F14" i="4"/>
  <c r="F15" i="4"/>
  <c r="F17" i="4"/>
  <c r="F18" i="4"/>
  <c r="F19" i="4"/>
  <c r="F20" i="4"/>
  <c r="F21" i="4"/>
  <c r="F22" i="4"/>
  <c r="F23" i="4"/>
  <c r="F24" i="4"/>
  <c r="F25" i="4"/>
  <c r="F26" i="4"/>
  <c r="F27" i="4"/>
  <c r="F28" i="4"/>
  <c r="E10" i="4"/>
  <c r="E11" i="4"/>
  <c r="E12" i="4"/>
  <c r="D12" i="4"/>
  <c r="E13" i="4"/>
  <c r="E14" i="4"/>
  <c r="E15" i="4"/>
  <c r="E17" i="4"/>
  <c r="E18" i="4"/>
  <c r="E19" i="4"/>
  <c r="E20" i="4"/>
  <c r="D20" i="4"/>
  <c r="E21" i="4"/>
  <c r="E22" i="4"/>
  <c r="E23" i="4"/>
  <c r="E24" i="4"/>
  <c r="E25" i="4"/>
  <c r="E26" i="4"/>
  <c r="E27" i="4"/>
  <c r="E28" i="4"/>
  <c r="M28" i="4" s="1"/>
  <c r="D28" i="4"/>
  <c r="D10" i="4"/>
  <c r="D11" i="4"/>
  <c r="D13" i="4"/>
  <c r="D14" i="4"/>
  <c r="D15" i="4"/>
  <c r="D17" i="4"/>
  <c r="D18" i="4"/>
  <c r="D19" i="4"/>
  <c r="D21" i="4"/>
  <c r="D22" i="4"/>
  <c r="D23" i="4"/>
  <c r="D24" i="4"/>
  <c r="D25" i="4"/>
  <c r="D26" i="4"/>
  <c r="D27" i="4"/>
  <c r="A5" i="4"/>
  <c r="C29" i="5"/>
  <c r="O26" i="5"/>
  <c r="O25" i="5"/>
  <c r="O22" i="5"/>
  <c r="O21" i="5"/>
  <c r="O15" i="5"/>
  <c r="O13" i="5"/>
  <c r="O10" i="5"/>
  <c r="O9" i="5"/>
  <c r="C29" i="4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C29" i="3"/>
  <c r="U29" i="3"/>
  <c r="T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V21" i="3"/>
  <c r="V18" i="3"/>
  <c r="V17" i="3"/>
  <c r="V16" i="3"/>
  <c r="V13" i="3"/>
  <c r="M17" i="5" l="1"/>
  <c r="N17" i="5" s="1"/>
  <c r="M27" i="4"/>
  <c r="D19" i="6"/>
  <c r="E19" i="6" s="1"/>
  <c r="D19" i="7"/>
  <c r="Y23" i="3"/>
  <c r="D23" i="7"/>
  <c r="F29" i="5"/>
  <c r="H25" i="7"/>
  <c r="E29" i="4"/>
  <c r="D17" i="6"/>
  <c r="E17" i="6" s="1"/>
  <c r="D17" i="7"/>
  <c r="F10" i="6"/>
  <c r="D15" i="6"/>
  <c r="E15" i="6" s="1"/>
  <c r="D15" i="7"/>
  <c r="E15" i="7" s="1"/>
  <c r="D18" i="6"/>
  <c r="E18" i="6" s="1"/>
  <c r="D18" i="7"/>
  <c r="W19" i="3"/>
  <c r="F9" i="6"/>
  <c r="F29" i="6" s="1"/>
  <c r="F9" i="7"/>
  <c r="H9" i="7" s="1"/>
  <c r="Y12" i="3"/>
  <c r="D12" i="7"/>
  <c r="F29" i="4"/>
  <c r="M16" i="5"/>
  <c r="N16" i="5" s="1"/>
  <c r="M22" i="5"/>
  <c r="N22" i="5" s="1"/>
  <c r="F22" i="6"/>
  <c r="F22" i="7"/>
  <c r="H22" i="7" s="1"/>
  <c r="K29" i="4"/>
  <c r="M15" i="4"/>
  <c r="J29" i="4"/>
  <c r="H29" i="4"/>
  <c r="F21" i="6"/>
  <c r="F21" i="7"/>
  <c r="F13" i="6"/>
  <c r="Y19" i="3"/>
  <c r="Y13" i="3"/>
  <c r="D13" i="7"/>
  <c r="D24" i="6"/>
  <c r="E24" i="6" s="1"/>
  <c r="D24" i="7"/>
  <c r="Y28" i="3"/>
  <c r="D28" i="7"/>
  <c r="W27" i="3"/>
  <c r="D27" i="7"/>
  <c r="W21" i="3"/>
  <c r="D21" i="7"/>
  <c r="D20" i="6"/>
  <c r="E20" i="6" s="1"/>
  <c r="D20" i="7"/>
  <c r="Y16" i="3"/>
  <c r="D16" i="7"/>
  <c r="Y11" i="3"/>
  <c r="D11" i="7"/>
  <c r="D10" i="6"/>
  <c r="D10" i="7"/>
  <c r="Y26" i="3"/>
  <c r="D26" i="7"/>
  <c r="Y14" i="3"/>
  <c r="D14" i="7"/>
  <c r="E9" i="7"/>
  <c r="I29" i="5"/>
  <c r="W24" i="3"/>
  <c r="C29" i="6"/>
  <c r="W15" i="3"/>
  <c r="M25" i="4"/>
  <c r="M26" i="4"/>
  <c r="M19" i="4"/>
  <c r="M15" i="5"/>
  <c r="N15" i="5" s="1"/>
  <c r="X29" i="3"/>
  <c r="Y9" i="3"/>
  <c r="M21" i="4"/>
  <c r="M24" i="4"/>
  <c r="Y25" i="3"/>
  <c r="Y15" i="3"/>
  <c r="L29" i="5"/>
  <c r="M19" i="5"/>
  <c r="N19" i="5" s="1"/>
  <c r="M23" i="5"/>
  <c r="N23" i="5" s="1"/>
  <c r="G29" i="4"/>
  <c r="M17" i="4"/>
  <c r="M13" i="4"/>
  <c r="M11" i="4"/>
  <c r="L29" i="4"/>
  <c r="G29" i="5"/>
  <c r="M28" i="5"/>
  <c r="N28" i="5" s="1"/>
  <c r="M26" i="5"/>
  <c r="N26" i="5" s="1"/>
  <c r="M21" i="5"/>
  <c r="N21" i="5" s="1"/>
  <c r="M13" i="5"/>
  <c r="N13" i="5" s="1"/>
  <c r="W25" i="3"/>
  <c r="M23" i="4"/>
  <c r="M20" i="4"/>
  <c r="M18" i="4"/>
  <c r="M16" i="4"/>
  <c r="M14" i="4"/>
  <c r="M12" i="4"/>
  <c r="M10" i="4"/>
  <c r="M14" i="5"/>
  <c r="N14" i="5" s="1"/>
  <c r="D25" i="6"/>
  <c r="E25" i="6" s="1"/>
  <c r="Y22" i="3"/>
  <c r="E10" i="6"/>
  <c r="D23" i="6"/>
  <c r="E23" i="6" s="1"/>
  <c r="O29" i="5"/>
  <c r="M27" i="5"/>
  <c r="N27" i="5" s="1"/>
  <c r="M24" i="5"/>
  <c r="N24" i="5" s="1"/>
  <c r="W23" i="3"/>
  <c r="D22" i="6"/>
  <c r="E22" i="6" s="1"/>
  <c r="W22" i="3"/>
  <c r="M22" i="4"/>
  <c r="M10" i="5"/>
  <c r="N10" i="5" s="1"/>
  <c r="Y24" i="3"/>
  <c r="M11" i="5"/>
  <c r="N11" i="5" s="1"/>
  <c r="D26" i="6"/>
  <c r="E26" i="6" s="1"/>
  <c r="W26" i="3"/>
  <c r="M18" i="5"/>
  <c r="N18" i="5" s="1"/>
  <c r="M20" i="5"/>
  <c r="N20" i="5" s="1"/>
  <c r="M9" i="5"/>
  <c r="N9" i="5" s="1"/>
  <c r="Y20" i="3"/>
  <c r="Y18" i="3"/>
  <c r="W18" i="3"/>
  <c r="Y17" i="3"/>
  <c r="W17" i="3"/>
  <c r="Y27" i="3"/>
  <c r="D27" i="6"/>
  <c r="E27" i="6" s="1"/>
  <c r="D21" i="6"/>
  <c r="E21" i="6" s="1"/>
  <c r="Y21" i="3"/>
  <c r="W20" i="3"/>
  <c r="D29" i="4"/>
  <c r="W16" i="3"/>
  <c r="K29" i="5"/>
  <c r="D29" i="5"/>
  <c r="W9" i="3"/>
  <c r="D28" i="6"/>
  <c r="E28" i="6" s="1"/>
  <c r="W28" i="3"/>
  <c r="W11" i="3"/>
  <c r="D11" i="6"/>
  <c r="E11" i="6" s="1"/>
  <c r="E29" i="5"/>
  <c r="W10" i="3"/>
  <c r="Y10" i="3"/>
  <c r="D16" i="6"/>
  <c r="E16" i="6" s="1"/>
  <c r="W14" i="3"/>
  <c r="D14" i="6"/>
  <c r="E14" i="6" s="1"/>
  <c r="M12" i="5"/>
  <c r="I29" i="4"/>
  <c r="D13" i="6"/>
  <c r="E13" i="6" s="1"/>
  <c r="W13" i="3"/>
  <c r="H29" i="5"/>
  <c r="D12" i="6"/>
  <c r="E12" i="6" s="1"/>
  <c r="W12" i="3"/>
  <c r="M9" i="4"/>
  <c r="V29" i="3"/>
  <c r="W29" i="3" s="1"/>
  <c r="D9" i="6"/>
  <c r="H15" i="7" l="1"/>
  <c r="E18" i="7"/>
  <c r="H18" i="7"/>
  <c r="F29" i="7"/>
  <c r="E17" i="7"/>
  <c r="H17" i="7"/>
  <c r="E19" i="7"/>
  <c r="H19" i="7"/>
  <c r="E12" i="7"/>
  <c r="H12" i="7"/>
  <c r="E23" i="7"/>
  <c r="H23" i="7"/>
  <c r="E13" i="7"/>
  <c r="H13" i="7"/>
  <c r="E24" i="7"/>
  <c r="H24" i="7"/>
  <c r="E28" i="7"/>
  <c r="H28" i="7"/>
  <c r="E27" i="7"/>
  <c r="H27" i="7"/>
  <c r="E21" i="7"/>
  <c r="H21" i="7"/>
  <c r="E20" i="7"/>
  <c r="H20" i="7"/>
  <c r="E16" i="7"/>
  <c r="H16" i="7"/>
  <c r="E11" i="7"/>
  <c r="H11" i="7"/>
  <c r="E10" i="7"/>
  <c r="H10" i="7"/>
  <c r="E26" i="7"/>
  <c r="H26" i="7"/>
  <c r="E14" i="7"/>
  <c r="H14" i="7"/>
  <c r="D29" i="7"/>
  <c r="E29" i="7" s="1"/>
  <c r="M29" i="4"/>
  <c r="M29" i="5"/>
  <c r="N29" i="5" s="1"/>
  <c r="N12" i="5"/>
  <c r="E9" i="6"/>
  <c r="D29" i="6"/>
  <c r="E2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Q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masih pake PP yang lama akunnya 425119 sd agustus 2021</t>
        </r>
      </text>
    </comment>
    <comment ref="T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per september 2021 narasi akun 425119 sudah ini</t>
        </r>
      </text>
    </comment>
    <comment ref="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sebelumnya punya target sebesar 237.662.000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sebelumnya punya target sebesar 237.662.000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sebelumnya punya target sebesar 237.662.000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sebelumnya punya target sebesar 237.662.000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3" authorId="0" shapeId="0" xr:uid="{D58D3838-A6A9-44A0-B6C4-424CCD065CF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sebelumnya punya target sebesar 237.662.000
</t>
        </r>
      </text>
    </comment>
  </commentList>
</comments>
</file>

<file path=xl/sharedStrings.xml><?xml version="1.0" encoding="utf-8"?>
<sst xmlns="http://schemas.openxmlformats.org/spreadsheetml/2006/main" count="241" uniqueCount="109">
  <si>
    <t>BULAN:  s/d JULI 2021</t>
  </si>
  <si>
    <t>No</t>
  </si>
  <si>
    <t>Kode Satker</t>
  </si>
  <si>
    <t>Nama Satker</t>
  </si>
  <si>
    <t>Pagu</t>
  </si>
  <si>
    <t>Realisasi</t>
  </si>
  <si>
    <t>03212-237373</t>
  </si>
  <si>
    <t>SEKOLAH USAHA PERIKANAN MENENGAH TEGAL</t>
  </si>
  <si>
    <t>03212-238010</t>
  </si>
  <si>
    <t>POLITEKNIK KELAUTAN DAN PERIKANAN BITUNG</t>
  </si>
  <si>
    <t>03212-245124</t>
  </si>
  <si>
    <t>SEKOLAH USAHA PERIKANAN MENENGAH (SUPM) NEGERI KUPANG</t>
  </si>
  <si>
    <t>03212-352595</t>
  </si>
  <si>
    <t>AKADEMI KOMUNITAS KELAUTAN DAN PERIKANAN WAKATOBI (AK KP WAKATOBI)</t>
  </si>
  <si>
    <t>03212-403837</t>
  </si>
  <si>
    <t>POLITEKNIK KELAUTAN DAN PERIKANAN KARAWANG</t>
  </si>
  <si>
    <t>03212-403838</t>
  </si>
  <si>
    <t>POLITEKNIK KELAUTAN DAN PERIKANAN KUPANG</t>
  </si>
  <si>
    <t>03212-403839</t>
  </si>
  <si>
    <t>POLITEKNIK KELAUTAN DAN PERIKANAN BONE</t>
  </si>
  <si>
    <t>03212-403875</t>
  </si>
  <si>
    <t>POLITEKNIK KELAUTAN DAN PERIKANAN DUMAI (POLTEK KP DUMAI)</t>
  </si>
  <si>
    <t>03212-403879</t>
  </si>
  <si>
    <t>POLITEKNIK KELAUTAN DAN PERIKANAN PANGANDARAN (POLTEK KP PANGANDARAN)</t>
  </si>
  <si>
    <t>03212-427511</t>
  </si>
  <si>
    <t>POLITEKNIK AHLI USAHA PERIKANAN (POLTEK AUP) JAKARTA</t>
  </si>
  <si>
    <t>03212-427551</t>
  </si>
  <si>
    <t>SEKOLAH USAHA PERIKANAN MENENGAH LADONG</t>
  </si>
  <si>
    <t>03212-427573</t>
  </si>
  <si>
    <t>SEKOLAH USAHA PERIKANAN MENENGAH PARIAMAN</t>
  </si>
  <si>
    <t>03212-427582</t>
  </si>
  <si>
    <t>SEKOLAH USAHA PERIKANAN MENENGAH PONTIANAK</t>
  </si>
  <si>
    <t>03212-427602</t>
  </si>
  <si>
    <t>SEKOLAH USAHA PERIKANAN MENENGAH BONE</t>
  </si>
  <si>
    <t>03212-427618</t>
  </si>
  <si>
    <t>SEKOLAH USAHA PERIKANAN MENENGAH WAEHERU</t>
  </si>
  <si>
    <t>03212-427630</t>
  </si>
  <si>
    <t>SEKOLAH USAHA PERIKANAN MENENGAH SORONG</t>
  </si>
  <si>
    <t>03212-440013</t>
  </si>
  <si>
    <t>POLITEKNIK KELAUTAN DAN PERIKANAN JEMBRANA (POLTEK KP JEMBRANA)</t>
  </si>
  <si>
    <t>03212-622035</t>
  </si>
  <si>
    <t>POLITEKNIK KELAUTAN DAN PERIKANAN SIDOARJO</t>
  </si>
  <si>
    <t>03212-634146</t>
  </si>
  <si>
    <t>POLITEKNIK KELAUTAN DAN PERIKANAN SORONG</t>
  </si>
  <si>
    <t>03212-652009</t>
  </si>
  <si>
    <t>SEKOLAH USAHA PERIKANAN MENENGAH KOTA AGUNG LAMPUNG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</si>
  <si>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</si>
  <si>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</si>
  <si>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</si>
  <si>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</si>
  <si>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</si>
  <si>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</si>
  <si>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</si>
  <si>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</si>
  <si>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</si>
  <si>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</si>
  <si>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</si>
  <si>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</si>
  <si>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</si>
  <si>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DATA REALISASI PNBP PENDIDIKAN KP</t>
  </si>
  <si>
    <t>Target PNBP</t>
  </si>
  <si>
    <t>Realisasi PNBP</t>
  </si>
  <si>
    <t>Persentase</t>
  </si>
  <si>
    <t>Pengembalian</t>
  </si>
  <si>
    <t>Pendapatan Sewa Tanah, Gedung, dan Bangunan</t>
  </si>
  <si>
    <t>Pendapatan Penelitian/Riset, Survey, Pemetaan, dan Pengembangan Iptek Lainnya</t>
  </si>
  <si>
    <t>Pendapatan dari Penjualan Tanah, Gedung, dan Bangunan</t>
  </si>
  <si>
    <t>Pendapatan dari Pemindahtanganan BMN Lainnya</t>
  </si>
  <si>
    <t>Pendapatan dari Pemanfaatan BMN Lainnya</t>
  </si>
  <si>
    <t>Pendapatan Biaya Pendidikan</t>
  </si>
  <si>
    <t>Pendapatan Jasa Tenaga, Pekerjaan, dan Informasi</t>
  </si>
  <si>
    <t>Pendapatan Sewa Peralatan dan Mesin</t>
  </si>
  <si>
    <t>Pendapatan dari Penjualan  Peralatan dan Mesin</t>
  </si>
  <si>
    <t>Pendapatan Penggunaan Sarana dan Prasarana sesuai dengan Tusi</t>
  </si>
  <si>
    <t>Pendapatan Ujian/Seleksi Masuk Pendidikan</t>
  </si>
  <si>
    <t>Pendapatan Layanan Pendidikan dan/atau Pelatihan</t>
  </si>
  <si>
    <t>Pendapatan Jasa Lainnya</t>
  </si>
  <si>
    <t>Pendapatan Penjualan Hasil Produksi Non Litbang Lainnya</t>
  </si>
  <si>
    <t>Pendapatan Anggaran lain - lain</t>
  </si>
  <si>
    <t>Pendapatan Denda Penyelesaian Pekerjaan Pemerintah</t>
  </si>
  <si>
    <t>Jumlah</t>
  </si>
  <si>
    <t>Politeknik Ahli Usaha Perikanan (Poltek AUP) Jakarta</t>
  </si>
  <si>
    <t>Politeknik Kelautan dan Perikanan Sidoarjo</t>
  </si>
  <si>
    <t>Politeknik Kelautan dan Perikanan Bitung</t>
  </si>
  <si>
    <t>Politeknik Kelautan dan Perikanan Sorong</t>
  </si>
  <si>
    <t>Politeknik Kelautan dan Perikanan Karawang</t>
  </si>
  <si>
    <t>Politeknik Kelautan dan Perikanan Kupang</t>
  </si>
  <si>
    <t>Politeknik Kelautan dan Perikanan Bone</t>
  </si>
  <si>
    <t>Politeknik Kelautan dan Perikanan Dumai</t>
  </si>
  <si>
    <t>Politeknik Kelautan dan Perikanan Pangandaran</t>
  </si>
  <si>
    <t>Politeknik Kelautan dan Perikanan Jembrana</t>
  </si>
  <si>
    <t>Sekolah Usaha Perikanan Menengah Ladong</t>
  </si>
  <si>
    <t>Sekolah Usaha Perikanan Menengah Pariaman</t>
  </si>
  <si>
    <t>Sekolah Usaha Perikanan Menengah Kota Agung Lampung</t>
  </si>
  <si>
    <t>Sekolah Usaha Perikanan Menengah Tegal</t>
  </si>
  <si>
    <t>Sekolah Usaha Perikanan Menengah Pontianak</t>
  </si>
  <si>
    <t>Sekolah Usaha Perikanan Menengah Bone</t>
  </si>
  <si>
    <t>Sekolah Usaha Perikanan Menengah Waeheru</t>
  </si>
  <si>
    <t>Sekolah Usaha Perikanan Menengah Sorong</t>
  </si>
  <si>
    <t>Sekolah Usaha Perikanan Menengah (SUPM) Negeri Kupang</t>
  </si>
  <si>
    <t>TOTAL</t>
  </si>
  <si>
    <t>TAHUN 2021</t>
  </si>
  <si>
    <t>Akademi Komunitas Wakatobi</t>
  </si>
  <si>
    <t>REALISASI PNBP</t>
  </si>
  <si>
    <t>Pendapatan Penjualan Hasil Pertanian, Perkebunan, Peternakan dan Budidaya</t>
  </si>
  <si>
    <t>Potongan SPM</t>
  </si>
  <si>
    <t>Penerimaan Kembali</t>
  </si>
  <si>
    <t>Pendapatan Jasa Pelabuhan Perikanan</t>
  </si>
  <si>
    <t>DATA OMSPAN SAMPAI DENGAN 31 Desember 2021 pk. 09.00 WIB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</si>
</sst>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000000000000"/>
    <numFmt numFmtId="166" formatCode="_(* #,##0_);_(* \(#,##0\);_(* &quot;-&quot;??_);_(@_)"/>
  </numFmts>
  <fonts count="1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name val="Corbel"/>
      <family val="2"/>
    </font>
    <font>
      <sz val="10"/>
      <name val="Corbel"/>
      <family val="2"/>
    </font>
    <font>
      <sz val="11"/>
      <name val="Corbel"/>
      <family val="2"/>
    </font>
    <font>
      <b/>
      <sz val="10"/>
      <name val="Corbel"/>
      <family val="2"/>
    </font>
    <font>
      <b/>
      <sz val="11"/>
      <name val="Corbel"/>
      <family val="2"/>
    </font>
    <font>
      <b/>
      <sz val="12"/>
      <name val="Corbel"/>
      <family val="2"/>
    </font>
    <font>
      <b/>
      <sz val="9"/>
      <name val="Corbe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165" fontId="0" fillId="0" borderId="0" xfId="0" applyNumberFormat="1"/>
    <xf numFmtId="41" fontId="2" fillId="0" borderId="0" xfId="1" applyFont="1"/>
    <xf numFmtId="41" fontId="0" fillId="0" borderId="0" xfId="1" applyFont="1"/>
    <xf numFmtId="0" fontId="0" fillId="0" borderId="1" xfId="0" applyBorder="1"/>
    <xf numFmtId="1" fontId="0" fillId="0" borderId="1" xfId="0" applyNumberFormat="1" applyBorder="1"/>
    <xf numFmtId="165" fontId="0" fillId="0" borderId="1" xfId="0" applyNumberFormat="1" applyBorder="1"/>
    <xf numFmtId="41" fontId="0" fillId="0" borderId="1" xfId="1" applyFont="1" applyBorder="1"/>
    <xf numFmtId="41" fontId="5" fillId="2" borderId="1" xfId="1" applyFont="1" applyFill="1" applyBorder="1" applyAlignment="1">
      <alignment horizontal="center" vertical="center"/>
    </xf>
    <xf numFmtId="41" fontId="6" fillId="0" borderId="1" xfId="1" applyFont="1" applyBorder="1"/>
    <xf numFmtId="41" fontId="6" fillId="0" borderId="1" xfId="1" applyFont="1" applyBorder="1" applyAlignment="1">
      <alignment wrapText="1"/>
    </xf>
    <xf numFmtId="41" fontId="4" fillId="0" borderId="1" xfId="1" applyFont="1" applyBorder="1" applyAlignment="1">
      <alignment wrapText="1"/>
    </xf>
    <xf numFmtId="0" fontId="8" fillId="0" borderId="0" xfId="2" applyFont="1"/>
    <xf numFmtId="0" fontId="9" fillId="0" borderId="0" xfId="2" applyFont="1"/>
    <xf numFmtId="0" fontId="10" fillId="0" borderId="0" xfId="2" applyFont="1"/>
    <xf numFmtId="166" fontId="10" fillId="0" borderId="0" xfId="3" applyNumberFormat="1" applyFont="1"/>
    <xf numFmtId="0" fontId="11" fillId="0" borderId="0" xfId="2" applyFont="1" applyAlignment="1"/>
    <xf numFmtId="0" fontId="12" fillId="0" borderId="0" xfId="2" applyFont="1" applyAlignment="1"/>
    <xf numFmtId="166" fontId="8" fillId="0" borderId="0" xfId="3" applyNumberFormat="1" applyFont="1"/>
    <xf numFmtId="166" fontId="10" fillId="3" borderId="1" xfId="3" applyNumberFormat="1" applyFont="1" applyFill="1" applyBorder="1" applyAlignment="1">
      <alignment horizontal="center" vertical="center" wrapText="1"/>
    </xf>
    <xf numFmtId="166" fontId="13" fillId="3" borderId="1" xfId="3" applyNumberFormat="1" applyFont="1" applyFill="1" applyBorder="1" applyAlignment="1">
      <alignment horizontal="center" vertical="center" wrapText="1"/>
    </xf>
    <xf numFmtId="166" fontId="10" fillId="3" borderId="1" xfId="3" applyNumberFormat="1" applyFont="1" applyFill="1" applyBorder="1" applyAlignment="1">
      <alignment horizontal="center" vertical="center"/>
    </xf>
    <xf numFmtId="1" fontId="8" fillId="0" borderId="4" xfId="2" applyNumberFormat="1" applyFont="1" applyFill="1" applyBorder="1" applyAlignment="1">
      <alignment horizontal="center" vertical="center"/>
    </xf>
    <xf numFmtId="165" fontId="8" fillId="0" borderId="4" xfId="2" applyNumberFormat="1" applyFont="1" applyFill="1" applyBorder="1" applyAlignment="1">
      <alignment vertical="center"/>
    </xf>
    <xf numFmtId="166" fontId="8" fillId="0" borderId="4" xfId="3" applyNumberFormat="1" applyFont="1" applyFill="1" applyBorder="1" applyAlignment="1">
      <alignment vertical="center"/>
    </xf>
    <xf numFmtId="166" fontId="8" fillId="4" borderId="4" xfId="3" applyNumberFormat="1" applyFont="1" applyFill="1" applyBorder="1" applyAlignment="1">
      <alignment vertical="center"/>
    </xf>
    <xf numFmtId="166" fontId="8" fillId="0" borderId="5" xfId="3" applyNumberFormat="1" applyFont="1" applyFill="1" applyBorder="1" applyAlignment="1">
      <alignment vertical="center"/>
    </xf>
    <xf numFmtId="166" fontId="8" fillId="4" borderId="5" xfId="3" applyNumberFormat="1" applyFont="1" applyFill="1" applyBorder="1" applyAlignment="1">
      <alignment vertical="center"/>
    </xf>
    <xf numFmtId="164" fontId="8" fillId="0" borderId="4" xfId="3" applyFont="1" applyFill="1" applyBorder="1" applyAlignment="1">
      <alignment vertical="center"/>
    </xf>
    <xf numFmtId="1" fontId="8" fillId="0" borderId="5" xfId="2" applyNumberFormat="1" applyFont="1" applyFill="1" applyBorder="1" applyAlignment="1">
      <alignment horizontal="center" vertical="center"/>
    </xf>
    <xf numFmtId="165" fontId="8" fillId="0" borderId="5" xfId="2" applyNumberFormat="1" applyFont="1" applyFill="1" applyBorder="1" applyAlignment="1">
      <alignment vertical="center"/>
    </xf>
    <xf numFmtId="164" fontId="8" fillId="0" borderId="5" xfId="3" applyFont="1" applyFill="1" applyBorder="1" applyAlignment="1">
      <alignment vertical="center"/>
    </xf>
    <xf numFmtId="166" fontId="8" fillId="0" borderId="5" xfId="3" applyNumberFormat="1" applyFont="1" applyFill="1" applyBorder="1" applyAlignment="1">
      <alignment horizontal="right" vertical="center"/>
    </xf>
    <xf numFmtId="166" fontId="8" fillId="5" borderId="5" xfId="3" applyNumberFormat="1" applyFont="1" applyFill="1" applyBorder="1" applyAlignment="1">
      <alignment vertical="center"/>
    </xf>
    <xf numFmtId="166" fontId="8" fillId="4" borderId="6" xfId="3" applyNumberFormat="1" applyFont="1" applyFill="1" applyBorder="1" applyAlignment="1">
      <alignment vertical="center"/>
    </xf>
    <xf numFmtId="166" fontId="10" fillId="2" borderId="9" xfId="3" applyNumberFormat="1" applyFont="1" applyFill="1" applyBorder="1"/>
    <xf numFmtId="164" fontId="10" fillId="2" borderId="9" xfId="3" applyFont="1" applyFill="1" applyBorder="1"/>
    <xf numFmtId="1" fontId="8" fillId="0" borderId="0" xfId="2" applyNumberFormat="1" applyFont="1" applyFill="1"/>
    <xf numFmtId="165" fontId="8" fillId="0" borderId="0" xfId="2" applyNumberFormat="1" applyFont="1" applyFill="1"/>
    <xf numFmtId="166" fontId="8" fillId="0" borderId="0" xfId="3" applyNumberFormat="1" applyFont="1" applyFill="1"/>
    <xf numFmtId="43" fontId="9" fillId="0" borderId="0" xfId="2" applyNumberFormat="1" applyFont="1"/>
    <xf numFmtId="41" fontId="4" fillId="0" borderId="1" xfId="1" applyFont="1" applyBorder="1"/>
    <xf numFmtId="41" fontId="16" fillId="0" borderId="0" xfId="1" applyFont="1"/>
    <xf numFmtId="166" fontId="10" fillId="3" borderId="1" xfId="3" applyNumberFormat="1" applyFont="1" applyFill="1" applyBorder="1" applyAlignment="1">
      <alignment horizontal="center" vertical="center"/>
    </xf>
    <xf numFmtId="166" fontId="9" fillId="0" borderId="0" xfId="2" applyNumberFormat="1" applyFont="1"/>
    <xf numFmtId="166" fontId="8" fillId="5" borderId="4" xfId="3" applyNumberFormat="1" applyFont="1" applyFill="1" applyBorder="1" applyAlignment="1">
      <alignment vertical="center"/>
    </xf>
    <xf numFmtId="41" fontId="8" fillId="0" borderId="5" xfId="1" applyFont="1" applyFill="1" applyBorder="1" applyAlignment="1">
      <alignment vertical="center"/>
    </xf>
    <xf numFmtId="0" fontId="10" fillId="3" borderId="2" xfId="2" applyFont="1" applyFill="1" applyBorder="1" applyAlignment="1">
      <alignment horizontal="center" vertical="center"/>
    </xf>
    <xf numFmtId="0" fontId="10" fillId="3" borderId="3" xfId="2" applyFont="1" applyFill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0" fontId="10" fillId="3" borderId="3" xfId="2" applyFont="1" applyFill="1" applyBorder="1" applyAlignment="1">
      <alignment horizontal="center" vertical="center" wrapText="1"/>
    </xf>
    <xf numFmtId="165" fontId="10" fillId="2" borderId="7" xfId="2" applyNumberFormat="1" applyFont="1" applyFill="1" applyBorder="1" applyAlignment="1">
      <alignment horizontal="center"/>
    </xf>
    <xf numFmtId="165" fontId="10" fillId="2" borderId="8" xfId="2" applyNumberFormat="1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0" fontId="10" fillId="3" borderId="1" xfId="2" applyFont="1" applyFill="1" applyBorder="1" applyAlignment="1">
      <alignment horizontal="center" vertical="center"/>
    </xf>
    <xf numFmtId="166" fontId="10" fillId="3" borderId="1" xfId="3" applyNumberFormat="1" applyFont="1" applyFill="1" applyBorder="1" applyAlignment="1">
      <alignment horizontal="center" vertical="center"/>
    </xf>
    <xf numFmtId="0" fontId="7" fillId="0" borderId="0" xfId="2" applyFont="1" applyAlignment="1">
      <alignment horizontal="center"/>
    </xf>
    <xf numFmtId="41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4">
    <cellStyle name="Comma [0]" xfId="1" builtinId="6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90</xdr:row>
      <xdr:rowOff>0</xdr:rowOff>
    </xdr:from>
    <xdr:to>
      <xdr:col>17</xdr:col>
      <xdr:colOff>805618</xdr:colOff>
      <xdr:row>128</xdr:row>
      <xdr:rowOff>75286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8037969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0"/>
  <sheetViews>
    <sheetView zoomScale="80" zoomScaleNormal="80" workbookViewId="0">
      <pane xSplit="3" ySplit="8" topLeftCell="U9" activePane="bottomRight" state="frozen"/>
      <selection pane="topRight" activeCell="D1" sqref="D1"/>
      <selection pane="bottomLeft" activeCell="A9" sqref="A9"/>
      <selection pane="bottomRight" activeCell="X27" sqref="X27"/>
    </sheetView>
  </sheetViews>
  <sheetFormatPr defaultColWidth="9.109375" defaultRowHeight="14.4" x14ac:dyDescent="0.3"/>
  <cols>
    <col min="1" max="1" width="5.6640625" style="17" customWidth="1"/>
    <col min="2" max="2" width="52.33203125" style="17" customWidth="1"/>
    <col min="3" max="3" width="15" style="17" bestFit="1" customWidth="1"/>
    <col min="4" max="4" width="12.6640625" style="17" bestFit="1" customWidth="1"/>
    <col min="5" max="5" width="18.109375" style="17" customWidth="1"/>
    <col min="6" max="6" width="12.6640625" style="17" customWidth="1"/>
    <col min="7" max="7" width="13" style="17" bestFit="1" customWidth="1"/>
    <col min="8" max="8" width="13.109375" style="17" bestFit="1" customWidth="1"/>
    <col min="9" max="9" width="16.5546875" style="17" bestFit="1" customWidth="1"/>
    <col min="10" max="10" width="14.6640625" style="17" bestFit="1" customWidth="1"/>
    <col min="11" max="12" width="12.44140625" style="17" bestFit="1" customWidth="1"/>
    <col min="13" max="13" width="14.33203125" style="17" bestFit="1" customWidth="1"/>
    <col min="14" max="15" width="13.33203125" style="17" bestFit="1" customWidth="1"/>
    <col min="16" max="16" width="13" style="17" bestFit="1" customWidth="1"/>
    <col min="17" max="17" width="15.88671875" style="17" bestFit="1" customWidth="1"/>
    <col min="18" max="21" width="15.88671875" style="17" customWidth="1"/>
    <col min="22" max="22" width="15" style="17" bestFit="1" customWidth="1"/>
    <col min="23" max="23" width="11.5546875" style="17" bestFit="1" customWidth="1"/>
    <col min="24" max="24" width="14.44140625" style="17" bestFit="1" customWidth="1"/>
    <col min="25" max="25" width="17.5546875" style="17" bestFit="1" customWidth="1"/>
    <col min="26" max="26" width="12" style="17" bestFit="1" customWidth="1"/>
    <col min="27" max="27" width="16.6640625" style="17" bestFit="1" customWidth="1"/>
    <col min="28" max="16384" width="9.109375" style="17"/>
  </cols>
  <sheetData>
    <row r="2" spans="1:27" ht="18" x14ac:dyDescent="0.35">
      <c r="A2" s="57" t="s">
        <v>59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16"/>
    </row>
    <row r="3" spans="1:27" ht="18" x14ac:dyDescent="0.35">
      <c r="A3" s="57" t="s">
        <v>101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18"/>
    </row>
    <row r="4" spans="1:27" x14ac:dyDescent="0.3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8"/>
    </row>
    <row r="5" spans="1:27" ht="15.6" x14ac:dyDescent="0.3">
      <c r="A5" s="20" t="s">
        <v>108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16"/>
    </row>
    <row r="6" spans="1:27" x14ac:dyDescent="0.3">
      <c r="A6" s="16"/>
      <c r="B6" s="16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16"/>
    </row>
    <row r="7" spans="1:27" x14ac:dyDescent="0.3">
      <c r="A7" s="58" t="s">
        <v>1</v>
      </c>
      <c r="B7" s="58" t="s">
        <v>3</v>
      </c>
      <c r="C7" s="59" t="s">
        <v>60</v>
      </c>
      <c r="D7" s="59" t="s">
        <v>61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1" t="s">
        <v>62</v>
      </c>
      <c r="X7" s="53" t="s">
        <v>106</v>
      </c>
    </row>
    <row r="8" spans="1:27" ht="82.8" x14ac:dyDescent="0.3">
      <c r="A8" s="58"/>
      <c r="B8" s="58"/>
      <c r="C8" s="59"/>
      <c r="D8" s="23" t="s">
        <v>64</v>
      </c>
      <c r="E8" s="23" t="s">
        <v>65</v>
      </c>
      <c r="F8" s="23" t="s">
        <v>66</v>
      </c>
      <c r="G8" s="23" t="s">
        <v>67</v>
      </c>
      <c r="H8" s="23" t="s">
        <v>68</v>
      </c>
      <c r="I8" s="23" t="s">
        <v>69</v>
      </c>
      <c r="J8" s="23" t="s">
        <v>70</v>
      </c>
      <c r="K8" s="23" t="s">
        <v>71</v>
      </c>
      <c r="L8" s="23" t="s">
        <v>72</v>
      </c>
      <c r="M8" s="23" t="s">
        <v>73</v>
      </c>
      <c r="N8" s="23" t="s">
        <v>74</v>
      </c>
      <c r="O8" s="23" t="s">
        <v>75</v>
      </c>
      <c r="P8" s="23" t="s">
        <v>76</v>
      </c>
      <c r="Q8" s="23" t="s">
        <v>77</v>
      </c>
      <c r="R8" s="23" t="s">
        <v>78</v>
      </c>
      <c r="S8" s="23" t="s">
        <v>107</v>
      </c>
      <c r="T8" s="23" t="s">
        <v>104</v>
      </c>
      <c r="U8" s="23" t="s">
        <v>79</v>
      </c>
      <c r="V8" s="25" t="s">
        <v>80</v>
      </c>
      <c r="W8" s="52"/>
      <c r="X8" s="54"/>
    </row>
    <row r="9" spans="1:27" x14ac:dyDescent="0.3">
      <c r="A9" s="26">
        <v>1</v>
      </c>
      <c r="B9" s="27" t="s">
        <v>81</v>
      </c>
      <c r="C9" s="28">
        <v>3438919000</v>
      </c>
      <c r="D9" s="28">
        <v>80259903</v>
      </c>
      <c r="E9" s="28">
        <v>5825000</v>
      </c>
      <c r="F9" s="29"/>
      <c r="G9" s="29"/>
      <c r="H9" s="29"/>
      <c r="I9" s="28">
        <v>1310875000</v>
      </c>
      <c r="J9" s="28">
        <v>112960000</v>
      </c>
      <c r="K9" s="29"/>
      <c r="L9" s="28">
        <v>78799950</v>
      </c>
      <c r="M9" s="28">
        <v>1695000</v>
      </c>
      <c r="N9" s="28">
        <v>259450000</v>
      </c>
      <c r="O9" s="30">
        <v>70200000</v>
      </c>
      <c r="P9" s="30">
        <v>100000</v>
      </c>
      <c r="Q9" s="28">
        <v>447041200</v>
      </c>
      <c r="R9" s="31"/>
      <c r="S9" s="31"/>
      <c r="T9" s="30">
        <v>147046000</v>
      </c>
      <c r="U9" s="30">
        <v>1552363</v>
      </c>
      <c r="V9" s="30">
        <f t="shared" ref="V9:V28" si="0">SUM(D9:U9)</f>
        <v>2515804416</v>
      </c>
      <c r="W9" s="32">
        <f t="shared" ref="W9:W29" si="1">V9/C9*100</f>
        <v>73.156838413466559</v>
      </c>
      <c r="X9" s="28">
        <f>16008000</f>
        <v>16008000</v>
      </c>
      <c r="Y9" s="44">
        <f>X9+V9</f>
        <v>2531812416</v>
      </c>
      <c r="AA9" s="44"/>
    </row>
    <row r="10" spans="1:27" x14ac:dyDescent="0.3">
      <c r="A10" s="33">
        <v>2</v>
      </c>
      <c r="B10" s="34" t="s">
        <v>82</v>
      </c>
      <c r="C10" s="30">
        <v>757366000</v>
      </c>
      <c r="D10" s="30">
        <v>31617265</v>
      </c>
      <c r="E10" s="31"/>
      <c r="F10" s="31"/>
      <c r="G10" s="31"/>
      <c r="H10" s="31"/>
      <c r="I10" s="30">
        <v>92200000</v>
      </c>
      <c r="J10" s="31"/>
      <c r="K10" s="31"/>
      <c r="L10" s="30">
        <v>176060119</v>
      </c>
      <c r="M10" s="31"/>
      <c r="N10" s="30">
        <v>55525250</v>
      </c>
      <c r="O10" s="31"/>
      <c r="P10" s="31"/>
      <c r="Q10" s="30">
        <v>407159360</v>
      </c>
      <c r="R10" s="31"/>
      <c r="S10" s="31"/>
      <c r="T10" s="30">
        <v>269102750</v>
      </c>
      <c r="U10" s="31"/>
      <c r="V10" s="30">
        <f t="shared" si="0"/>
        <v>1031664744</v>
      </c>
      <c r="W10" s="35">
        <f t="shared" si="1"/>
        <v>136.21746209890594</v>
      </c>
      <c r="X10" s="30">
        <f>79002600+7701567</f>
        <v>86704167</v>
      </c>
      <c r="Y10" s="44">
        <f t="shared" ref="Y10:Y28" si="2">X10+V10</f>
        <v>1118368911</v>
      </c>
      <c r="AA10" s="44"/>
    </row>
    <row r="11" spans="1:27" x14ac:dyDescent="0.3">
      <c r="A11" s="33">
        <v>3</v>
      </c>
      <c r="B11" s="34" t="s">
        <v>83</v>
      </c>
      <c r="C11" s="30">
        <v>764600000</v>
      </c>
      <c r="D11" s="30">
        <v>4439484</v>
      </c>
      <c r="E11" s="31"/>
      <c r="F11" s="31"/>
      <c r="G11" s="31"/>
      <c r="H11" s="30">
        <v>3473600</v>
      </c>
      <c r="I11" s="30">
        <v>63800000</v>
      </c>
      <c r="J11" s="31"/>
      <c r="K11" s="30">
        <v>300000</v>
      </c>
      <c r="L11" s="31"/>
      <c r="M11" s="30">
        <v>81765000</v>
      </c>
      <c r="N11" s="30">
        <v>25680000</v>
      </c>
      <c r="O11" s="30">
        <v>46200000</v>
      </c>
      <c r="P11" s="31"/>
      <c r="Q11" s="36">
        <v>748600</v>
      </c>
      <c r="R11" s="31"/>
      <c r="S11" s="37">
        <v>2250000</v>
      </c>
      <c r="T11" s="30">
        <v>43000000</v>
      </c>
      <c r="U11" s="31"/>
      <c r="V11" s="30">
        <f t="shared" si="0"/>
        <v>271656684</v>
      </c>
      <c r="W11" s="35">
        <f t="shared" si="1"/>
        <v>35.52925503531258</v>
      </c>
      <c r="X11" s="30">
        <v>0</v>
      </c>
      <c r="Y11" s="44">
        <f t="shared" si="2"/>
        <v>271656684</v>
      </c>
      <c r="AA11" s="44"/>
    </row>
    <row r="12" spans="1:27" x14ac:dyDescent="0.3">
      <c r="A12" s="33">
        <v>4</v>
      </c>
      <c r="B12" s="34" t="s">
        <v>84</v>
      </c>
      <c r="C12" s="30">
        <v>275000000</v>
      </c>
      <c r="D12" s="31"/>
      <c r="E12" s="31"/>
      <c r="F12" s="31"/>
      <c r="G12" s="31"/>
      <c r="H12" s="31"/>
      <c r="I12" s="30">
        <v>39815000</v>
      </c>
      <c r="J12" s="31"/>
      <c r="K12" s="31"/>
      <c r="L12" s="31"/>
      <c r="M12" s="30">
        <v>3002000</v>
      </c>
      <c r="N12" s="30">
        <v>19975000</v>
      </c>
      <c r="O12" s="31"/>
      <c r="P12" s="31"/>
      <c r="Q12" s="30">
        <v>61107000</v>
      </c>
      <c r="R12" s="31"/>
      <c r="S12" s="31"/>
      <c r="T12" s="30">
        <v>68987000</v>
      </c>
      <c r="U12" s="31"/>
      <c r="V12" s="30">
        <f t="shared" si="0"/>
        <v>192886000</v>
      </c>
      <c r="W12" s="35">
        <f t="shared" si="1"/>
        <v>70.140363636363631</v>
      </c>
      <c r="X12" s="30">
        <v>0</v>
      </c>
      <c r="Y12" s="44">
        <f t="shared" si="2"/>
        <v>192886000</v>
      </c>
      <c r="AA12" s="44"/>
    </row>
    <row r="13" spans="1:27" x14ac:dyDescent="0.3">
      <c r="A13" s="33">
        <v>5</v>
      </c>
      <c r="B13" s="34" t="s">
        <v>85</v>
      </c>
      <c r="C13" s="30">
        <v>278679440</v>
      </c>
      <c r="D13" s="30">
        <v>13741700</v>
      </c>
      <c r="E13" s="31"/>
      <c r="F13" s="31"/>
      <c r="G13" s="30">
        <v>47656789</v>
      </c>
      <c r="H13" s="31"/>
      <c r="I13" s="30">
        <v>36000000</v>
      </c>
      <c r="J13" s="31"/>
      <c r="K13" s="31"/>
      <c r="L13" s="31"/>
      <c r="M13" s="31"/>
      <c r="N13" s="30">
        <v>28075000</v>
      </c>
      <c r="O13" s="31"/>
      <c r="P13" s="31"/>
      <c r="Q13" s="30">
        <v>2160000</v>
      </c>
      <c r="R13" s="30">
        <v>5000</v>
      </c>
      <c r="S13" s="31"/>
      <c r="T13" s="30">
        <v>10752000</v>
      </c>
      <c r="U13" s="31"/>
      <c r="V13" s="30">
        <f t="shared" si="0"/>
        <v>138390489</v>
      </c>
      <c r="W13" s="35">
        <f t="shared" si="1"/>
        <v>49.659382479023215</v>
      </c>
      <c r="X13" s="30">
        <f>173869080+8452243</f>
        <v>182321323</v>
      </c>
      <c r="Y13" s="44">
        <f t="shared" si="2"/>
        <v>320711812</v>
      </c>
      <c r="AA13" s="44"/>
    </row>
    <row r="14" spans="1:27" x14ac:dyDescent="0.3">
      <c r="A14" s="33">
        <v>6</v>
      </c>
      <c r="B14" s="34" t="s">
        <v>86</v>
      </c>
      <c r="C14" s="30">
        <v>96700000</v>
      </c>
      <c r="D14" s="31"/>
      <c r="E14" s="31"/>
      <c r="F14" s="31"/>
      <c r="G14" s="31"/>
      <c r="H14" s="31"/>
      <c r="I14" s="30">
        <v>59300000</v>
      </c>
      <c r="J14" s="31"/>
      <c r="K14" s="31"/>
      <c r="L14" s="31"/>
      <c r="M14" s="31"/>
      <c r="N14" s="30">
        <v>32575000</v>
      </c>
      <c r="O14" s="31"/>
      <c r="P14" s="31"/>
      <c r="Q14" s="30">
        <v>11435000</v>
      </c>
      <c r="R14" s="30">
        <v>1171</v>
      </c>
      <c r="S14" s="31"/>
      <c r="T14" s="37">
        <v>22027550</v>
      </c>
      <c r="U14" s="31"/>
      <c r="V14" s="30">
        <f t="shared" si="0"/>
        <v>125338721</v>
      </c>
      <c r="W14" s="35">
        <f t="shared" si="1"/>
        <v>129.61605067218201</v>
      </c>
      <c r="X14" s="30">
        <v>0</v>
      </c>
      <c r="Y14" s="44">
        <f t="shared" si="2"/>
        <v>125338721</v>
      </c>
      <c r="AA14" s="44"/>
    </row>
    <row r="15" spans="1:27" x14ac:dyDescent="0.3">
      <c r="A15" s="33">
        <v>7</v>
      </c>
      <c r="B15" s="34" t="s">
        <v>87</v>
      </c>
      <c r="C15" s="30">
        <v>141840000</v>
      </c>
      <c r="D15" s="31"/>
      <c r="E15" s="31"/>
      <c r="F15" s="31"/>
      <c r="G15" s="31"/>
      <c r="H15" s="31"/>
      <c r="I15" s="30">
        <v>82600000</v>
      </c>
      <c r="J15" s="31"/>
      <c r="K15" s="31"/>
      <c r="L15" s="31"/>
      <c r="M15" s="31"/>
      <c r="N15" s="30">
        <v>42620146</v>
      </c>
      <c r="O15" s="31"/>
      <c r="P15" s="31"/>
      <c r="Q15" s="50">
        <v>140457000</v>
      </c>
      <c r="R15" s="30">
        <v>15915000</v>
      </c>
      <c r="S15" s="31"/>
      <c r="T15" s="31"/>
      <c r="U15" s="31"/>
      <c r="V15" s="30">
        <f t="shared" si="0"/>
        <v>281592146</v>
      </c>
      <c r="W15" s="35">
        <f t="shared" si="1"/>
        <v>198.52802171460803</v>
      </c>
      <c r="X15" s="30">
        <f>12374392+1378234</f>
        <v>13752626</v>
      </c>
      <c r="Y15" s="44">
        <f t="shared" si="2"/>
        <v>295344772</v>
      </c>
      <c r="AA15" s="44"/>
    </row>
    <row r="16" spans="1:27" x14ac:dyDescent="0.3">
      <c r="A16" s="33">
        <v>8</v>
      </c>
      <c r="B16" s="34" t="s">
        <v>88</v>
      </c>
      <c r="C16" s="30">
        <v>59873000</v>
      </c>
      <c r="D16" s="31"/>
      <c r="E16" s="31"/>
      <c r="F16" s="31"/>
      <c r="G16" s="31"/>
      <c r="H16" s="31"/>
      <c r="I16" s="30">
        <v>43400000</v>
      </c>
      <c r="J16" s="31"/>
      <c r="K16" s="31"/>
      <c r="L16" s="31"/>
      <c r="M16" s="31"/>
      <c r="N16" s="30">
        <v>19800000</v>
      </c>
      <c r="O16" s="31"/>
      <c r="P16" s="31"/>
      <c r="Q16" s="30">
        <v>10505000</v>
      </c>
      <c r="R16" s="31"/>
      <c r="S16" s="31"/>
      <c r="T16" s="31"/>
      <c r="U16" s="31"/>
      <c r="V16" s="30">
        <f t="shared" si="0"/>
        <v>73705000</v>
      </c>
      <c r="W16" s="35">
        <f t="shared" si="1"/>
        <v>123.10223305997697</v>
      </c>
      <c r="X16" s="30">
        <v>0</v>
      </c>
      <c r="Y16" s="44">
        <f t="shared" si="2"/>
        <v>73705000</v>
      </c>
      <c r="AA16" s="44"/>
    </row>
    <row r="17" spans="1:27" x14ac:dyDescent="0.3">
      <c r="A17" s="33">
        <v>9</v>
      </c>
      <c r="B17" s="34" t="s">
        <v>89</v>
      </c>
      <c r="C17" s="30">
        <v>335236000</v>
      </c>
      <c r="D17" s="30">
        <v>36349500</v>
      </c>
      <c r="E17" s="31"/>
      <c r="F17" s="30">
        <v>5077777</v>
      </c>
      <c r="G17" s="31"/>
      <c r="H17" s="31"/>
      <c r="I17" s="30">
        <v>26700000</v>
      </c>
      <c r="J17" s="31"/>
      <c r="K17" s="31"/>
      <c r="L17" s="31"/>
      <c r="M17" s="31"/>
      <c r="N17" s="30">
        <v>19025000</v>
      </c>
      <c r="O17" s="31"/>
      <c r="P17" s="31"/>
      <c r="Q17" s="30">
        <v>245758850</v>
      </c>
      <c r="R17" s="31"/>
      <c r="S17" s="31"/>
      <c r="T17" s="31"/>
      <c r="U17" s="30">
        <v>863080</v>
      </c>
      <c r="V17" s="30">
        <f t="shared" si="0"/>
        <v>333774207</v>
      </c>
      <c r="W17" s="35">
        <f t="shared" si="1"/>
        <v>99.563951067307812</v>
      </c>
      <c r="X17" s="30">
        <v>0</v>
      </c>
      <c r="Y17" s="44">
        <f t="shared" si="2"/>
        <v>333774207</v>
      </c>
      <c r="Z17" s="48"/>
      <c r="AA17" s="44"/>
    </row>
    <row r="18" spans="1:27" x14ac:dyDescent="0.3">
      <c r="A18" s="33">
        <v>10</v>
      </c>
      <c r="B18" s="34" t="s">
        <v>90</v>
      </c>
      <c r="C18" s="30">
        <v>721940000</v>
      </c>
      <c r="D18" s="30">
        <v>14985000</v>
      </c>
      <c r="E18" s="31"/>
      <c r="F18" s="31"/>
      <c r="G18" s="31"/>
      <c r="H18" s="31"/>
      <c r="I18" s="30">
        <v>57200000</v>
      </c>
      <c r="J18" s="31"/>
      <c r="K18" s="31"/>
      <c r="L18" s="31"/>
      <c r="M18" s="30">
        <v>82700000</v>
      </c>
      <c r="N18" s="30">
        <v>17275041</v>
      </c>
      <c r="O18" s="31"/>
      <c r="P18" s="31"/>
      <c r="Q18" s="30">
        <v>41407400</v>
      </c>
      <c r="R18" s="31"/>
      <c r="S18" s="31"/>
      <c r="T18" s="31"/>
      <c r="U18" s="31"/>
      <c r="V18" s="30">
        <f t="shared" si="0"/>
        <v>213567441</v>
      </c>
      <c r="W18" s="35">
        <f t="shared" si="1"/>
        <v>29.582436352051417</v>
      </c>
      <c r="X18" s="30">
        <v>0</v>
      </c>
      <c r="Y18" s="44">
        <f t="shared" si="2"/>
        <v>213567441</v>
      </c>
      <c r="AA18" s="44"/>
    </row>
    <row r="19" spans="1:27" x14ac:dyDescent="0.3">
      <c r="A19" s="33">
        <v>11</v>
      </c>
      <c r="B19" s="34" t="s">
        <v>102</v>
      </c>
      <c r="C19" s="30">
        <v>50000000</v>
      </c>
      <c r="D19" s="31"/>
      <c r="E19" s="31"/>
      <c r="F19" s="31"/>
      <c r="G19" s="31"/>
      <c r="H19" s="31"/>
      <c r="I19" s="31"/>
      <c r="J19" s="31"/>
      <c r="K19" s="31"/>
      <c r="L19" s="31"/>
      <c r="M19" s="30">
        <v>960000</v>
      </c>
      <c r="N19" s="31"/>
      <c r="O19" s="31"/>
      <c r="P19" s="31"/>
      <c r="Q19" s="31"/>
      <c r="R19" s="31"/>
      <c r="S19" s="31"/>
      <c r="T19" s="30">
        <v>4544000</v>
      </c>
      <c r="U19" s="31"/>
      <c r="V19" s="30">
        <f t="shared" si="0"/>
        <v>5504000</v>
      </c>
      <c r="W19" s="35">
        <f t="shared" si="1"/>
        <v>11.007999999999999</v>
      </c>
      <c r="X19" s="30">
        <v>0</v>
      </c>
      <c r="Y19" s="44">
        <f t="shared" si="2"/>
        <v>5504000</v>
      </c>
      <c r="AA19" s="44"/>
    </row>
    <row r="20" spans="1:27" x14ac:dyDescent="0.3">
      <c r="A20" s="33">
        <v>12</v>
      </c>
      <c r="B20" s="34" t="s">
        <v>91</v>
      </c>
      <c r="C20" s="30">
        <v>293127980</v>
      </c>
      <c r="D20" s="31"/>
      <c r="E20" s="31"/>
      <c r="F20" s="31"/>
      <c r="G20" s="31"/>
      <c r="H20" s="31"/>
      <c r="I20" s="30">
        <v>59400000</v>
      </c>
      <c r="J20" s="31"/>
      <c r="K20" s="31"/>
      <c r="L20" s="31"/>
      <c r="M20" s="31"/>
      <c r="N20" s="30">
        <v>16350000</v>
      </c>
      <c r="O20" s="31"/>
      <c r="P20" s="31"/>
      <c r="Q20" s="30">
        <v>98859000</v>
      </c>
      <c r="R20" s="31"/>
      <c r="S20" s="31"/>
      <c r="T20" s="30">
        <v>57445000</v>
      </c>
      <c r="U20" s="31"/>
      <c r="V20" s="30">
        <f t="shared" si="0"/>
        <v>232054000</v>
      </c>
      <c r="W20" s="35">
        <f t="shared" si="1"/>
        <v>79.164738896641666</v>
      </c>
      <c r="X20" s="30">
        <v>0</v>
      </c>
      <c r="Y20" s="44">
        <f t="shared" si="2"/>
        <v>232054000</v>
      </c>
      <c r="AA20" s="44"/>
    </row>
    <row r="21" spans="1:27" x14ac:dyDescent="0.3">
      <c r="A21" s="33">
        <v>13</v>
      </c>
      <c r="B21" s="34" t="s">
        <v>92</v>
      </c>
      <c r="C21" s="30">
        <v>1509875000</v>
      </c>
      <c r="D21" s="31"/>
      <c r="E21" s="31"/>
      <c r="F21" s="31"/>
      <c r="G21" s="31"/>
      <c r="H21" s="31"/>
      <c r="I21" s="30">
        <v>51700000</v>
      </c>
      <c r="J21" s="31"/>
      <c r="K21" s="31"/>
      <c r="L21" s="31"/>
      <c r="M21" s="31"/>
      <c r="N21" s="30">
        <v>27750000</v>
      </c>
      <c r="O21" s="31"/>
      <c r="P21" s="31"/>
      <c r="Q21" s="30">
        <v>23148800</v>
      </c>
      <c r="R21" s="31"/>
      <c r="S21" s="31"/>
      <c r="T21" s="30">
        <v>152993000</v>
      </c>
      <c r="U21" s="31"/>
      <c r="V21" s="30">
        <f t="shared" si="0"/>
        <v>255591800</v>
      </c>
      <c r="W21" s="35">
        <f t="shared" si="1"/>
        <v>16.928010596903718</v>
      </c>
      <c r="X21" s="30">
        <f>2500000+5191437</f>
        <v>7691437</v>
      </c>
      <c r="Y21" s="44">
        <f t="shared" si="2"/>
        <v>263283237</v>
      </c>
      <c r="AA21" s="44"/>
    </row>
    <row r="22" spans="1:27" x14ac:dyDescent="0.3">
      <c r="A22" s="33">
        <v>14</v>
      </c>
      <c r="B22" s="34" t="s">
        <v>93</v>
      </c>
      <c r="C22" s="30">
        <v>400000000</v>
      </c>
      <c r="D22" s="30">
        <v>2630000</v>
      </c>
      <c r="E22" s="31"/>
      <c r="F22" s="31"/>
      <c r="G22" s="31"/>
      <c r="H22" s="31"/>
      <c r="I22" s="31"/>
      <c r="J22" s="31"/>
      <c r="K22" s="31"/>
      <c r="L22" s="30">
        <v>755000</v>
      </c>
      <c r="M22" s="30">
        <v>201600000</v>
      </c>
      <c r="N22" s="30">
        <v>2150000</v>
      </c>
      <c r="O22" s="31"/>
      <c r="P22" s="31"/>
      <c r="Q22" s="30">
        <v>222655210</v>
      </c>
      <c r="R22" s="31"/>
      <c r="S22" s="31"/>
      <c r="T22" s="30">
        <v>61343650</v>
      </c>
      <c r="U22" s="31"/>
      <c r="V22" s="30">
        <f t="shared" si="0"/>
        <v>491133860</v>
      </c>
      <c r="W22" s="35">
        <f t="shared" si="1"/>
        <v>122.78346499999999</v>
      </c>
      <c r="X22" s="30">
        <f>53695220+94481548+148000</f>
        <v>148324768</v>
      </c>
      <c r="Y22" s="44">
        <f t="shared" si="2"/>
        <v>639458628</v>
      </c>
      <c r="AA22" s="44"/>
    </row>
    <row r="23" spans="1:27" x14ac:dyDescent="0.3">
      <c r="A23" s="33">
        <v>15</v>
      </c>
      <c r="B23" s="34" t="s">
        <v>94</v>
      </c>
      <c r="C23" s="30">
        <v>258315000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0">
        <v>5300000</v>
      </c>
      <c r="O23" s="31"/>
      <c r="P23" s="31"/>
      <c r="Q23" s="37">
        <v>265420000</v>
      </c>
      <c r="R23" s="31"/>
      <c r="S23" s="31"/>
      <c r="T23" s="31"/>
      <c r="U23" s="30">
        <v>49389210</v>
      </c>
      <c r="V23" s="30">
        <f t="shared" si="0"/>
        <v>320109210</v>
      </c>
      <c r="W23" s="35">
        <f t="shared" si="1"/>
        <v>123.92203704779048</v>
      </c>
      <c r="X23" s="30">
        <f>165000</f>
        <v>165000</v>
      </c>
      <c r="Y23" s="44">
        <f t="shared" si="2"/>
        <v>320274210</v>
      </c>
      <c r="AA23" s="44"/>
    </row>
    <row r="24" spans="1:27" x14ac:dyDescent="0.3">
      <c r="A24" s="33">
        <v>16</v>
      </c>
      <c r="B24" s="34" t="s">
        <v>95</v>
      </c>
      <c r="C24" s="30">
        <v>517350000</v>
      </c>
      <c r="D24" s="31"/>
      <c r="E24" s="31"/>
      <c r="F24" s="31"/>
      <c r="G24" s="31"/>
      <c r="H24" s="31"/>
      <c r="I24" s="31"/>
      <c r="J24" s="31"/>
      <c r="K24" s="31"/>
      <c r="L24" s="30">
        <v>28221000</v>
      </c>
      <c r="M24" s="30">
        <v>1800000</v>
      </c>
      <c r="N24" s="30">
        <v>3100000</v>
      </c>
      <c r="O24" s="30">
        <v>242200000</v>
      </c>
      <c r="P24" s="31"/>
      <c r="Q24" s="30">
        <v>35996000</v>
      </c>
      <c r="R24" s="31"/>
      <c r="S24" s="31"/>
      <c r="T24" s="30">
        <v>14397250</v>
      </c>
      <c r="U24" s="31"/>
      <c r="V24" s="30">
        <f t="shared" si="0"/>
        <v>325714250</v>
      </c>
      <c r="W24" s="35">
        <f t="shared" si="1"/>
        <v>62.958200444573308</v>
      </c>
      <c r="X24" s="30">
        <v>0</v>
      </c>
      <c r="Y24" s="44">
        <f t="shared" si="2"/>
        <v>325714250</v>
      </c>
      <c r="AA24" s="44"/>
    </row>
    <row r="25" spans="1:27" x14ac:dyDescent="0.3">
      <c r="A25" s="33">
        <v>17</v>
      </c>
      <c r="B25" s="34" t="s">
        <v>96</v>
      </c>
      <c r="C25" s="30">
        <v>824112000</v>
      </c>
      <c r="D25" s="30">
        <v>48000000</v>
      </c>
      <c r="E25" s="31"/>
      <c r="F25" s="31"/>
      <c r="G25" s="30">
        <v>41496545</v>
      </c>
      <c r="H25" s="31"/>
      <c r="I25" s="31"/>
      <c r="J25" s="31"/>
      <c r="K25" s="31"/>
      <c r="L25" s="31"/>
      <c r="M25" s="31"/>
      <c r="N25" s="31"/>
      <c r="O25" s="31"/>
      <c r="P25" s="31"/>
      <c r="Q25" s="30">
        <v>12711000</v>
      </c>
      <c r="R25" s="31"/>
      <c r="S25" s="31"/>
      <c r="T25" s="31"/>
      <c r="U25" s="31"/>
      <c r="V25" s="30">
        <f t="shared" si="0"/>
        <v>102207545</v>
      </c>
      <c r="W25" s="35">
        <f t="shared" si="1"/>
        <v>12.40214254858563</v>
      </c>
      <c r="X25" s="30">
        <f>63593000+17403540+12546784</f>
        <v>93543324</v>
      </c>
      <c r="Y25" s="44">
        <f t="shared" si="2"/>
        <v>195750869</v>
      </c>
      <c r="AA25" s="44"/>
    </row>
    <row r="26" spans="1:27" x14ac:dyDescent="0.3">
      <c r="A26" s="33">
        <v>18</v>
      </c>
      <c r="B26" s="34" t="s">
        <v>97</v>
      </c>
      <c r="C26" s="30">
        <v>251290000</v>
      </c>
      <c r="D26" s="30">
        <v>26635188</v>
      </c>
      <c r="E26" s="31"/>
      <c r="F26" s="31"/>
      <c r="G26" s="31"/>
      <c r="H26" s="31"/>
      <c r="I26" s="30">
        <v>90100000</v>
      </c>
      <c r="J26" s="31"/>
      <c r="K26" s="31"/>
      <c r="L26" s="46">
        <v>18500000</v>
      </c>
      <c r="M26" s="30">
        <v>28430000</v>
      </c>
      <c r="N26" s="30">
        <v>4050000</v>
      </c>
      <c r="O26" s="30">
        <v>990000</v>
      </c>
      <c r="P26" s="31"/>
      <c r="Q26" s="30">
        <v>263883000</v>
      </c>
      <c r="R26" s="31"/>
      <c r="S26" s="31"/>
      <c r="T26" s="30">
        <v>65859000</v>
      </c>
      <c r="U26" s="31"/>
      <c r="V26" s="30">
        <f t="shared" si="0"/>
        <v>498447188</v>
      </c>
      <c r="W26" s="35">
        <f t="shared" si="1"/>
        <v>198.35536153448209</v>
      </c>
      <c r="X26" s="30">
        <v>55418823</v>
      </c>
      <c r="Y26" s="44">
        <f t="shared" si="2"/>
        <v>553866011</v>
      </c>
      <c r="AA26" s="44"/>
    </row>
    <row r="27" spans="1:27" x14ac:dyDescent="0.3">
      <c r="A27" s="33">
        <v>19</v>
      </c>
      <c r="B27" s="34" t="s">
        <v>98</v>
      </c>
      <c r="C27" s="30">
        <v>175000000</v>
      </c>
      <c r="D27" s="30">
        <v>9462000</v>
      </c>
      <c r="E27" s="31"/>
      <c r="F27" s="31"/>
      <c r="G27" s="31"/>
      <c r="H27" s="31"/>
      <c r="I27" s="31"/>
      <c r="J27" s="31"/>
      <c r="K27" s="31"/>
      <c r="L27" s="30">
        <v>1700014</v>
      </c>
      <c r="M27" s="30">
        <v>3300000</v>
      </c>
      <c r="N27" s="31"/>
      <c r="O27" s="30">
        <v>9240000</v>
      </c>
      <c r="P27" s="31"/>
      <c r="Q27" s="30">
        <v>154390000</v>
      </c>
      <c r="R27" s="31"/>
      <c r="S27" s="31"/>
      <c r="T27" s="31"/>
      <c r="U27" s="31"/>
      <c r="V27" s="30">
        <f t="shared" si="0"/>
        <v>178092014</v>
      </c>
      <c r="W27" s="35">
        <f t="shared" si="1"/>
        <v>101.76686514285713</v>
      </c>
      <c r="X27" s="30">
        <v>0</v>
      </c>
      <c r="Y27" s="44">
        <f t="shared" si="2"/>
        <v>178092014</v>
      </c>
      <c r="AA27" s="44"/>
    </row>
    <row r="28" spans="1:27" x14ac:dyDescent="0.3">
      <c r="A28" s="33">
        <v>20</v>
      </c>
      <c r="B28" s="34" t="s">
        <v>99</v>
      </c>
      <c r="C28" s="30">
        <v>75000000</v>
      </c>
      <c r="D28" s="31"/>
      <c r="E28" s="31"/>
      <c r="F28" s="31"/>
      <c r="G28" s="31"/>
      <c r="H28" s="31"/>
      <c r="I28" s="31"/>
      <c r="J28" s="31"/>
      <c r="K28" s="31"/>
      <c r="L28" s="31"/>
      <c r="M28" s="38"/>
      <c r="N28" s="38"/>
      <c r="O28" s="31"/>
      <c r="P28" s="31"/>
      <c r="Q28" s="30">
        <v>53482000</v>
      </c>
      <c r="R28" s="31"/>
      <c r="S28" s="31"/>
      <c r="T28" s="31"/>
      <c r="U28" s="31"/>
      <c r="V28" s="30">
        <f t="shared" si="0"/>
        <v>53482000</v>
      </c>
      <c r="W28" s="35">
        <f t="shared" si="1"/>
        <v>71.309333333333342</v>
      </c>
      <c r="X28" s="30">
        <v>0</v>
      </c>
      <c r="Y28" s="44">
        <f t="shared" si="2"/>
        <v>53482000</v>
      </c>
      <c r="AA28" s="44"/>
    </row>
    <row r="29" spans="1:27" x14ac:dyDescent="0.3">
      <c r="A29" s="55" t="s">
        <v>100</v>
      </c>
      <c r="B29" s="56"/>
      <c r="C29" s="39">
        <f t="shared" ref="C29:V29" si="3">SUM(C9:C28)</f>
        <v>11224223420</v>
      </c>
      <c r="D29" s="39">
        <f t="shared" si="3"/>
        <v>268120040</v>
      </c>
      <c r="E29" s="39">
        <f t="shared" si="3"/>
        <v>5825000</v>
      </c>
      <c r="F29" s="39">
        <f t="shared" si="3"/>
        <v>5077777</v>
      </c>
      <c r="G29" s="39">
        <f t="shared" si="3"/>
        <v>89153334</v>
      </c>
      <c r="H29" s="39">
        <f t="shared" si="3"/>
        <v>3473600</v>
      </c>
      <c r="I29" s="39">
        <f t="shared" si="3"/>
        <v>2013090000</v>
      </c>
      <c r="J29" s="39">
        <f t="shared" si="3"/>
        <v>112960000</v>
      </c>
      <c r="K29" s="39">
        <f t="shared" si="3"/>
        <v>300000</v>
      </c>
      <c r="L29" s="39">
        <f t="shared" si="3"/>
        <v>304036083</v>
      </c>
      <c r="M29" s="39">
        <f t="shared" si="3"/>
        <v>405252000</v>
      </c>
      <c r="N29" s="39">
        <f t="shared" si="3"/>
        <v>578700437</v>
      </c>
      <c r="O29" s="39">
        <f t="shared" si="3"/>
        <v>368830000</v>
      </c>
      <c r="P29" s="39">
        <f t="shared" si="3"/>
        <v>100000</v>
      </c>
      <c r="Q29" s="39">
        <f t="shared" si="3"/>
        <v>2498324420</v>
      </c>
      <c r="R29" s="39">
        <f>SUM(R9:R28)</f>
        <v>15921171</v>
      </c>
      <c r="S29" s="39"/>
      <c r="T29" s="39">
        <f t="shared" si="3"/>
        <v>917497200</v>
      </c>
      <c r="U29" s="39">
        <f t="shared" si="3"/>
        <v>51804653</v>
      </c>
      <c r="V29" s="39">
        <f t="shared" si="3"/>
        <v>7640715715</v>
      </c>
      <c r="W29" s="40">
        <f t="shared" si="1"/>
        <v>68.073446412206223</v>
      </c>
      <c r="X29" s="39">
        <f>SUM(X9:X28)</f>
        <v>603929468</v>
      </c>
    </row>
    <row r="30" spans="1:27" x14ac:dyDescent="0.3">
      <c r="A30" s="41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2"/>
    </row>
  </sheetData>
  <mergeCells count="9">
    <mergeCell ref="W7:W8"/>
    <mergeCell ref="X7:X8"/>
    <mergeCell ref="A29:B29"/>
    <mergeCell ref="A2:V2"/>
    <mergeCell ref="A3:V3"/>
    <mergeCell ref="A7:A8"/>
    <mergeCell ref="B7:B8"/>
    <mergeCell ref="C7:C8"/>
    <mergeCell ref="D7:V7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0"/>
  <sheetViews>
    <sheetView zoomScale="90" zoomScaleNormal="9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B19" sqref="B19"/>
    </sheetView>
  </sheetViews>
  <sheetFormatPr defaultColWidth="9.109375" defaultRowHeight="14.4" x14ac:dyDescent="0.3"/>
  <cols>
    <col min="1" max="1" width="5.6640625" style="17" customWidth="1"/>
    <col min="2" max="2" width="52.33203125" style="17" customWidth="1"/>
    <col min="3" max="3" width="15" style="17" bestFit="1" customWidth="1"/>
    <col min="4" max="4" width="12.6640625" style="17" bestFit="1" customWidth="1"/>
    <col min="5" max="5" width="14" style="17" customWidth="1"/>
    <col min="6" max="6" width="12.6640625" style="17" customWidth="1"/>
    <col min="7" max="7" width="13" style="17" bestFit="1" customWidth="1"/>
    <col min="8" max="8" width="13.109375" style="17" bestFit="1" customWidth="1"/>
    <col min="9" max="9" width="14" style="17" bestFit="1" customWidth="1"/>
    <col min="10" max="10" width="14.6640625" style="17" bestFit="1" customWidth="1"/>
    <col min="11" max="12" width="12.44140625" style="17" bestFit="1" customWidth="1"/>
    <col min="13" max="13" width="15" style="17" bestFit="1" customWidth="1"/>
    <col min="14" max="14" width="17.5546875" style="17" bestFit="1" customWidth="1"/>
    <col min="15" max="15" width="9.109375" style="17"/>
    <col min="16" max="16" width="16.6640625" style="17" bestFit="1" customWidth="1"/>
    <col min="17" max="16384" width="9.109375" style="17"/>
  </cols>
  <sheetData>
    <row r="2" spans="1:16" ht="18" x14ac:dyDescent="0.35">
      <c r="A2" s="60" t="s">
        <v>59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6" ht="18" x14ac:dyDescent="0.35">
      <c r="A3" s="60" t="s">
        <v>101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6" x14ac:dyDescent="0.3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6" ht="15.6" x14ac:dyDescent="0.3">
      <c r="A5" s="20" t="str">
        <f>'per jenis pendapatan'!A5</f>
        <v>DATA OMSPAN SAMPAI DENGAN 31 Desember 2021 pk. 09.00 WIB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6" x14ac:dyDescent="0.3">
      <c r="A6" s="16"/>
      <c r="B6" s="16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6" x14ac:dyDescent="0.3">
      <c r="A7" s="58" t="s">
        <v>1</v>
      </c>
      <c r="B7" s="58" t="s">
        <v>3</v>
      </c>
      <c r="C7" s="59" t="s">
        <v>60</v>
      </c>
      <c r="D7" s="59" t="s">
        <v>61</v>
      </c>
      <c r="E7" s="59"/>
      <c r="F7" s="59"/>
      <c r="G7" s="59"/>
      <c r="H7" s="59"/>
      <c r="I7" s="59"/>
      <c r="J7" s="59"/>
      <c r="K7" s="59"/>
      <c r="L7" s="59"/>
      <c r="M7" s="59"/>
    </row>
    <row r="8" spans="1:16" ht="72" x14ac:dyDescent="0.3">
      <c r="A8" s="58"/>
      <c r="B8" s="58"/>
      <c r="C8" s="59"/>
      <c r="D8" s="23" t="s">
        <v>64</v>
      </c>
      <c r="E8" s="24" t="s">
        <v>65</v>
      </c>
      <c r="F8" s="23" t="s">
        <v>66</v>
      </c>
      <c r="G8" s="23" t="s">
        <v>67</v>
      </c>
      <c r="H8" s="23" t="s">
        <v>68</v>
      </c>
      <c r="I8" s="23" t="s">
        <v>69</v>
      </c>
      <c r="J8" s="23" t="s">
        <v>70</v>
      </c>
      <c r="K8" s="23" t="s">
        <v>71</v>
      </c>
      <c r="L8" s="23" t="s">
        <v>72</v>
      </c>
      <c r="M8" s="47" t="s">
        <v>80</v>
      </c>
    </row>
    <row r="9" spans="1:16" x14ac:dyDescent="0.3">
      <c r="A9" s="26">
        <v>1</v>
      </c>
      <c r="B9" s="27" t="s">
        <v>81</v>
      </c>
      <c r="C9" s="28">
        <v>3438919000</v>
      </c>
      <c r="D9" s="28">
        <f>'per jenis pendapatan'!D9</f>
        <v>80259903</v>
      </c>
      <c r="E9" s="28">
        <f>'per jenis pendapatan'!E9</f>
        <v>5825000</v>
      </c>
      <c r="F9" s="29">
        <f>'per jenis pendapatan'!F9</f>
        <v>0</v>
      </c>
      <c r="G9" s="29">
        <f>'per jenis pendapatan'!G9</f>
        <v>0</v>
      </c>
      <c r="H9" s="29">
        <f>'per jenis pendapatan'!H9</f>
        <v>0</v>
      </c>
      <c r="I9" s="28">
        <f>'per jenis pendapatan'!I9</f>
        <v>1310875000</v>
      </c>
      <c r="J9" s="28">
        <f>'per jenis pendapatan'!J9</f>
        <v>112960000</v>
      </c>
      <c r="K9" s="29">
        <f>'per jenis pendapatan'!K9</f>
        <v>0</v>
      </c>
      <c r="L9" s="28">
        <f>'per jenis pendapatan'!L9</f>
        <v>78799950</v>
      </c>
      <c r="M9" s="30">
        <f t="shared" ref="M9:M28" si="0">SUM(D9:L9)</f>
        <v>1588719853</v>
      </c>
      <c r="N9" s="44"/>
      <c r="P9" s="44"/>
    </row>
    <row r="10" spans="1:16" x14ac:dyDescent="0.3">
      <c r="A10" s="33">
        <v>2</v>
      </c>
      <c r="B10" s="34" t="s">
        <v>82</v>
      </c>
      <c r="C10" s="30">
        <v>757366000</v>
      </c>
      <c r="D10" s="30">
        <f>'per jenis pendapatan'!D10</f>
        <v>31617265</v>
      </c>
      <c r="E10" s="31">
        <f>'per jenis pendapatan'!E10</f>
        <v>0</v>
      </c>
      <c r="F10" s="31">
        <f>'per jenis pendapatan'!F10</f>
        <v>0</v>
      </c>
      <c r="G10" s="31">
        <f>'per jenis pendapatan'!G10</f>
        <v>0</v>
      </c>
      <c r="H10" s="31">
        <f>'per jenis pendapatan'!H10</f>
        <v>0</v>
      </c>
      <c r="I10" s="30">
        <f>'per jenis pendapatan'!I10</f>
        <v>92200000</v>
      </c>
      <c r="J10" s="31">
        <f>'per jenis pendapatan'!J10</f>
        <v>0</v>
      </c>
      <c r="K10" s="31">
        <f>'per jenis pendapatan'!K10</f>
        <v>0</v>
      </c>
      <c r="L10" s="30">
        <f>'per jenis pendapatan'!L10</f>
        <v>176060119</v>
      </c>
      <c r="M10" s="30">
        <f t="shared" si="0"/>
        <v>299877384</v>
      </c>
      <c r="N10" s="44"/>
      <c r="P10" s="44"/>
    </row>
    <row r="11" spans="1:16" x14ac:dyDescent="0.3">
      <c r="A11" s="33">
        <v>3</v>
      </c>
      <c r="B11" s="34" t="s">
        <v>83</v>
      </c>
      <c r="C11" s="30">
        <v>764600000</v>
      </c>
      <c r="D11" s="30">
        <f>'per jenis pendapatan'!D11</f>
        <v>4439484</v>
      </c>
      <c r="E11" s="31">
        <f>'per jenis pendapatan'!E11</f>
        <v>0</v>
      </c>
      <c r="F11" s="31">
        <f>'per jenis pendapatan'!F11</f>
        <v>0</v>
      </c>
      <c r="G11" s="31">
        <f>'per jenis pendapatan'!G11</f>
        <v>0</v>
      </c>
      <c r="H11" s="30">
        <f>'per jenis pendapatan'!H11</f>
        <v>3473600</v>
      </c>
      <c r="I11" s="30">
        <f>'per jenis pendapatan'!I11</f>
        <v>63800000</v>
      </c>
      <c r="J11" s="31">
        <f>'per jenis pendapatan'!J11</f>
        <v>0</v>
      </c>
      <c r="K11" s="30">
        <f>'per jenis pendapatan'!K11</f>
        <v>300000</v>
      </c>
      <c r="L11" s="31">
        <f>'per jenis pendapatan'!L11</f>
        <v>0</v>
      </c>
      <c r="M11" s="30">
        <f t="shared" si="0"/>
        <v>72013084</v>
      </c>
      <c r="N11" s="44"/>
      <c r="P11" s="44"/>
    </row>
    <row r="12" spans="1:16" x14ac:dyDescent="0.3">
      <c r="A12" s="33">
        <v>4</v>
      </c>
      <c r="B12" s="34" t="s">
        <v>84</v>
      </c>
      <c r="C12" s="30">
        <v>275000000</v>
      </c>
      <c r="D12" s="31">
        <f>'per jenis pendapatan'!D12</f>
        <v>0</v>
      </c>
      <c r="E12" s="31">
        <f>'per jenis pendapatan'!E12</f>
        <v>0</v>
      </c>
      <c r="F12" s="31">
        <f>'per jenis pendapatan'!F12</f>
        <v>0</v>
      </c>
      <c r="G12" s="31">
        <f>'per jenis pendapatan'!G12</f>
        <v>0</v>
      </c>
      <c r="H12" s="31">
        <f>'per jenis pendapatan'!H12</f>
        <v>0</v>
      </c>
      <c r="I12" s="30">
        <f>'per jenis pendapatan'!I12</f>
        <v>39815000</v>
      </c>
      <c r="J12" s="31">
        <f>'per jenis pendapatan'!J12</f>
        <v>0</v>
      </c>
      <c r="K12" s="31">
        <f>'per jenis pendapatan'!K12</f>
        <v>0</v>
      </c>
      <c r="L12" s="31">
        <f>'per jenis pendapatan'!L12</f>
        <v>0</v>
      </c>
      <c r="M12" s="30">
        <f t="shared" si="0"/>
        <v>39815000</v>
      </c>
      <c r="N12" s="44"/>
      <c r="P12" s="44"/>
    </row>
    <row r="13" spans="1:16" x14ac:dyDescent="0.3">
      <c r="A13" s="33">
        <v>5</v>
      </c>
      <c r="B13" s="34" t="s">
        <v>85</v>
      </c>
      <c r="C13" s="30">
        <v>278680000</v>
      </c>
      <c r="D13" s="30">
        <f>'per jenis pendapatan'!D13</f>
        <v>13741700</v>
      </c>
      <c r="E13" s="31">
        <f>'per jenis pendapatan'!E13</f>
        <v>0</v>
      </c>
      <c r="F13" s="31">
        <f>'per jenis pendapatan'!F13</f>
        <v>0</v>
      </c>
      <c r="G13" s="30">
        <f>'per jenis pendapatan'!G13</f>
        <v>47656789</v>
      </c>
      <c r="H13" s="31">
        <f>'per jenis pendapatan'!H13</f>
        <v>0</v>
      </c>
      <c r="I13" s="30">
        <f>'per jenis pendapatan'!I13</f>
        <v>36000000</v>
      </c>
      <c r="J13" s="31">
        <f>'per jenis pendapatan'!J13</f>
        <v>0</v>
      </c>
      <c r="K13" s="31">
        <f>'per jenis pendapatan'!K13</f>
        <v>0</v>
      </c>
      <c r="L13" s="31">
        <f>'per jenis pendapatan'!L13</f>
        <v>0</v>
      </c>
      <c r="M13" s="30">
        <f t="shared" si="0"/>
        <v>97398489</v>
      </c>
      <c r="N13" s="44"/>
      <c r="P13" s="44"/>
    </row>
    <row r="14" spans="1:16" x14ac:dyDescent="0.3">
      <c r="A14" s="33">
        <v>6</v>
      </c>
      <c r="B14" s="34" t="s">
        <v>86</v>
      </c>
      <c r="C14" s="30">
        <v>96700000</v>
      </c>
      <c r="D14" s="31">
        <f>'per jenis pendapatan'!D14</f>
        <v>0</v>
      </c>
      <c r="E14" s="31">
        <f>'per jenis pendapatan'!E14</f>
        <v>0</v>
      </c>
      <c r="F14" s="31">
        <f>'per jenis pendapatan'!F14</f>
        <v>0</v>
      </c>
      <c r="G14" s="31">
        <f>'per jenis pendapatan'!G14</f>
        <v>0</v>
      </c>
      <c r="H14" s="31">
        <f>'per jenis pendapatan'!H14</f>
        <v>0</v>
      </c>
      <c r="I14" s="30">
        <f>'per jenis pendapatan'!I14</f>
        <v>59300000</v>
      </c>
      <c r="J14" s="31">
        <f>'per jenis pendapatan'!J14</f>
        <v>0</v>
      </c>
      <c r="K14" s="31">
        <f>'per jenis pendapatan'!K14</f>
        <v>0</v>
      </c>
      <c r="L14" s="31">
        <f>'per jenis pendapatan'!L14</f>
        <v>0</v>
      </c>
      <c r="M14" s="30">
        <f t="shared" si="0"/>
        <v>59300000</v>
      </c>
      <c r="N14" s="44"/>
      <c r="P14" s="44"/>
    </row>
    <row r="15" spans="1:16" x14ac:dyDescent="0.3">
      <c r="A15" s="33">
        <v>7</v>
      </c>
      <c r="B15" s="34" t="s">
        <v>87</v>
      </c>
      <c r="C15" s="30">
        <v>141840000</v>
      </c>
      <c r="D15" s="31">
        <f>'per jenis pendapatan'!D15</f>
        <v>0</v>
      </c>
      <c r="E15" s="31">
        <f>'per jenis pendapatan'!E15</f>
        <v>0</v>
      </c>
      <c r="F15" s="31">
        <f>'per jenis pendapatan'!F15</f>
        <v>0</v>
      </c>
      <c r="G15" s="31">
        <f>'per jenis pendapatan'!G15</f>
        <v>0</v>
      </c>
      <c r="H15" s="31">
        <f>'per jenis pendapatan'!H15</f>
        <v>0</v>
      </c>
      <c r="I15" s="30">
        <f>'per jenis pendapatan'!I15</f>
        <v>82600000</v>
      </c>
      <c r="J15" s="31">
        <f>'per jenis pendapatan'!J15</f>
        <v>0</v>
      </c>
      <c r="K15" s="31">
        <f>'per jenis pendapatan'!K15</f>
        <v>0</v>
      </c>
      <c r="L15" s="31">
        <f>'per jenis pendapatan'!L15</f>
        <v>0</v>
      </c>
      <c r="M15" s="30">
        <f t="shared" si="0"/>
        <v>82600000</v>
      </c>
      <c r="N15" s="44"/>
      <c r="P15" s="44"/>
    </row>
    <row r="16" spans="1:16" x14ac:dyDescent="0.3">
      <c r="A16" s="33">
        <v>8</v>
      </c>
      <c r="B16" s="34" t="s">
        <v>88</v>
      </c>
      <c r="C16" s="30">
        <v>59873000</v>
      </c>
      <c r="D16" s="31">
        <f>'per jenis pendapatan'!D16</f>
        <v>0</v>
      </c>
      <c r="E16" s="31">
        <f>'per jenis pendapatan'!E16</f>
        <v>0</v>
      </c>
      <c r="F16" s="31">
        <f>'per jenis pendapatan'!F16</f>
        <v>0</v>
      </c>
      <c r="G16" s="31">
        <f>'per jenis pendapatan'!G16</f>
        <v>0</v>
      </c>
      <c r="H16" s="31">
        <f>'per jenis pendapatan'!H16</f>
        <v>0</v>
      </c>
      <c r="I16" s="30">
        <f>'per jenis pendapatan'!I16</f>
        <v>43400000</v>
      </c>
      <c r="J16" s="31">
        <f>'per jenis pendapatan'!J16</f>
        <v>0</v>
      </c>
      <c r="K16" s="31">
        <f>'per jenis pendapatan'!K16</f>
        <v>0</v>
      </c>
      <c r="L16" s="31">
        <f>'per jenis pendapatan'!L16</f>
        <v>0</v>
      </c>
      <c r="M16" s="30">
        <f t="shared" si="0"/>
        <v>43400000</v>
      </c>
      <c r="N16" s="44"/>
      <c r="P16" s="44"/>
    </row>
    <row r="17" spans="1:16" x14ac:dyDescent="0.3">
      <c r="A17" s="33">
        <v>9</v>
      </c>
      <c r="B17" s="34" t="s">
        <v>89</v>
      </c>
      <c r="C17" s="30">
        <v>335236000</v>
      </c>
      <c r="D17" s="30">
        <f>'per jenis pendapatan'!D17</f>
        <v>36349500</v>
      </c>
      <c r="E17" s="31">
        <f>'per jenis pendapatan'!E17</f>
        <v>0</v>
      </c>
      <c r="F17" s="30">
        <f>'per jenis pendapatan'!F17</f>
        <v>5077777</v>
      </c>
      <c r="G17" s="31">
        <f>'per jenis pendapatan'!G17</f>
        <v>0</v>
      </c>
      <c r="H17" s="31">
        <f>'per jenis pendapatan'!H17</f>
        <v>0</v>
      </c>
      <c r="I17" s="30">
        <f>'per jenis pendapatan'!I17</f>
        <v>26700000</v>
      </c>
      <c r="J17" s="31">
        <f>'per jenis pendapatan'!J17</f>
        <v>0</v>
      </c>
      <c r="K17" s="31">
        <f>'per jenis pendapatan'!K17</f>
        <v>0</v>
      </c>
      <c r="L17" s="31">
        <f>'per jenis pendapatan'!L17</f>
        <v>0</v>
      </c>
      <c r="M17" s="30">
        <f t="shared" si="0"/>
        <v>68127277</v>
      </c>
      <c r="N17" s="44"/>
      <c r="P17" s="44"/>
    </row>
    <row r="18" spans="1:16" x14ac:dyDescent="0.3">
      <c r="A18" s="33">
        <v>10</v>
      </c>
      <c r="B18" s="34" t="s">
        <v>90</v>
      </c>
      <c r="C18" s="30">
        <v>721940000</v>
      </c>
      <c r="D18" s="30">
        <f>'per jenis pendapatan'!D18</f>
        <v>14985000</v>
      </c>
      <c r="E18" s="31">
        <f>'per jenis pendapatan'!E18</f>
        <v>0</v>
      </c>
      <c r="F18" s="31">
        <f>'per jenis pendapatan'!F18</f>
        <v>0</v>
      </c>
      <c r="G18" s="31">
        <f>'per jenis pendapatan'!G18</f>
        <v>0</v>
      </c>
      <c r="H18" s="31">
        <f>'per jenis pendapatan'!H18</f>
        <v>0</v>
      </c>
      <c r="I18" s="30">
        <f>'per jenis pendapatan'!I18</f>
        <v>57200000</v>
      </c>
      <c r="J18" s="31">
        <f>'per jenis pendapatan'!J18</f>
        <v>0</v>
      </c>
      <c r="K18" s="31">
        <f>'per jenis pendapatan'!K18</f>
        <v>0</v>
      </c>
      <c r="L18" s="31">
        <f>'per jenis pendapatan'!L18</f>
        <v>0</v>
      </c>
      <c r="M18" s="30">
        <f t="shared" si="0"/>
        <v>72185000</v>
      </c>
      <c r="N18" s="44"/>
      <c r="P18" s="44"/>
    </row>
    <row r="19" spans="1:16" x14ac:dyDescent="0.3">
      <c r="A19" s="33">
        <v>11</v>
      </c>
      <c r="B19" s="34" t="s">
        <v>102</v>
      </c>
      <c r="C19" s="30">
        <v>50000000</v>
      </c>
      <c r="D19" s="31">
        <f>'per jenis pendapatan'!D19</f>
        <v>0</v>
      </c>
      <c r="E19" s="31">
        <f>'per jenis pendapatan'!E19</f>
        <v>0</v>
      </c>
      <c r="F19" s="31">
        <f>'per jenis pendapatan'!F19</f>
        <v>0</v>
      </c>
      <c r="G19" s="31">
        <f>'per jenis pendapatan'!G19</f>
        <v>0</v>
      </c>
      <c r="H19" s="31">
        <f>'per jenis pendapatan'!H19</f>
        <v>0</v>
      </c>
      <c r="I19" s="31">
        <f>'per jenis pendapatan'!I19</f>
        <v>0</v>
      </c>
      <c r="J19" s="31">
        <f>'per jenis pendapatan'!J19</f>
        <v>0</v>
      </c>
      <c r="K19" s="31">
        <f>'per jenis pendapatan'!K19</f>
        <v>0</v>
      </c>
      <c r="L19" s="31">
        <f>'per jenis pendapatan'!L19</f>
        <v>0</v>
      </c>
      <c r="M19" s="30">
        <f t="shared" si="0"/>
        <v>0</v>
      </c>
      <c r="N19" s="44"/>
      <c r="P19" s="44"/>
    </row>
    <row r="20" spans="1:16" x14ac:dyDescent="0.3">
      <c r="A20" s="33">
        <v>12</v>
      </c>
      <c r="B20" s="34" t="s">
        <v>91</v>
      </c>
      <c r="C20" s="30">
        <v>293128000</v>
      </c>
      <c r="D20" s="31">
        <f>'per jenis pendapatan'!D20</f>
        <v>0</v>
      </c>
      <c r="E20" s="31">
        <f>'per jenis pendapatan'!E20</f>
        <v>0</v>
      </c>
      <c r="F20" s="31">
        <f>'per jenis pendapatan'!F20</f>
        <v>0</v>
      </c>
      <c r="G20" s="31">
        <f>'per jenis pendapatan'!G20</f>
        <v>0</v>
      </c>
      <c r="H20" s="31">
        <f>'per jenis pendapatan'!H20</f>
        <v>0</v>
      </c>
      <c r="I20" s="30">
        <f>'per jenis pendapatan'!I20</f>
        <v>59400000</v>
      </c>
      <c r="J20" s="31">
        <f>'per jenis pendapatan'!J20</f>
        <v>0</v>
      </c>
      <c r="K20" s="31">
        <f>'per jenis pendapatan'!K20</f>
        <v>0</v>
      </c>
      <c r="L20" s="31">
        <f>'per jenis pendapatan'!L20</f>
        <v>0</v>
      </c>
      <c r="M20" s="30">
        <f t="shared" si="0"/>
        <v>59400000</v>
      </c>
      <c r="N20" s="44"/>
      <c r="P20" s="44"/>
    </row>
    <row r="21" spans="1:16" x14ac:dyDescent="0.3">
      <c r="A21" s="33">
        <v>13</v>
      </c>
      <c r="B21" s="34" t="s">
        <v>92</v>
      </c>
      <c r="C21" s="30">
        <v>1509875000</v>
      </c>
      <c r="D21" s="31">
        <f>'per jenis pendapatan'!D21</f>
        <v>0</v>
      </c>
      <c r="E21" s="31">
        <f>'per jenis pendapatan'!E21</f>
        <v>0</v>
      </c>
      <c r="F21" s="31">
        <f>'per jenis pendapatan'!F21</f>
        <v>0</v>
      </c>
      <c r="G21" s="31">
        <f>'per jenis pendapatan'!G21</f>
        <v>0</v>
      </c>
      <c r="H21" s="31">
        <f>'per jenis pendapatan'!H21</f>
        <v>0</v>
      </c>
      <c r="I21" s="30">
        <f>'per jenis pendapatan'!I21</f>
        <v>51700000</v>
      </c>
      <c r="J21" s="31">
        <f>'per jenis pendapatan'!J21</f>
        <v>0</v>
      </c>
      <c r="K21" s="31">
        <f>'per jenis pendapatan'!K21</f>
        <v>0</v>
      </c>
      <c r="L21" s="31">
        <f>'per jenis pendapatan'!L21</f>
        <v>0</v>
      </c>
      <c r="M21" s="30">
        <f t="shared" si="0"/>
        <v>51700000</v>
      </c>
      <c r="N21" s="44"/>
      <c r="P21" s="44"/>
    </row>
    <row r="22" spans="1:16" x14ac:dyDescent="0.3">
      <c r="A22" s="33">
        <v>14</v>
      </c>
      <c r="B22" s="34" t="s">
        <v>93</v>
      </c>
      <c r="C22" s="30">
        <v>400000000</v>
      </c>
      <c r="D22" s="30">
        <f>'per jenis pendapatan'!D22</f>
        <v>2630000</v>
      </c>
      <c r="E22" s="31">
        <f>'per jenis pendapatan'!E22</f>
        <v>0</v>
      </c>
      <c r="F22" s="31">
        <f>'per jenis pendapatan'!F22</f>
        <v>0</v>
      </c>
      <c r="G22" s="31">
        <f>'per jenis pendapatan'!G22</f>
        <v>0</v>
      </c>
      <c r="H22" s="31">
        <f>'per jenis pendapatan'!H22</f>
        <v>0</v>
      </c>
      <c r="I22" s="31">
        <f>'per jenis pendapatan'!I22</f>
        <v>0</v>
      </c>
      <c r="J22" s="31">
        <f>'per jenis pendapatan'!J22</f>
        <v>0</v>
      </c>
      <c r="K22" s="31">
        <f>'per jenis pendapatan'!K22</f>
        <v>0</v>
      </c>
      <c r="L22" s="30">
        <f>'per jenis pendapatan'!L22</f>
        <v>755000</v>
      </c>
      <c r="M22" s="30">
        <f t="shared" si="0"/>
        <v>3385000</v>
      </c>
      <c r="N22" s="44"/>
      <c r="P22" s="44"/>
    </row>
    <row r="23" spans="1:16" x14ac:dyDescent="0.3">
      <c r="A23" s="33">
        <v>15</v>
      </c>
      <c r="B23" s="34" t="s">
        <v>94</v>
      </c>
      <c r="C23" s="30">
        <v>258315000</v>
      </c>
      <c r="D23" s="31">
        <f>'per jenis pendapatan'!D23</f>
        <v>0</v>
      </c>
      <c r="E23" s="31">
        <f>'per jenis pendapatan'!E23</f>
        <v>0</v>
      </c>
      <c r="F23" s="31">
        <f>'per jenis pendapatan'!F23</f>
        <v>0</v>
      </c>
      <c r="G23" s="31">
        <f>'per jenis pendapatan'!G23</f>
        <v>0</v>
      </c>
      <c r="H23" s="31">
        <f>'per jenis pendapatan'!H23</f>
        <v>0</v>
      </c>
      <c r="I23" s="31">
        <f>'per jenis pendapatan'!I23</f>
        <v>0</v>
      </c>
      <c r="J23" s="31">
        <f>'per jenis pendapatan'!J23</f>
        <v>0</v>
      </c>
      <c r="K23" s="31">
        <f>'per jenis pendapatan'!K23</f>
        <v>0</v>
      </c>
      <c r="L23" s="31">
        <f>'per jenis pendapatan'!L23</f>
        <v>0</v>
      </c>
      <c r="M23" s="30">
        <f t="shared" si="0"/>
        <v>0</v>
      </c>
      <c r="N23" s="44"/>
      <c r="P23" s="44"/>
    </row>
    <row r="24" spans="1:16" x14ac:dyDescent="0.3">
      <c r="A24" s="33">
        <v>16</v>
      </c>
      <c r="B24" s="34" t="s">
        <v>95</v>
      </c>
      <c r="C24" s="30">
        <v>517350000</v>
      </c>
      <c r="D24" s="31">
        <f>'per jenis pendapatan'!D24</f>
        <v>0</v>
      </c>
      <c r="E24" s="31">
        <f>'per jenis pendapatan'!E24</f>
        <v>0</v>
      </c>
      <c r="F24" s="31">
        <f>'per jenis pendapatan'!F24</f>
        <v>0</v>
      </c>
      <c r="G24" s="31">
        <f>'per jenis pendapatan'!G24</f>
        <v>0</v>
      </c>
      <c r="H24" s="31">
        <f>'per jenis pendapatan'!H24</f>
        <v>0</v>
      </c>
      <c r="I24" s="31">
        <f>'per jenis pendapatan'!I24</f>
        <v>0</v>
      </c>
      <c r="J24" s="31">
        <f>'per jenis pendapatan'!J24</f>
        <v>0</v>
      </c>
      <c r="K24" s="31">
        <f>'per jenis pendapatan'!K24</f>
        <v>0</v>
      </c>
      <c r="L24" s="30">
        <f>'per jenis pendapatan'!L24</f>
        <v>28221000</v>
      </c>
      <c r="M24" s="30">
        <f t="shared" si="0"/>
        <v>28221000</v>
      </c>
      <c r="N24" s="44"/>
      <c r="P24" s="44"/>
    </row>
    <row r="25" spans="1:16" x14ac:dyDescent="0.3">
      <c r="A25" s="33">
        <v>17</v>
      </c>
      <c r="B25" s="34" t="s">
        <v>96</v>
      </c>
      <c r="C25" s="30">
        <v>824112000</v>
      </c>
      <c r="D25" s="30">
        <f>'per jenis pendapatan'!D25</f>
        <v>48000000</v>
      </c>
      <c r="E25" s="31">
        <f>'per jenis pendapatan'!E25</f>
        <v>0</v>
      </c>
      <c r="F25" s="31">
        <f>'per jenis pendapatan'!F25</f>
        <v>0</v>
      </c>
      <c r="G25" s="30">
        <f>'per jenis pendapatan'!G25</f>
        <v>41496545</v>
      </c>
      <c r="H25" s="31">
        <f>'per jenis pendapatan'!H25</f>
        <v>0</v>
      </c>
      <c r="I25" s="31">
        <f>'per jenis pendapatan'!I25</f>
        <v>0</v>
      </c>
      <c r="J25" s="31">
        <f>'per jenis pendapatan'!J25</f>
        <v>0</v>
      </c>
      <c r="K25" s="31">
        <f>'per jenis pendapatan'!K25</f>
        <v>0</v>
      </c>
      <c r="L25" s="31">
        <f>'per jenis pendapatan'!L25</f>
        <v>0</v>
      </c>
      <c r="M25" s="30">
        <f t="shared" si="0"/>
        <v>89496545</v>
      </c>
      <c r="N25" s="44"/>
      <c r="P25" s="44"/>
    </row>
    <row r="26" spans="1:16" x14ac:dyDescent="0.3">
      <c r="A26" s="33">
        <v>18</v>
      </c>
      <c r="B26" s="34" t="s">
        <v>97</v>
      </c>
      <c r="C26" s="30">
        <v>251290000</v>
      </c>
      <c r="D26" s="30">
        <f>'per jenis pendapatan'!D26</f>
        <v>26635188</v>
      </c>
      <c r="E26" s="31">
        <f>'per jenis pendapatan'!E26</f>
        <v>0</v>
      </c>
      <c r="F26" s="31">
        <f>'per jenis pendapatan'!F26</f>
        <v>0</v>
      </c>
      <c r="G26" s="31">
        <f>'per jenis pendapatan'!G26</f>
        <v>0</v>
      </c>
      <c r="H26" s="31">
        <f>'per jenis pendapatan'!H26</f>
        <v>0</v>
      </c>
      <c r="I26" s="30">
        <f>'per jenis pendapatan'!I26</f>
        <v>90100000</v>
      </c>
      <c r="J26" s="31">
        <f>'per jenis pendapatan'!J26</f>
        <v>0</v>
      </c>
      <c r="K26" s="31">
        <f>'per jenis pendapatan'!K26</f>
        <v>0</v>
      </c>
      <c r="L26" s="30">
        <f>'per jenis pendapatan'!L26</f>
        <v>18500000</v>
      </c>
      <c r="M26" s="30">
        <f t="shared" si="0"/>
        <v>135235188</v>
      </c>
      <c r="N26" s="44"/>
      <c r="P26" s="44"/>
    </row>
    <row r="27" spans="1:16" x14ac:dyDescent="0.3">
      <c r="A27" s="33">
        <v>19</v>
      </c>
      <c r="B27" s="34" t="s">
        <v>98</v>
      </c>
      <c r="C27" s="30">
        <v>175000000</v>
      </c>
      <c r="D27" s="30">
        <f>'per jenis pendapatan'!D27</f>
        <v>9462000</v>
      </c>
      <c r="E27" s="31">
        <f>'per jenis pendapatan'!E27</f>
        <v>0</v>
      </c>
      <c r="F27" s="31">
        <f>'per jenis pendapatan'!F27</f>
        <v>0</v>
      </c>
      <c r="G27" s="31">
        <f>'per jenis pendapatan'!G27</f>
        <v>0</v>
      </c>
      <c r="H27" s="31">
        <f>'per jenis pendapatan'!H27</f>
        <v>0</v>
      </c>
      <c r="I27" s="31">
        <f>'per jenis pendapatan'!I27</f>
        <v>0</v>
      </c>
      <c r="J27" s="31">
        <f>'per jenis pendapatan'!J27</f>
        <v>0</v>
      </c>
      <c r="K27" s="31">
        <f>'per jenis pendapatan'!K27</f>
        <v>0</v>
      </c>
      <c r="L27" s="30">
        <f>'per jenis pendapatan'!L27</f>
        <v>1700014</v>
      </c>
      <c r="M27" s="30">
        <f t="shared" si="0"/>
        <v>11162014</v>
      </c>
      <c r="N27" s="44"/>
      <c r="P27" s="44"/>
    </row>
    <row r="28" spans="1:16" x14ac:dyDescent="0.3">
      <c r="A28" s="33">
        <v>20</v>
      </c>
      <c r="B28" s="34" t="s">
        <v>99</v>
      </c>
      <c r="C28" s="30">
        <v>75000000</v>
      </c>
      <c r="D28" s="31">
        <f>'per jenis pendapatan'!D28</f>
        <v>0</v>
      </c>
      <c r="E28" s="31">
        <f>'per jenis pendapatan'!E28</f>
        <v>0</v>
      </c>
      <c r="F28" s="31">
        <f>'per jenis pendapatan'!F28</f>
        <v>0</v>
      </c>
      <c r="G28" s="31">
        <f>'per jenis pendapatan'!G28</f>
        <v>0</v>
      </c>
      <c r="H28" s="31">
        <f>'per jenis pendapatan'!H28</f>
        <v>0</v>
      </c>
      <c r="I28" s="31">
        <f>'per jenis pendapatan'!I28</f>
        <v>0</v>
      </c>
      <c r="J28" s="31">
        <f>'per jenis pendapatan'!J28</f>
        <v>0</v>
      </c>
      <c r="K28" s="31">
        <f>'per jenis pendapatan'!K28</f>
        <v>0</v>
      </c>
      <c r="L28" s="31">
        <f>'per jenis pendapatan'!L28</f>
        <v>0</v>
      </c>
      <c r="M28" s="30">
        <f t="shared" si="0"/>
        <v>0</v>
      </c>
      <c r="N28" s="44"/>
      <c r="P28" s="44"/>
    </row>
    <row r="29" spans="1:16" x14ac:dyDescent="0.3">
      <c r="A29" s="55" t="s">
        <v>100</v>
      </c>
      <c r="B29" s="56"/>
      <c r="C29" s="39">
        <f t="shared" ref="C29:M29" si="1">SUM(C9:C28)</f>
        <v>11224224000</v>
      </c>
      <c r="D29" s="39">
        <f t="shared" si="1"/>
        <v>268120040</v>
      </c>
      <c r="E29" s="39">
        <f t="shared" si="1"/>
        <v>5825000</v>
      </c>
      <c r="F29" s="39">
        <f t="shared" si="1"/>
        <v>5077777</v>
      </c>
      <c r="G29" s="39">
        <f t="shared" si="1"/>
        <v>89153334</v>
      </c>
      <c r="H29" s="39">
        <f t="shared" si="1"/>
        <v>3473600</v>
      </c>
      <c r="I29" s="39">
        <f t="shared" si="1"/>
        <v>2013090000</v>
      </c>
      <c r="J29" s="39">
        <f t="shared" si="1"/>
        <v>112960000</v>
      </c>
      <c r="K29" s="39">
        <f t="shared" si="1"/>
        <v>300000</v>
      </c>
      <c r="L29" s="39">
        <f t="shared" si="1"/>
        <v>304036083</v>
      </c>
      <c r="M29" s="39">
        <f t="shared" si="1"/>
        <v>2802035834</v>
      </c>
    </row>
    <row r="30" spans="1:16" x14ac:dyDescent="0.3">
      <c r="A30" s="41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</row>
  </sheetData>
  <mergeCells count="7">
    <mergeCell ref="A29:B29"/>
    <mergeCell ref="A2:M2"/>
    <mergeCell ref="A3:M3"/>
    <mergeCell ref="A7:A8"/>
    <mergeCell ref="B7:B8"/>
    <mergeCell ref="C7:C8"/>
    <mergeCell ref="D7:M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30"/>
  <sheetViews>
    <sheetView zoomScale="80" zoomScaleNormal="80" workbookViewId="0">
      <pane xSplit="3" ySplit="8" topLeftCell="D24" activePane="bottomRight" state="frozen"/>
      <selection pane="topRight" activeCell="D1" sqref="D1"/>
      <selection pane="bottomLeft" activeCell="A9" sqref="A9"/>
      <selection pane="bottomRight" activeCell="M29" sqref="D9:M29"/>
    </sheetView>
  </sheetViews>
  <sheetFormatPr defaultColWidth="9.109375" defaultRowHeight="14.4" x14ac:dyDescent="0.3"/>
  <cols>
    <col min="1" max="1" width="5.6640625" style="17" customWidth="1"/>
    <col min="2" max="2" width="52.33203125" style="17" customWidth="1"/>
    <col min="3" max="3" width="15" style="17" bestFit="1" customWidth="1"/>
    <col min="4" max="4" width="14.33203125" style="17" bestFit="1" customWidth="1"/>
    <col min="5" max="6" width="13.33203125" style="17" bestFit="1" customWidth="1"/>
    <col min="7" max="7" width="13" style="17" bestFit="1" customWidth="1"/>
    <col min="8" max="8" width="15.88671875" style="17" bestFit="1" customWidth="1"/>
    <col min="9" max="12" width="15.88671875" style="17" customWidth="1"/>
    <col min="13" max="13" width="15" style="17" bestFit="1" customWidth="1"/>
    <col min="14" max="14" width="11.5546875" style="17" bestFit="1" customWidth="1"/>
    <col min="15" max="15" width="14.44140625" style="17" bestFit="1" customWidth="1"/>
    <col min="16" max="16" width="17.5546875" style="17" bestFit="1" customWidth="1"/>
    <col min="17" max="17" width="9.109375" style="17"/>
    <col min="18" max="18" width="16.6640625" style="17" bestFit="1" customWidth="1"/>
    <col min="19" max="16384" width="9.109375" style="17"/>
  </cols>
  <sheetData>
    <row r="2" spans="1:18" ht="18" x14ac:dyDescent="0.35">
      <c r="A2" s="60" t="s">
        <v>59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16"/>
    </row>
    <row r="3" spans="1:18" ht="18" x14ac:dyDescent="0.35">
      <c r="A3" s="60" t="s">
        <v>101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18"/>
    </row>
    <row r="4" spans="1:18" x14ac:dyDescent="0.3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</row>
    <row r="5" spans="1:18" ht="15.6" x14ac:dyDescent="0.3">
      <c r="A5" s="20" t="str">
        <f>'per jenis pendapatan'!A5</f>
        <v>DATA OMSPAN SAMPAI DENGAN 31 Desember 2021 pk. 09.00 WIB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16"/>
    </row>
    <row r="6" spans="1:18" x14ac:dyDescent="0.3">
      <c r="A6" s="16"/>
      <c r="B6" s="16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6"/>
    </row>
    <row r="7" spans="1:18" x14ac:dyDescent="0.3">
      <c r="A7" s="58" t="s">
        <v>1</v>
      </c>
      <c r="B7" s="58" t="s">
        <v>3</v>
      </c>
      <c r="C7" s="59" t="s">
        <v>60</v>
      </c>
      <c r="D7" s="59" t="s">
        <v>103</v>
      </c>
      <c r="E7" s="59"/>
      <c r="F7" s="59"/>
      <c r="G7" s="59"/>
      <c r="H7" s="59"/>
      <c r="I7" s="59"/>
      <c r="J7" s="59"/>
      <c r="K7" s="59"/>
      <c r="L7" s="59"/>
      <c r="M7" s="59"/>
      <c r="N7" s="51" t="s">
        <v>62</v>
      </c>
      <c r="O7" s="51" t="s">
        <v>63</v>
      </c>
    </row>
    <row r="8" spans="1:18" ht="82.8" x14ac:dyDescent="0.3">
      <c r="A8" s="58"/>
      <c r="B8" s="58"/>
      <c r="C8" s="59"/>
      <c r="D8" s="23" t="s">
        <v>73</v>
      </c>
      <c r="E8" s="23" t="s">
        <v>74</v>
      </c>
      <c r="F8" s="23" t="s">
        <v>75</v>
      </c>
      <c r="G8" s="23" t="s">
        <v>76</v>
      </c>
      <c r="H8" s="23" t="s">
        <v>77</v>
      </c>
      <c r="I8" s="23" t="s">
        <v>78</v>
      </c>
      <c r="J8" s="23" t="str">
        <f>'per jenis pendapatan'!S8</f>
        <v>Pendapatan Jasa Pelabuhan Perikanan</v>
      </c>
      <c r="K8" s="23" t="s">
        <v>104</v>
      </c>
      <c r="L8" s="23" t="s">
        <v>79</v>
      </c>
      <c r="M8" s="47" t="s">
        <v>80</v>
      </c>
      <c r="N8" s="52"/>
      <c r="O8" s="52"/>
    </row>
    <row r="9" spans="1:18" x14ac:dyDescent="0.3">
      <c r="A9" s="26">
        <v>1</v>
      </c>
      <c r="B9" s="27" t="s">
        <v>81</v>
      </c>
      <c r="C9" s="28">
        <v>3438919000</v>
      </c>
      <c r="D9" s="28">
        <f>'per jenis pendapatan'!M9</f>
        <v>1695000</v>
      </c>
      <c r="E9" s="28">
        <f>'per jenis pendapatan'!N9</f>
        <v>259450000</v>
      </c>
      <c r="F9" s="28">
        <f>'per jenis pendapatan'!O9</f>
        <v>70200000</v>
      </c>
      <c r="G9" s="49">
        <f>'per jenis pendapatan'!P9</f>
        <v>100000</v>
      </c>
      <c r="H9" s="28">
        <f>'per jenis pendapatan'!Q9</f>
        <v>447041200</v>
      </c>
      <c r="I9" s="29">
        <f>'per jenis pendapatan'!R9</f>
        <v>0</v>
      </c>
      <c r="J9" s="29"/>
      <c r="K9" s="28">
        <f>'per jenis pendapatan'!T9</f>
        <v>147046000</v>
      </c>
      <c r="L9" s="28">
        <f>'per jenis pendapatan'!U9</f>
        <v>1552363</v>
      </c>
      <c r="M9" s="30">
        <f t="shared" ref="M9:M28" si="0">SUM(D9:L9)</f>
        <v>927084563</v>
      </c>
      <c r="N9" s="32">
        <f t="shared" ref="N9:N29" si="1">M9/C9*100</f>
        <v>26.958604229992041</v>
      </c>
      <c r="O9" s="28">
        <f>16008000</f>
        <v>16008000</v>
      </c>
      <c r="P9" s="44"/>
      <c r="R9" s="44"/>
    </row>
    <row r="10" spans="1:18" x14ac:dyDescent="0.3">
      <c r="A10" s="33">
        <v>2</v>
      </c>
      <c r="B10" s="34" t="s">
        <v>82</v>
      </c>
      <c r="C10" s="30">
        <v>757366000</v>
      </c>
      <c r="D10" s="31">
        <f>'per jenis pendapatan'!M10</f>
        <v>0</v>
      </c>
      <c r="E10" s="30">
        <f>'per jenis pendapatan'!N10</f>
        <v>55525250</v>
      </c>
      <c r="F10" s="31">
        <f>'per jenis pendapatan'!O10</f>
        <v>0</v>
      </c>
      <c r="G10" s="31">
        <f>'per jenis pendapatan'!P10</f>
        <v>0</v>
      </c>
      <c r="H10" s="30">
        <f>'per jenis pendapatan'!Q10</f>
        <v>407159360</v>
      </c>
      <c r="I10" s="31">
        <f>'per jenis pendapatan'!R10</f>
        <v>0</v>
      </c>
      <c r="J10" s="31"/>
      <c r="K10" s="30">
        <f>'per jenis pendapatan'!T10</f>
        <v>269102750</v>
      </c>
      <c r="L10" s="31">
        <f>'per jenis pendapatan'!U10</f>
        <v>0</v>
      </c>
      <c r="M10" s="30">
        <f t="shared" si="0"/>
        <v>731787360</v>
      </c>
      <c r="N10" s="35">
        <f t="shared" si="1"/>
        <v>96.622684408859129</v>
      </c>
      <c r="O10" s="30">
        <f>79002600+7701567</f>
        <v>86704167</v>
      </c>
      <c r="P10" s="44"/>
      <c r="R10" s="44"/>
    </row>
    <row r="11" spans="1:18" x14ac:dyDescent="0.3">
      <c r="A11" s="33">
        <v>3</v>
      </c>
      <c r="B11" s="34" t="s">
        <v>83</v>
      </c>
      <c r="C11" s="30">
        <v>764600000</v>
      </c>
      <c r="D11" s="30">
        <f>'per jenis pendapatan'!M11</f>
        <v>81765000</v>
      </c>
      <c r="E11" s="30">
        <f>'per jenis pendapatan'!N11</f>
        <v>25680000</v>
      </c>
      <c r="F11" s="30">
        <f>'per jenis pendapatan'!O11</f>
        <v>46200000</v>
      </c>
      <c r="G11" s="31">
        <f>'per jenis pendapatan'!P11</f>
        <v>0</v>
      </c>
      <c r="H11" s="30">
        <f>'per jenis pendapatan'!Q11</f>
        <v>748600</v>
      </c>
      <c r="I11" s="30">
        <f>'per jenis pendapatan'!R11</f>
        <v>0</v>
      </c>
      <c r="J11" s="30">
        <f>'per jenis pendapatan'!S11</f>
        <v>2250000</v>
      </c>
      <c r="K11" s="30">
        <f>'per jenis pendapatan'!T11</f>
        <v>43000000</v>
      </c>
      <c r="L11" s="31">
        <f>'per jenis pendapatan'!U11</f>
        <v>0</v>
      </c>
      <c r="M11" s="30">
        <f t="shared" si="0"/>
        <v>199643600</v>
      </c>
      <c r="N11" s="35">
        <f t="shared" si="1"/>
        <v>26.1108553492022</v>
      </c>
      <c r="O11" s="30">
        <v>0</v>
      </c>
      <c r="P11" s="44"/>
      <c r="R11" s="44"/>
    </row>
    <row r="12" spans="1:18" x14ac:dyDescent="0.3">
      <c r="A12" s="33">
        <v>4</v>
      </c>
      <c r="B12" s="34" t="s">
        <v>84</v>
      </c>
      <c r="C12" s="30">
        <v>275000000</v>
      </c>
      <c r="D12" s="30">
        <f>'per jenis pendapatan'!M12</f>
        <v>3002000</v>
      </c>
      <c r="E12" s="30">
        <f>'per jenis pendapatan'!N12</f>
        <v>19975000</v>
      </c>
      <c r="F12" s="31">
        <f>'per jenis pendapatan'!O12</f>
        <v>0</v>
      </c>
      <c r="G12" s="31">
        <f>'per jenis pendapatan'!P12</f>
        <v>0</v>
      </c>
      <c r="H12" s="30">
        <f>'per jenis pendapatan'!Q12</f>
        <v>61107000</v>
      </c>
      <c r="I12" s="31">
        <f>'per jenis pendapatan'!R12</f>
        <v>0</v>
      </c>
      <c r="J12" s="31"/>
      <c r="K12" s="30">
        <f>'per jenis pendapatan'!T12</f>
        <v>68987000</v>
      </c>
      <c r="L12" s="31">
        <f>'per jenis pendapatan'!U12</f>
        <v>0</v>
      </c>
      <c r="M12" s="30">
        <f t="shared" si="0"/>
        <v>153071000</v>
      </c>
      <c r="N12" s="35">
        <f t="shared" si="1"/>
        <v>55.662181818181821</v>
      </c>
      <c r="O12" s="30">
        <v>0</v>
      </c>
      <c r="P12" s="44"/>
      <c r="R12" s="44"/>
    </row>
    <row r="13" spans="1:18" x14ac:dyDescent="0.3">
      <c r="A13" s="33">
        <v>5</v>
      </c>
      <c r="B13" s="34" t="s">
        <v>85</v>
      </c>
      <c r="C13" s="30">
        <v>278680000</v>
      </c>
      <c r="D13" s="31">
        <f>'per jenis pendapatan'!M13</f>
        <v>0</v>
      </c>
      <c r="E13" s="30">
        <f>'per jenis pendapatan'!N13</f>
        <v>28075000</v>
      </c>
      <c r="F13" s="31">
        <f>'per jenis pendapatan'!O13</f>
        <v>0</v>
      </c>
      <c r="G13" s="31">
        <f>'per jenis pendapatan'!P13</f>
        <v>0</v>
      </c>
      <c r="H13" s="30">
        <f>'per jenis pendapatan'!Q13</f>
        <v>2160000</v>
      </c>
      <c r="I13" s="30">
        <f>'per jenis pendapatan'!R13</f>
        <v>5000</v>
      </c>
      <c r="J13" s="31"/>
      <c r="K13" s="30">
        <f>'per jenis pendapatan'!T13</f>
        <v>10752000</v>
      </c>
      <c r="L13" s="31">
        <f>'per jenis pendapatan'!U13</f>
        <v>0</v>
      </c>
      <c r="M13" s="30">
        <f t="shared" si="0"/>
        <v>40992000</v>
      </c>
      <c r="N13" s="35">
        <f t="shared" si="1"/>
        <v>14.709344050523898</v>
      </c>
      <c r="O13" s="30">
        <f>173869080+8452243</f>
        <v>182321323</v>
      </c>
      <c r="P13" s="44"/>
      <c r="R13" s="44"/>
    </row>
    <row r="14" spans="1:18" x14ac:dyDescent="0.3">
      <c r="A14" s="33">
        <v>6</v>
      </c>
      <c r="B14" s="34" t="s">
        <v>86</v>
      </c>
      <c r="C14" s="30">
        <v>96700000</v>
      </c>
      <c r="D14" s="31">
        <f>'per jenis pendapatan'!M14</f>
        <v>0</v>
      </c>
      <c r="E14" s="30">
        <f>'per jenis pendapatan'!N14</f>
        <v>32575000</v>
      </c>
      <c r="F14" s="31">
        <f>'per jenis pendapatan'!O14</f>
        <v>0</v>
      </c>
      <c r="G14" s="31">
        <f>'per jenis pendapatan'!P14</f>
        <v>0</v>
      </c>
      <c r="H14" s="30">
        <f>'per jenis pendapatan'!Q14</f>
        <v>11435000</v>
      </c>
      <c r="I14" s="30">
        <f>'per jenis pendapatan'!R14</f>
        <v>1171</v>
      </c>
      <c r="J14" s="31"/>
      <c r="K14" s="37">
        <f>'per jenis pendapatan'!T14</f>
        <v>22027550</v>
      </c>
      <c r="L14" s="31">
        <f>'per jenis pendapatan'!U14</f>
        <v>0</v>
      </c>
      <c r="M14" s="30">
        <f t="shared" si="0"/>
        <v>66038721</v>
      </c>
      <c r="N14" s="35">
        <f t="shared" si="1"/>
        <v>68.292369183040336</v>
      </c>
      <c r="O14" s="30">
        <v>0</v>
      </c>
      <c r="P14" s="44"/>
      <c r="R14" s="44"/>
    </row>
    <row r="15" spans="1:18" x14ac:dyDescent="0.3">
      <c r="A15" s="33">
        <v>7</v>
      </c>
      <c r="B15" s="34" t="s">
        <v>87</v>
      </c>
      <c r="C15" s="30">
        <v>141840000</v>
      </c>
      <c r="D15" s="31">
        <f>'per jenis pendapatan'!M15</f>
        <v>0</v>
      </c>
      <c r="E15" s="30">
        <f>'per jenis pendapatan'!N15</f>
        <v>42620146</v>
      </c>
      <c r="F15" s="31">
        <f>'per jenis pendapatan'!O15</f>
        <v>0</v>
      </c>
      <c r="G15" s="31">
        <f>'per jenis pendapatan'!P15</f>
        <v>0</v>
      </c>
      <c r="H15" s="30">
        <f>'per jenis pendapatan'!Q15</f>
        <v>140457000</v>
      </c>
      <c r="I15" s="30">
        <f>'per jenis pendapatan'!R15</f>
        <v>15915000</v>
      </c>
      <c r="J15" s="31"/>
      <c r="K15" s="31">
        <f>'per jenis pendapatan'!T15</f>
        <v>0</v>
      </c>
      <c r="L15" s="31">
        <f>'per jenis pendapatan'!U15</f>
        <v>0</v>
      </c>
      <c r="M15" s="30">
        <f t="shared" si="0"/>
        <v>198992146</v>
      </c>
      <c r="N15" s="35">
        <f t="shared" si="1"/>
        <v>140.29339114495204</v>
      </c>
      <c r="O15" s="30">
        <f>12374392+1378234</f>
        <v>13752626</v>
      </c>
      <c r="P15" s="44"/>
      <c r="R15" s="44"/>
    </row>
    <row r="16" spans="1:18" x14ac:dyDescent="0.3">
      <c r="A16" s="33">
        <v>8</v>
      </c>
      <c r="B16" s="34" t="s">
        <v>88</v>
      </c>
      <c r="C16" s="30">
        <v>59873000</v>
      </c>
      <c r="D16" s="31">
        <f>'per jenis pendapatan'!M16</f>
        <v>0</v>
      </c>
      <c r="E16" s="30">
        <f>'per jenis pendapatan'!N16</f>
        <v>19800000</v>
      </c>
      <c r="F16" s="31">
        <f>'per jenis pendapatan'!O16</f>
        <v>0</v>
      </c>
      <c r="G16" s="31">
        <f>'per jenis pendapatan'!P16</f>
        <v>0</v>
      </c>
      <c r="H16" s="30">
        <f>'per jenis pendapatan'!Q16</f>
        <v>10505000</v>
      </c>
      <c r="I16" s="31">
        <f>'per jenis pendapatan'!R16</f>
        <v>0</v>
      </c>
      <c r="J16" s="31"/>
      <c r="K16" s="31">
        <f>'per jenis pendapatan'!T16</f>
        <v>0</v>
      </c>
      <c r="L16" s="31">
        <f>'per jenis pendapatan'!U16</f>
        <v>0</v>
      </c>
      <c r="M16" s="30">
        <f t="shared" si="0"/>
        <v>30305000</v>
      </c>
      <c r="N16" s="35">
        <f t="shared" si="1"/>
        <v>50.615469410251698</v>
      </c>
      <c r="O16" s="30">
        <v>0</v>
      </c>
      <c r="P16" s="44"/>
      <c r="R16" s="44"/>
    </row>
    <row r="17" spans="1:18" x14ac:dyDescent="0.3">
      <c r="A17" s="33">
        <v>9</v>
      </c>
      <c r="B17" s="34" t="s">
        <v>89</v>
      </c>
      <c r="C17" s="30">
        <v>335236000</v>
      </c>
      <c r="D17" s="31">
        <f>'per jenis pendapatan'!M17</f>
        <v>0</v>
      </c>
      <c r="E17" s="30">
        <f>'per jenis pendapatan'!N17</f>
        <v>19025000</v>
      </c>
      <c r="F17" s="31">
        <f>'per jenis pendapatan'!O17</f>
        <v>0</v>
      </c>
      <c r="G17" s="31">
        <f>'per jenis pendapatan'!P17</f>
        <v>0</v>
      </c>
      <c r="H17" s="30">
        <f>'per jenis pendapatan'!Q17</f>
        <v>245758850</v>
      </c>
      <c r="I17" s="31">
        <f>'per jenis pendapatan'!R17</f>
        <v>0</v>
      </c>
      <c r="J17" s="31"/>
      <c r="K17" s="31">
        <f>'per jenis pendapatan'!T17</f>
        <v>0</v>
      </c>
      <c r="L17" s="30">
        <f>'per jenis pendapatan'!U17</f>
        <v>863080</v>
      </c>
      <c r="M17" s="30">
        <f t="shared" si="0"/>
        <v>265646930</v>
      </c>
      <c r="N17" s="35">
        <f t="shared" si="1"/>
        <v>79.241766993998255</v>
      </c>
      <c r="O17" s="30">
        <v>0</v>
      </c>
      <c r="P17" s="44"/>
      <c r="R17" s="44"/>
    </row>
    <row r="18" spans="1:18" x14ac:dyDescent="0.3">
      <c r="A18" s="33">
        <v>10</v>
      </c>
      <c r="B18" s="34" t="s">
        <v>90</v>
      </c>
      <c r="C18" s="30">
        <v>721940000</v>
      </c>
      <c r="D18" s="30">
        <f>'per jenis pendapatan'!M18</f>
        <v>82700000</v>
      </c>
      <c r="E18" s="30">
        <f>'per jenis pendapatan'!N18</f>
        <v>17275041</v>
      </c>
      <c r="F18" s="31">
        <f>'per jenis pendapatan'!O18</f>
        <v>0</v>
      </c>
      <c r="G18" s="31">
        <f>'per jenis pendapatan'!P18</f>
        <v>0</v>
      </c>
      <c r="H18" s="30">
        <f>'per jenis pendapatan'!Q18</f>
        <v>41407400</v>
      </c>
      <c r="I18" s="30">
        <f>'per jenis pendapatan'!R18</f>
        <v>0</v>
      </c>
      <c r="J18" s="31"/>
      <c r="K18" s="31">
        <f>'per jenis pendapatan'!T18</f>
        <v>0</v>
      </c>
      <c r="L18" s="31">
        <f>'per jenis pendapatan'!U18</f>
        <v>0</v>
      </c>
      <c r="M18" s="30">
        <f t="shared" si="0"/>
        <v>141382441</v>
      </c>
      <c r="N18" s="35">
        <f t="shared" si="1"/>
        <v>19.583682993046516</v>
      </c>
      <c r="O18" s="30">
        <v>0</v>
      </c>
      <c r="P18" s="44"/>
      <c r="R18" s="44"/>
    </row>
    <row r="19" spans="1:18" x14ac:dyDescent="0.3">
      <c r="A19" s="33">
        <v>11</v>
      </c>
      <c r="B19" s="34" t="s">
        <v>102</v>
      </c>
      <c r="C19" s="30">
        <v>50000000</v>
      </c>
      <c r="D19" s="30">
        <f>'per jenis pendapatan'!M19</f>
        <v>960000</v>
      </c>
      <c r="E19" s="31">
        <f>'per jenis pendapatan'!N19</f>
        <v>0</v>
      </c>
      <c r="F19" s="31">
        <f>'per jenis pendapatan'!O19</f>
        <v>0</v>
      </c>
      <c r="G19" s="31">
        <f>'per jenis pendapatan'!P19</f>
        <v>0</v>
      </c>
      <c r="H19" s="31">
        <f>'per jenis pendapatan'!Q19</f>
        <v>0</v>
      </c>
      <c r="I19" s="31">
        <f>'per jenis pendapatan'!R19</f>
        <v>0</v>
      </c>
      <c r="J19" s="31"/>
      <c r="K19" s="30">
        <f>'per jenis pendapatan'!T19</f>
        <v>4544000</v>
      </c>
      <c r="L19" s="31">
        <f>'per jenis pendapatan'!U19</f>
        <v>0</v>
      </c>
      <c r="M19" s="30">
        <f t="shared" si="0"/>
        <v>5504000</v>
      </c>
      <c r="N19" s="35">
        <f t="shared" si="1"/>
        <v>11.007999999999999</v>
      </c>
      <c r="O19" s="30">
        <v>0</v>
      </c>
      <c r="P19" s="44"/>
      <c r="R19" s="44"/>
    </row>
    <row r="20" spans="1:18" x14ac:dyDescent="0.3">
      <c r="A20" s="33">
        <v>12</v>
      </c>
      <c r="B20" s="34" t="s">
        <v>91</v>
      </c>
      <c r="C20" s="30">
        <v>293128000</v>
      </c>
      <c r="D20" s="31">
        <f>'per jenis pendapatan'!M20</f>
        <v>0</v>
      </c>
      <c r="E20" s="30">
        <f>'per jenis pendapatan'!N20</f>
        <v>16350000</v>
      </c>
      <c r="F20" s="31">
        <f>'per jenis pendapatan'!O20</f>
        <v>0</v>
      </c>
      <c r="G20" s="31">
        <f>'per jenis pendapatan'!P20</f>
        <v>0</v>
      </c>
      <c r="H20" s="30">
        <f>'per jenis pendapatan'!Q20</f>
        <v>98859000</v>
      </c>
      <c r="I20" s="31">
        <f>'per jenis pendapatan'!R20</f>
        <v>0</v>
      </c>
      <c r="J20" s="31"/>
      <c r="K20" s="30">
        <f>'per jenis pendapatan'!T20</f>
        <v>57445000</v>
      </c>
      <c r="L20" s="31">
        <f>'per jenis pendapatan'!U20</f>
        <v>0</v>
      </c>
      <c r="M20" s="30">
        <f t="shared" si="0"/>
        <v>172654000</v>
      </c>
      <c r="N20" s="35">
        <f t="shared" si="1"/>
        <v>58.900548565814248</v>
      </c>
      <c r="O20" s="30">
        <v>0</v>
      </c>
      <c r="P20" s="44"/>
      <c r="R20" s="44"/>
    </row>
    <row r="21" spans="1:18" x14ac:dyDescent="0.3">
      <c r="A21" s="33">
        <v>13</v>
      </c>
      <c r="B21" s="34" t="s">
        <v>92</v>
      </c>
      <c r="C21" s="30">
        <v>1509875000</v>
      </c>
      <c r="D21" s="31">
        <f>'per jenis pendapatan'!M21</f>
        <v>0</v>
      </c>
      <c r="E21" s="30">
        <f>'per jenis pendapatan'!N21</f>
        <v>27750000</v>
      </c>
      <c r="F21" s="31">
        <f>'per jenis pendapatan'!O21</f>
        <v>0</v>
      </c>
      <c r="G21" s="31">
        <f>'per jenis pendapatan'!P21</f>
        <v>0</v>
      </c>
      <c r="H21" s="30">
        <f>'per jenis pendapatan'!Q21</f>
        <v>23148800</v>
      </c>
      <c r="I21" s="31">
        <f>'per jenis pendapatan'!R21</f>
        <v>0</v>
      </c>
      <c r="J21" s="31"/>
      <c r="K21" s="30">
        <f>'per jenis pendapatan'!T21</f>
        <v>152993000</v>
      </c>
      <c r="L21" s="31">
        <f>'per jenis pendapatan'!U21</f>
        <v>0</v>
      </c>
      <c r="M21" s="30">
        <f t="shared" si="0"/>
        <v>203891800</v>
      </c>
      <c r="N21" s="35">
        <f t="shared" si="1"/>
        <v>13.503886083285041</v>
      </c>
      <c r="O21" s="30">
        <f>2500000+5191437</f>
        <v>7691437</v>
      </c>
      <c r="P21" s="44"/>
      <c r="R21" s="44"/>
    </row>
    <row r="22" spans="1:18" x14ac:dyDescent="0.3">
      <c r="A22" s="33">
        <v>14</v>
      </c>
      <c r="B22" s="34" t="s">
        <v>93</v>
      </c>
      <c r="C22" s="30">
        <v>400000000</v>
      </c>
      <c r="D22" s="30">
        <f>'per jenis pendapatan'!M22</f>
        <v>201600000</v>
      </c>
      <c r="E22" s="30">
        <f>'per jenis pendapatan'!N22</f>
        <v>2150000</v>
      </c>
      <c r="F22" s="31">
        <f>'per jenis pendapatan'!O22</f>
        <v>0</v>
      </c>
      <c r="G22" s="31">
        <f>'per jenis pendapatan'!P22</f>
        <v>0</v>
      </c>
      <c r="H22" s="30">
        <f>'per jenis pendapatan'!Q22</f>
        <v>222655210</v>
      </c>
      <c r="I22" s="31">
        <f>'per jenis pendapatan'!R22</f>
        <v>0</v>
      </c>
      <c r="J22" s="31"/>
      <c r="K22" s="30">
        <f>'per jenis pendapatan'!T22</f>
        <v>61343650</v>
      </c>
      <c r="L22" s="31">
        <f>'per jenis pendapatan'!U22</f>
        <v>0</v>
      </c>
      <c r="M22" s="30">
        <f t="shared" si="0"/>
        <v>487748860</v>
      </c>
      <c r="N22" s="35">
        <f t="shared" si="1"/>
        <v>121.93721500000001</v>
      </c>
      <c r="O22" s="30">
        <f>53695220+94481548+148000</f>
        <v>148324768</v>
      </c>
      <c r="P22" s="44"/>
      <c r="R22" s="44"/>
    </row>
    <row r="23" spans="1:18" x14ac:dyDescent="0.3">
      <c r="A23" s="33">
        <v>15</v>
      </c>
      <c r="B23" s="34" t="s">
        <v>94</v>
      </c>
      <c r="C23" s="30">
        <v>258315000</v>
      </c>
      <c r="D23" s="31">
        <f>'per jenis pendapatan'!M23</f>
        <v>0</v>
      </c>
      <c r="E23" s="30">
        <f>'per jenis pendapatan'!N23</f>
        <v>5300000</v>
      </c>
      <c r="F23" s="31">
        <f>'per jenis pendapatan'!O23</f>
        <v>0</v>
      </c>
      <c r="G23" s="31">
        <f>'per jenis pendapatan'!P23</f>
        <v>0</v>
      </c>
      <c r="H23" s="30">
        <f>'per jenis pendapatan'!Q23</f>
        <v>265420000</v>
      </c>
      <c r="I23" s="31">
        <f>'per jenis pendapatan'!R23</f>
        <v>0</v>
      </c>
      <c r="J23" s="31"/>
      <c r="K23" s="31"/>
      <c r="L23" s="31">
        <f>'per jenis pendapatan'!U23</f>
        <v>49389210</v>
      </c>
      <c r="M23" s="30">
        <f t="shared" si="0"/>
        <v>320109210</v>
      </c>
      <c r="N23" s="35">
        <f t="shared" si="1"/>
        <v>123.92203704779048</v>
      </c>
      <c r="O23" s="30">
        <f>'per jenis pendapatan'!X23</f>
        <v>165000</v>
      </c>
      <c r="P23" s="44"/>
      <c r="R23" s="44"/>
    </row>
    <row r="24" spans="1:18" x14ac:dyDescent="0.3">
      <c r="A24" s="33">
        <v>16</v>
      </c>
      <c r="B24" s="34" t="s">
        <v>95</v>
      </c>
      <c r="C24" s="30">
        <v>517350000</v>
      </c>
      <c r="D24" s="30">
        <f>'per jenis pendapatan'!M24</f>
        <v>1800000</v>
      </c>
      <c r="E24" s="30">
        <f>'per jenis pendapatan'!N24</f>
        <v>3100000</v>
      </c>
      <c r="F24" s="30">
        <f>'per jenis pendapatan'!O24</f>
        <v>242200000</v>
      </c>
      <c r="G24" s="31">
        <f>'per jenis pendapatan'!P24</f>
        <v>0</v>
      </c>
      <c r="H24" s="30">
        <f>'per jenis pendapatan'!Q24</f>
        <v>35996000</v>
      </c>
      <c r="I24" s="31">
        <f>'per jenis pendapatan'!R24</f>
        <v>0</v>
      </c>
      <c r="J24" s="31"/>
      <c r="K24" s="30">
        <f>'per jenis pendapatan'!T24</f>
        <v>14397250</v>
      </c>
      <c r="L24" s="31">
        <f>'per jenis pendapatan'!U24</f>
        <v>0</v>
      </c>
      <c r="M24" s="30">
        <f t="shared" si="0"/>
        <v>297493250</v>
      </c>
      <c r="N24" s="35">
        <f t="shared" si="1"/>
        <v>57.503285976611572</v>
      </c>
      <c r="O24" s="30">
        <v>0</v>
      </c>
      <c r="P24" s="44"/>
      <c r="R24" s="44"/>
    </row>
    <row r="25" spans="1:18" x14ac:dyDescent="0.3">
      <c r="A25" s="33">
        <v>17</v>
      </c>
      <c r="B25" s="34" t="s">
        <v>96</v>
      </c>
      <c r="C25" s="30">
        <v>824112000</v>
      </c>
      <c r="D25" s="31">
        <f>'per jenis pendapatan'!M25</f>
        <v>0</v>
      </c>
      <c r="E25" s="31">
        <f>'per jenis pendapatan'!N25</f>
        <v>0</v>
      </c>
      <c r="F25" s="31">
        <f>'per jenis pendapatan'!O25</f>
        <v>0</v>
      </c>
      <c r="G25" s="31">
        <f>'per jenis pendapatan'!P25</f>
        <v>0</v>
      </c>
      <c r="H25" s="30">
        <f>'per jenis pendapatan'!Q25</f>
        <v>12711000</v>
      </c>
      <c r="I25" s="31">
        <f>'per jenis pendapatan'!R25</f>
        <v>0</v>
      </c>
      <c r="J25" s="31"/>
      <c r="K25" s="31">
        <f>'per jenis pendapatan'!T25</f>
        <v>0</v>
      </c>
      <c r="L25" s="31">
        <f>'per jenis pendapatan'!U25</f>
        <v>0</v>
      </c>
      <c r="M25" s="30">
        <f t="shared" si="0"/>
        <v>12711000</v>
      </c>
      <c r="N25" s="35">
        <f t="shared" si="1"/>
        <v>1.542387442483546</v>
      </c>
      <c r="O25" s="30">
        <f>63593000+17403540+12546784</f>
        <v>93543324</v>
      </c>
      <c r="P25" s="44"/>
      <c r="R25" s="44"/>
    </row>
    <row r="26" spans="1:18" x14ac:dyDescent="0.3">
      <c r="A26" s="33">
        <v>18</v>
      </c>
      <c r="B26" s="34" t="s">
        <v>97</v>
      </c>
      <c r="C26" s="30">
        <v>251290000</v>
      </c>
      <c r="D26" s="30">
        <f>'per jenis pendapatan'!M26</f>
        <v>28430000</v>
      </c>
      <c r="E26" s="30">
        <f>'per jenis pendapatan'!N26</f>
        <v>4050000</v>
      </c>
      <c r="F26" s="30">
        <f>'per jenis pendapatan'!O26</f>
        <v>990000</v>
      </c>
      <c r="G26" s="31">
        <f>'per jenis pendapatan'!P26</f>
        <v>0</v>
      </c>
      <c r="H26" s="30">
        <f>'per jenis pendapatan'!Q26</f>
        <v>263883000</v>
      </c>
      <c r="I26" s="31">
        <f>'per jenis pendapatan'!R26</f>
        <v>0</v>
      </c>
      <c r="J26" s="31"/>
      <c r="K26" s="30">
        <f>'per jenis pendapatan'!T26</f>
        <v>65859000</v>
      </c>
      <c r="L26" s="31">
        <f>'per jenis pendapatan'!U26</f>
        <v>0</v>
      </c>
      <c r="M26" s="30">
        <f t="shared" si="0"/>
        <v>363212000</v>
      </c>
      <c r="N26" s="35">
        <f t="shared" si="1"/>
        <v>144.53897886903576</v>
      </c>
      <c r="O26" s="30">
        <f>35105723</f>
        <v>35105723</v>
      </c>
      <c r="P26" s="44"/>
      <c r="R26" s="44"/>
    </row>
    <row r="27" spans="1:18" x14ac:dyDescent="0.3">
      <c r="A27" s="33">
        <v>19</v>
      </c>
      <c r="B27" s="34" t="s">
        <v>98</v>
      </c>
      <c r="C27" s="30">
        <v>175000000</v>
      </c>
      <c r="D27" s="30">
        <f>'per jenis pendapatan'!M27</f>
        <v>3300000</v>
      </c>
      <c r="E27" s="31">
        <f>'per jenis pendapatan'!N27</f>
        <v>0</v>
      </c>
      <c r="F27" s="30">
        <f>'per jenis pendapatan'!O27</f>
        <v>9240000</v>
      </c>
      <c r="G27" s="31">
        <f>'per jenis pendapatan'!P27</f>
        <v>0</v>
      </c>
      <c r="H27" s="30">
        <f>'per jenis pendapatan'!Q27</f>
        <v>154390000</v>
      </c>
      <c r="I27" s="31">
        <f>'per jenis pendapatan'!R27</f>
        <v>0</v>
      </c>
      <c r="J27" s="31"/>
      <c r="K27" s="31">
        <f>'per jenis pendapatan'!T27</f>
        <v>0</v>
      </c>
      <c r="L27" s="31">
        <f>'per jenis pendapatan'!U27</f>
        <v>0</v>
      </c>
      <c r="M27" s="30">
        <f t="shared" si="0"/>
        <v>166930000</v>
      </c>
      <c r="N27" s="35">
        <f t="shared" si="1"/>
        <v>95.388571428571439</v>
      </c>
      <c r="O27" s="30">
        <v>0</v>
      </c>
      <c r="P27" s="44"/>
      <c r="R27" s="44"/>
    </row>
    <row r="28" spans="1:18" x14ac:dyDescent="0.3">
      <c r="A28" s="33">
        <v>20</v>
      </c>
      <c r="B28" s="34" t="s">
        <v>99</v>
      </c>
      <c r="C28" s="30">
        <v>75000000</v>
      </c>
      <c r="D28" s="31">
        <f>'per jenis pendapatan'!M28</f>
        <v>0</v>
      </c>
      <c r="E28" s="31">
        <f>'per jenis pendapatan'!N28</f>
        <v>0</v>
      </c>
      <c r="F28" s="31">
        <f>'per jenis pendapatan'!O28</f>
        <v>0</v>
      </c>
      <c r="G28" s="31">
        <f>'per jenis pendapatan'!P28</f>
        <v>0</v>
      </c>
      <c r="H28" s="30">
        <f>'per jenis pendapatan'!Q28</f>
        <v>53482000</v>
      </c>
      <c r="I28" s="31">
        <f>'per jenis pendapatan'!R28</f>
        <v>0</v>
      </c>
      <c r="J28" s="31"/>
      <c r="K28" s="31">
        <f>'per jenis pendapatan'!T28</f>
        <v>0</v>
      </c>
      <c r="L28" s="31">
        <f>'per jenis pendapatan'!U28</f>
        <v>0</v>
      </c>
      <c r="M28" s="30">
        <f t="shared" si="0"/>
        <v>53482000</v>
      </c>
      <c r="N28" s="35">
        <f t="shared" si="1"/>
        <v>71.309333333333342</v>
      </c>
      <c r="O28" s="30">
        <v>0</v>
      </c>
      <c r="P28" s="44"/>
      <c r="R28" s="44"/>
    </row>
    <row r="29" spans="1:18" x14ac:dyDescent="0.3">
      <c r="A29" s="55" t="s">
        <v>100</v>
      </c>
      <c r="B29" s="56"/>
      <c r="C29" s="39">
        <f t="shared" ref="C29:M29" si="2">SUM(C9:C28)</f>
        <v>11224224000</v>
      </c>
      <c r="D29" s="39">
        <f t="shared" si="2"/>
        <v>405252000</v>
      </c>
      <c r="E29" s="39">
        <f t="shared" si="2"/>
        <v>578700437</v>
      </c>
      <c r="F29" s="39">
        <f t="shared" si="2"/>
        <v>368830000</v>
      </c>
      <c r="G29" s="39">
        <f t="shared" si="2"/>
        <v>100000</v>
      </c>
      <c r="H29" s="39">
        <f t="shared" si="2"/>
        <v>2498324420</v>
      </c>
      <c r="I29" s="39">
        <f t="shared" si="2"/>
        <v>15921171</v>
      </c>
      <c r="J29" s="39">
        <f t="shared" si="2"/>
        <v>2250000</v>
      </c>
      <c r="K29" s="39">
        <f t="shared" si="2"/>
        <v>917497200</v>
      </c>
      <c r="L29" s="39">
        <f t="shared" si="2"/>
        <v>51804653</v>
      </c>
      <c r="M29" s="39">
        <f t="shared" si="2"/>
        <v>4838679881</v>
      </c>
      <c r="N29" s="40">
        <f t="shared" si="1"/>
        <v>43.109259767089462</v>
      </c>
      <c r="O29" s="39">
        <f>SUM(O9:O28)</f>
        <v>583616368</v>
      </c>
    </row>
    <row r="30" spans="1:18" x14ac:dyDescent="0.3">
      <c r="A30" s="41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2"/>
    </row>
  </sheetData>
  <mergeCells count="9">
    <mergeCell ref="N7:N8"/>
    <mergeCell ref="O7:O8"/>
    <mergeCell ref="A29:B29"/>
    <mergeCell ref="A2:M2"/>
    <mergeCell ref="A3:M3"/>
    <mergeCell ref="A7:A8"/>
    <mergeCell ref="B7:B8"/>
    <mergeCell ref="C7:C8"/>
    <mergeCell ref="D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0"/>
  <sheetViews>
    <sheetView zoomScale="90" zoomScaleNormal="9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9" sqref="C9:F29"/>
    </sheetView>
  </sheetViews>
  <sheetFormatPr defaultColWidth="9.109375" defaultRowHeight="14.4" x14ac:dyDescent="0.3"/>
  <cols>
    <col min="1" max="1" width="5.6640625" style="17" customWidth="1"/>
    <col min="2" max="2" width="52.33203125" style="17" customWidth="1"/>
    <col min="3" max="3" width="15.6640625" style="17" bestFit="1" customWidth="1"/>
    <col min="4" max="4" width="15" style="17" bestFit="1" customWidth="1"/>
    <col min="5" max="5" width="11.5546875" style="17" bestFit="1" customWidth="1"/>
    <col min="6" max="6" width="14.44140625" style="17" bestFit="1" customWidth="1"/>
    <col min="7" max="7" width="17.5546875" style="17" bestFit="1" customWidth="1"/>
    <col min="8" max="8" width="9.109375" style="17"/>
    <col min="9" max="9" width="16.6640625" style="17" bestFit="1" customWidth="1"/>
    <col min="10" max="16384" width="9.109375" style="17"/>
  </cols>
  <sheetData>
    <row r="2" spans="1:9" ht="18" x14ac:dyDescent="0.35">
      <c r="A2" s="60" t="s">
        <v>59</v>
      </c>
      <c r="B2" s="60"/>
      <c r="C2" s="60"/>
      <c r="D2" s="60"/>
      <c r="E2" s="16"/>
    </row>
    <row r="3" spans="1:9" ht="18" x14ac:dyDescent="0.35">
      <c r="A3" s="60" t="s">
        <v>101</v>
      </c>
      <c r="B3" s="60"/>
      <c r="C3" s="60"/>
      <c r="D3" s="60"/>
      <c r="E3" s="18"/>
    </row>
    <row r="4" spans="1:9" x14ac:dyDescent="0.3">
      <c r="A4" s="18"/>
      <c r="B4" s="18"/>
      <c r="C4" s="19"/>
      <c r="D4" s="19"/>
      <c r="E4" s="18"/>
    </row>
    <row r="5" spans="1:9" ht="15.6" x14ac:dyDescent="0.3">
      <c r="A5" s="20" t="str">
        <f>'per jenis pendapatan'!A5</f>
        <v>DATA OMSPAN SAMPAI DENGAN 31 Desember 2021 pk. 09.00 WIB</v>
      </c>
      <c r="B5" s="21"/>
      <c r="C5" s="22"/>
      <c r="D5" s="22"/>
      <c r="E5" s="16"/>
    </row>
    <row r="6" spans="1:9" x14ac:dyDescent="0.3">
      <c r="A6" s="16"/>
      <c r="B6" s="16"/>
      <c r="C6" s="22"/>
      <c r="D6" s="22"/>
      <c r="E6" s="16"/>
    </row>
    <row r="7" spans="1:9" x14ac:dyDescent="0.3">
      <c r="A7" s="58" t="s">
        <v>1</v>
      </c>
      <c r="B7" s="58" t="s">
        <v>3</v>
      </c>
      <c r="C7" s="59" t="s">
        <v>60</v>
      </c>
      <c r="D7" s="59" t="s">
        <v>61</v>
      </c>
      <c r="E7" s="51" t="s">
        <v>62</v>
      </c>
      <c r="F7" s="53" t="str">
        <f>'per jenis pendapatan'!X7:X8</f>
        <v>Penerimaan Kembali</v>
      </c>
    </row>
    <row r="8" spans="1:9" x14ac:dyDescent="0.3">
      <c r="A8" s="58"/>
      <c r="B8" s="58"/>
      <c r="C8" s="59"/>
      <c r="D8" s="59"/>
      <c r="E8" s="52"/>
      <c r="F8" s="54"/>
    </row>
    <row r="9" spans="1:9" x14ac:dyDescent="0.3">
      <c r="A9" s="26">
        <v>1</v>
      </c>
      <c r="B9" s="27" t="s">
        <v>81</v>
      </c>
      <c r="C9" s="28">
        <f>'per jenis pendapatan'!C9</f>
        <v>3438919000</v>
      </c>
      <c r="D9" s="28">
        <f>'per jenis pendapatan'!V9</f>
        <v>2515804416</v>
      </c>
      <c r="E9" s="32">
        <f t="shared" ref="E9:E29" si="0">D9/C9*100</f>
        <v>73.156838413466559</v>
      </c>
      <c r="F9" s="28">
        <f>'per jenis pendapatan'!X9</f>
        <v>16008000</v>
      </c>
      <c r="G9" s="44"/>
      <c r="I9" s="44"/>
    </row>
    <row r="10" spans="1:9" x14ac:dyDescent="0.3">
      <c r="A10" s="33">
        <v>2</v>
      </c>
      <c r="B10" s="34" t="s">
        <v>82</v>
      </c>
      <c r="C10" s="30">
        <f>'per jenis pendapatan'!C10</f>
        <v>757366000</v>
      </c>
      <c r="D10" s="30">
        <f>'per jenis pendapatan'!V10</f>
        <v>1031664744</v>
      </c>
      <c r="E10" s="35">
        <f t="shared" si="0"/>
        <v>136.21746209890594</v>
      </c>
      <c r="F10" s="30">
        <f>'per jenis pendapatan'!X10</f>
        <v>86704167</v>
      </c>
      <c r="G10" s="44"/>
      <c r="I10" s="44"/>
    </row>
    <row r="11" spans="1:9" x14ac:dyDescent="0.3">
      <c r="A11" s="33">
        <v>3</v>
      </c>
      <c r="B11" s="34" t="s">
        <v>83</v>
      </c>
      <c r="C11" s="30">
        <f>'per jenis pendapatan'!C11</f>
        <v>764600000</v>
      </c>
      <c r="D11" s="30">
        <f>'per jenis pendapatan'!V11</f>
        <v>271656684</v>
      </c>
      <c r="E11" s="35">
        <f t="shared" si="0"/>
        <v>35.52925503531258</v>
      </c>
      <c r="F11" s="30">
        <f>'per jenis pendapatan'!X11</f>
        <v>0</v>
      </c>
      <c r="G11" s="44"/>
      <c r="I11" s="44"/>
    </row>
    <row r="12" spans="1:9" x14ac:dyDescent="0.3">
      <c r="A12" s="33">
        <v>4</v>
      </c>
      <c r="B12" s="34" t="s">
        <v>84</v>
      </c>
      <c r="C12" s="30">
        <f>'per jenis pendapatan'!C12</f>
        <v>275000000</v>
      </c>
      <c r="D12" s="30">
        <f>'per jenis pendapatan'!V12</f>
        <v>192886000</v>
      </c>
      <c r="E12" s="35">
        <f t="shared" si="0"/>
        <v>70.140363636363631</v>
      </c>
      <c r="F12" s="30">
        <f>'per jenis pendapatan'!X12</f>
        <v>0</v>
      </c>
      <c r="G12" s="44"/>
      <c r="I12" s="44"/>
    </row>
    <row r="13" spans="1:9" x14ac:dyDescent="0.3">
      <c r="A13" s="33">
        <v>5</v>
      </c>
      <c r="B13" s="34" t="s">
        <v>85</v>
      </c>
      <c r="C13" s="30">
        <f>'per jenis pendapatan'!C13</f>
        <v>278679440</v>
      </c>
      <c r="D13" s="30">
        <f>'per jenis pendapatan'!V13</f>
        <v>138390489</v>
      </c>
      <c r="E13" s="35">
        <f t="shared" si="0"/>
        <v>49.659382479023215</v>
      </c>
      <c r="F13" s="30">
        <f>'per jenis pendapatan'!X13</f>
        <v>182321323</v>
      </c>
      <c r="G13" s="44"/>
      <c r="I13" s="44"/>
    </row>
    <row r="14" spans="1:9" x14ac:dyDescent="0.3">
      <c r="A14" s="33">
        <v>6</v>
      </c>
      <c r="B14" s="34" t="s">
        <v>86</v>
      </c>
      <c r="C14" s="30">
        <f>'per jenis pendapatan'!C14</f>
        <v>96700000</v>
      </c>
      <c r="D14" s="30">
        <f>'per jenis pendapatan'!V14</f>
        <v>125338721</v>
      </c>
      <c r="E14" s="35">
        <f t="shared" si="0"/>
        <v>129.61605067218201</v>
      </c>
      <c r="F14" s="30">
        <f>'per jenis pendapatan'!X14</f>
        <v>0</v>
      </c>
      <c r="G14" s="44"/>
      <c r="I14" s="44"/>
    </row>
    <row r="15" spans="1:9" x14ac:dyDescent="0.3">
      <c r="A15" s="33">
        <v>7</v>
      </c>
      <c r="B15" s="34" t="s">
        <v>87</v>
      </c>
      <c r="C15" s="30">
        <f>'per jenis pendapatan'!C15</f>
        <v>141840000</v>
      </c>
      <c r="D15" s="30">
        <f>'per jenis pendapatan'!V15</f>
        <v>281592146</v>
      </c>
      <c r="E15" s="35">
        <f t="shared" si="0"/>
        <v>198.52802171460803</v>
      </c>
      <c r="F15" s="30">
        <f>'per jenis pendapatan'!X15</f>
        <v>13752626</v>
      </c>
      <c r="G15" s="44"/>
      <c r="I15" s="44"/>
    </row>
    <row r="16" spans="1:9" x14ac:dyDescent="0.3">
      <c r="A16" s="33">
        <v>8</v>
      </c>
      <c r="B16" s="34" t="s">
        <v>88</v>
      </c>
      <c r="C16" s="30">
        <f>'per jenis pendapatan'!C16</f>
        <v>59873000</v>
      </c>
      <c r="D16" s="30">
        <f>'per jenis pendapatan'!V16</f>
        <v>73705000</v>
      </c>
      <c r="E16" s="35">
        <f t="shared" si="0"/>
        <v>123.10223305997697</v>
      </c>
      <c r="F16" s="30">
        <f>'per jenis pendapatan'!X16</f>
        <v>0</v>
      </c>
      <c r="G16" s="44"/>
      <c r="I16" s="44"/>
    </row>
    <row r="17" spans="1:9" x14ac:dyDescent="0.3">
      <c r="A17" s="33">
        <v>9</v>
      </c>
      <c r="B17" s="34" t="s">
        <v>89</v>
      </c>
      <c r="C17" s="30">
        <f>'per jenis pendapatan'!C17</f>
        <v>335236000</v>
      </c>
      <c r="D17" s="30">
        <f>'per jenis pendapatan'!V17</f>
        <v>333774207</v>
      </c>
      <c r="E17" s="35">
        <f t="shared" si="0"/>
        <v>99.563951067307812</v>
      </c>
      <c r="F17" s="30">
        <f>'per jenis pendapatan'!X17</f>
        <v>0</v>
      </c>
      <c r="G17" s="44"/>
      <c r="I17" s="44"/>
    </row>
    <row r="18" spans="1:9" x14ac:dyDescent="0.3">
      <c r="A18" s="33">
        <v>10</v>
      </c>
      <c r="B18" s="34" t="s">
        <v>90</v>
      </c>
      <c r="C18" s="30">
        <f>'per jenis pendapatan'!C18</f>
        <v>721940000</v>
      </c>
      <c r="D18" s="30">
        <f>'per jenis pendapatan'!V18</f>
        <v>213567441</v>
      </c>
      <c r="E18" s="35">
        <f t="shared" si="0"/>
        <v>29.582436352051417</v>
      </c>
      <c r="F18" s="30">
        <f>'per jenis pendapatan'!X18</f>
        <v>0</v>
      </c>
      <c r="G18" s="44"/>
      <c r="I18" s="44"/>
    </row>
    <row r="19" spans="1:9" x14ac:dyDescent="0.3">
      <c r="A19" s="33">
        <v>11</v>
      </c>
      <c r="B19" s="34" t="s">
        <v>102</v>
      </c>
      <c r="C19" s="30">
        <f>'per jenis pendapatan'!C19</f>
        <v>50000000</v>
      </c>
      <c r="D19" s="30">
        <f>'per jenis pendapatan'!V19</f>
        <v>5504000</v>
      </c>
      <c r="E19" s="35">
        <f t="shared" si="0"/>
        <v>11.007999999999999</v>
      </c>
      <c r="F19" s="30">
        <f>'per jenis pendapatan'!X19</f>
        <v>0</v>
      </c>
      <c r="G19" s="44"/>
      <c r="I19" s="44"/>
    </row>
    <row r="20" spans="1:9" x14ac:dyDescent="0.3">
      <c r="A20" s="33">
        <v>12</v>
      </c>
      <c r="B20" s="34" t="s">
        <v>91</v>
      </c>
      <c r="C20" s="30">
        <f>'per jenis pendapatan'!C20</f>
        <v>293127980</v>
      </c>
      <c r="D20" s="30">
        <f>'per jenis pendapatan'!V20</f>
        <v>232054000</v>
      </c>
      <c r="E20" s="35">
        <f t="shared" si="0"/>
        <v>79.164738896641666</v>
      </c>
      <c r="F20" s="30">
        <f>'per jenis pendapatan'!X20</f>
        <v>0</v>
      </c>
      <c r="G20" s="44"/>
      <c r="I20" s="44"/>
    </row>
    <row r="21" spans="1:9" x14ac:dyDescent="0.3">
      <c r="A21" s="33">
        <v>13</v>
      </c>
      <c r="B21" s="34" t="s">
        <v>92</v>
      </c>
      <c r="C21" s="30">
        <f>'per jenis pendapatan'!C21</f>
        <v>1509875000</v>
      </c>
      <c r="D21" s="30">
        <f>'per jenis pendapatan'!V21</f>
        <v>255591800</v>
      </c>
      <c r="E21" s="35">
        <f t="shared" si="0"/>
        <v>16.928010596903718</v>
      </c>
      <c r="F21" s="30">
        <f>'per jenis pendapatan'!X21</f>
        <v>7691437</v>
      </c>
      <c r="G21" s="44"/>
      <c r="I21" s="44"/>
    </row>
    <row r="22" spans="1:9" x14ac:dyDescent="0.3">
      <c r="A22" s="33">
        <v>14</v>
      </c>
      <c r="B22" s="34" t="s">
        <v>93</v>
      </c>
      <c r="C22" s="30">
        <f>'per jenis pendapatan'!C22</f>
        <v>400000000</v>
      </c>
      <c r="D22" s="30">
        <f>'per jenis pendapatan'!V22</f>
        <v>491133860</v>
      </c>
      <c r="E22" s="35">
        <f t="shared" si="0"/>
        <v>122.78346499999999</v>
      </c>
      <c r="F22" s="30">
        <f>'per jenis pendapatan'!X22</f>
        <v>148324768</v>
      </c>
      <c r="G22" s="44"/>
      <c r="I22" s="44"/>
    </row>
    <row r="23" spans="1:9" x14ac:dyDescent="0.3">
      <c r="A23" s="33">
        <v>15</v>
      </c>
      <c r="B23" s="34" t="s">
        <v>94</v>
      </c>
      <c r="C23" s="30">
        <f>'per jenis pendapatan'!C23</f>
        <v>258315000</v>
      </c>
      <c r="D23" s="30">
        <f>'per jenis pendapatan'!V23</f>
        <v>320109210</v>
      </c>
      <c r="E23" s="35">
        <f t="shared" si="0"/>
        <v>123.92203704779048</v>
      </c>
      <c r="F23" s="30">
        <f>'per jenis pendapatan'!X23</f>
        <v>165000</v>
      </c>
      <c r="G23" s="44"/>
      <c r="I23" s="44"/>
    </row>
    <row r="24" spans="1:9" x14ac:dyDescent="0.3">
      <c r="A24" s="33">
        <v>16</v>
      </c>
      <c r="B24" s="34" t="s">
        <v>95</v>
      </c>
      <c r="C24" s="30">
        <f>'per jenis pendapatan'!C24</f>
        <v>517350000</v>
      </c>
      <c r="D24" s="30">
        <f>'per jenis pendapatan'!V24</f>
        <v>325714250</v>
      </c>
      <c r="E24" s="35">
        <f t="shared" si="0"/>
        <v>62.958200444573308</v>
      </c>
      <c r="F24" s="30">
        <f>'per jenis pendapatan'!X24</f>
        <v>0</v>
      </c>
      <c r="G24" s="44"/>
      <c r="I24" s="44"/>
    </row>
    <row r="25" spans="1:9" x14ac:dyDescent="0.3">
      <c r="A25" s="33">
        <v>17</v>
      </c>
      <c r="B25" s="34" t="s">
        <v>96</v>
      </c>
      <c r="C25" s="30">
        <f>'per jenis pendapatan'!C25</f>
        <v>824112000</v>
      </c>
      <c r="D25" s="30">
        <f>'per jenis pendapatan'!V25</f>
        <v>102207545</v>
      </c>
      <c r="E25" s="35">
        <f t="shared" si="0"/>
        <v>12.40214254858563</v>
      </c>
      <c r="F25" s="30">
        <f>'per jenis pendapatan'!X25</f>
        <v>93543324</v>
      </c>
      <c r="G25" s="44"/>
      <c r="I25" s="44"/>
    </row>
    <row r="26" spans="1:9" x14ac:dyDescent="0.3">
      <c r="A26" s="33">
        <v>18</v>
      </c>
      <c r="B26" s="34" t="s">
        <v>97</v>
      </c>
      <c r="C26" s="30">
        <f>'per jenis pendapatan'!C26</f>
        <v>251290000</v>
      </c>
      <c r="D26" s="30">
        <f>'per jenis pendapatan'!V26</f>
        <v>498447188</v>
      </c>
      <c r="E26" s="35">
        <f t="shared" si="0"/>
        <v>198.35536153448209</v>
      </c>
      <c r="F26" s="30">
        <f>'per jenis pendapatan'!X26</f>
        <v>55418823</v>
      </c>
      <c r="G26" s="44"/>
      <c r="I26" s="44"/>
    </row>
    <row r="27" spans="1:9" x14ac:dyDescent="0.3">
      <c r="A27" s="33">
        <v>19</v>
      </c>
      <c r="B27" s="34" t="s">
        <v>98</v>
      </c>
      <c r="C27" s="30">
        <f>'per jenis pendapatan'!C27</f>
        <v>175000000</v>
      </c>
      <c r="D27" s="30">
        <f>'per jenis pendapatan'!V27</f>
        <v>178092014</v>
      </c>
      <c r="E27" s="35">
        <f t="shared" si="0"/>
        <v>101.76686514285713</v>
      </c>
      <c r="F27" s="30">
        <f>'per jenis pendapatan'!X27</f>
        <v>0</v>
      </c>
      <c r="G27" s="44"/>
      <c r="I27" s="44"/>
    </row>
    <row r="28" spans="1:9" x14ac:dyDescent="0.3">
      <c r="A28" s="33">
        <v>20</v>
      </c>
      <c r="B28" s="34" t="s">
        <v>99</v>
      </c>
      <c r="C28" s="30">
        <f>'per jenis pendapatan'!C28</f>
        <v>75000000</v>
      </c>
      <c r="D28" s="30">
        <f>'per jenis pendapatan'!V28</f>
        <v>53482000</v>
      </c>
      <c r="E28" s="35">
        <f t="shared" si="0"/>
        <v>71.309333333333342</v>
      </c>
      <c r="F28" s="30">
        <f>'per jenis pendapatan'!X28</f>
        <v>0</v>
      </c>
      <c r="G28" s="44"/>
      <c r="I28" s="44"/>
    </row>
    <row r="29" spans="1:9" x14ac:dyDescent="0.3">
      <c r="A29" s="55" t="s">
        <v>100</v>
      </c>
      <c r="B29" s="56"/>
      <c r="C29" s="39">
        <f t="shared" ref="C29:D29" si="1">SUM(C9:C28)</f>
        <v>11224223420</v>
      </c>
      <c r="D29" s="39">
        <f t="shared" si="1"/>
        <v>7640715715</v>
      </c>
      <c r="E29" s="40">
        <f t="shared" si="0"/>
        <v>68.073446412206223</v>
      </c>
      <c r="F29" s="39">
        <f>SUM(F9:F28)</f>
        <v>603929468</v>
      </c>
    </row>
    <row r="30" spans="1:9" x14ac:dyDescent="0.3">
      <c r="A30" s="41"/>
      <c r="B30" s="42"/>
      <c r="C30" s="43"/>
      <c r="D30" s="43"/>
      <c r="E30" s="42"/>
    </row>
  </sheetData>
  <mergeCells count="9">
    <mergeCell ref="E7:E8"/>
    <mergeCell ref="F7:F8"/>
    <mergeCell ref="A29:B29"/>
    <mergeCell ref="D7:D8"/>
    <mergeCell ref="A2:D2"/>
    <mergeCell ref="A3:D3"/>
    <mergeCell ref="A7:A8"/>
    <mergeCell ref="B7:B8"/>
    <mergeCell ref="C7:C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BBB5-9208-48E3-985B-44C2EF64921B}">
  <dimension ref="A2:I30"/>
  <sheetViews>
    <sheetView tabSelected="1" zoomScale="90" zoomScaleNormal="9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9" sqref="H9:H28"/>
    </sheetView>
  </sheetViews>
  <sheetFormatPr defaultColWidth="9.109375" defaultRowHeight="14.4" x14ac:dyDescent="0.3"/>
  <cols>
    <col min="1" max="1" width="5.6640625" style="17" customWidth="1"/>
    <col min="2" max="2" width="52.33203125" style="17" customWidth="1"/>
    <col min="3" max="3" width="15.6640625" style="17" bestFit="1" customWidth="1"/>
    <col min="4" max="4" width="15" style="17" bestFit="1" customWidth="1"/>
    <col min="5" max="5" width="11.5546875" style="17" bestFit="1" customWidth="1"/>
    <col min="6" max="6" width="14.44140625" style="17" bestFit="1" customWidth="1"/>
    <col min="7" max="7" width="17.5546875" style="17" bestFit="1" customWidth="1"/>
    <col min="8" max="8" width="15.33203125" style="17" bestFit="1" customWidth="1"/>
    <col min="9" max="9" width="16.6640625" style="17" bestFit="1" customWidth="1"/>
    <col min="10" max="16384" width="9.109375" style="17"/>
  </cols>
  <sheetData>
    <row r="2" spans="1:9" ht="18" x14ac:dyDescent="0.35">
      <c r="A2" s="60" t="s">
        <v>59</v>
      </c>
      <c r="B2" s="60"/>
      <c r="C2" s="60"/>
      <c r="D2" s="60"/>
      <c r="E2" s="16"/>
    </row>
    <row r="3" spans="1:9" ht="18" x14ac:dyDescent="0.35">
      <c r="A3" s="60" t="s">
        <v>101</v>
      </c>
      <c r="B3" s="60"/>
      <c r="C3" s="60"/>
      <c r="D3" s="60"/>
      <c r="E3" s="18"/>
    </row>
    <row r="4" spans="1:9" x14ac:dyDescent="0.3">
      <c r="A4" s="18"/>
      <c r="B4" s="18"/>
      <c r="C4" s="19"/>
      <c r="D4" s="19"/>
      <c r="E4" s="18"/>
    </row>
    <row r="5" spans="1:9" ht="15.6" x14ac:dyDescent="0.3">
      <c r="A5" s="20" t="str">
        <f>'per jenis pendapatan'!A5</f>
        <v>DATA OMSPAN SAMPAI DENGAN 31 Desember 2021 pk. 09.00 WIB</v>
      </c>
      <c r="B5" s="21"/>
      <c r="C5" s="22"/>
      <c r="D5" s="22"/>
      <c r="E5" s="16"/>
    </row>
    <row r="6" spans="1:9" x14ac:dyDescent="0.3">
      <c r="A6" s="16"/>
      <c r="B6" s="16"/>
      <c r="C6" s="22"/>
      <c r="D6" s="22"/>
      <c r="E6" s="16"/>
    </row>
    <row r="7" spans="1:9" x14ac:dyDescent="0.3">
      <c r="A7" s="58" t="s">
        <v>1</v>
      </c>
      <c r="B7" s="58" t="s">
        <v>3</v>
      </c>
      <c r="C7" s="59" t="s">
        <v>60</v>
      </c>
      <c r="D7" s="59" t="s">
        <v>61</v>
      </c>
      <c r="E7" s="51" t="s">
        <v>62</v>
      </c>
      <c r="F7" s="51" t="s">
        <v>63</v>
      </c>
      <c r="G7" s="51" t="s">
        <v>105</v>
      </c>
    </row>
    <row r="8" spans="1:9" x14ac:dyDescent="0.3">
      <c r="A8" s="58"/>
      <c r="B8" s="58"/>
      <c r="C8" s="59"/>
      <c r="D8" s="59"/>
      <c r="E8" s="52"/>
      <c r="F8" s="52"/>
      <c r="G8" s="52"/>
    </row>
    <row r="9" spans="1:9" x14ac:dyDescent="0.3">
      <c r="A9" s="26">
        <v>1</v>
      </c>
      <c r="B9" s="27" t="s">
        <v>81</v>
      </c>
      <c r="C9" s="28">
        <f>'per jenis pendapatan'!C9</f>
        <v>3438919000</v>
      </c>
      <c r="D9" s="28">
        <f>'per jenis pendapatan'!V9</f>
        <v>2515804416</v>
      </c>
      <c r="E9" s="32">
        <f t="shared" ref="E9:E29" si="0">D9/C9*100</f>
        <v>73.156838413466559</v>
      </c>
      <c r="F9" s="28">
        <f>'per jenis pendapatan'!X9</f>
        <v>16008000</v>
      </c>
      <c r="G9" s="28">
        <v>76520846</v>
      </c>
      <c r="H9" s="48">
        <f>G9+F9+D9</f>
        <v>2608333262</v>
      </c>
      <c r="I9" s="44"/>
    </row>
    <row r="10" spans="1:9" x14ac:dyDescent="0.3">
      <c r="A10" s="33">
        <v>2</v>
      </c>
      <c r="B10" s="34" t="s">
        <v>82</v>
      </c>
      <c r="C10" s="30">
        <f>'per jenis pendapatan'!C10</f>
        <v>757366000</v>
      </c>
      <c r="D10" s="30">
        <f>'per jenis pendapatan'!V10</f>
        <v>1031664744</v>
      </c>
      <c r="E10" s="35">
        <f t="shared" si="0"/>
        <v>136.21746209890594</v>
      </c>
      <c r="F10" s="30">
        <f>'per jenis pendapatan'!X10</f>
        <v>86704167</v>
      </c>
      <c r="G10" s="30">
        <v>35207239</v>
      </c>
      <c r="H10" s="48">
        <f t="shared" ref="H10:H28" si="1">G10+F10+D10</f>
        <v>1153576150</v>
      </c>
      <c r="I10" s="44"/>
    </row>
    <row r="11" spans="1:9" x14ac:dyDescent="0.3">
      <c r="A11" s="33">
        <v>3</v>
      </c>
      <c r="B11" s="34" t="s">
        <v>83</v>
      </c>
      <c r="C11" s="30">
        <f>'per jenis pendapatan'!C11</f>
        <v>764600000</v>
      </c>
      <c r="D11" s="30">
        <f>'per jenis pendapatan'!V11</f>
        <v>271656684</v>
      </c>
      <c r="E11" s="35">
        <f t="shared" si="0"/>
        <v>35.52925503531258</v>
      </c>
      <c r="F11" s="30">
        <f>'per jenis pendapatan'!X11</f>
        <v>0</v>
      </c>
      <c r="G11" s="30">
        <v>73702133</v>
      </c>
      <c r="H11" s="48">
        <f t="shared" si="1"/>
        <v>345358817</v>
      </c>
      <c r="I11" s="44"/>
    </row>
    <row r="12" spans="1:9" x14ac:dyDescent="0.3">
      <c r="A12" s="33">
        <v>4</v>
      </c>
      <c r="B12" s="34" t="s">
        <v>84</v>
      </c>
      <c r="C12" s="30">
        <f>'per jenis pendapatan'!C12</f>
        <v>275000000</v>
      </c>
      <c r="D12" s="30">
        <f>'per jenis pendapatan'!V12</f>
        <v>192886000</v>
      </c>
      <c r="E12" s="35">
        <f t="shared" si="0"/>
        <v>70.140363636363631</v>
      </c>
      <c r="F12" s="30">
        <f>'per jenis pendapatan'!X12</f>
        <v>0</v>
      </c>
      <c r="G12" s="30">
        <v>3707862</v>
      </c>
      <c r="H12" s="48">
        <f t="shared" si="1"/>
        <v>196593862</v>
      </c>
      <c r="I12" s="44"/>
    </row>
    <row r="13" spans="1:9" x14ac:dyDescent="0.3">
      <c r="A13" s="33">
        <v>5</v>
      </c>
      <c r="B13" s="34" t="s">
        <v>85</v>
      </c>
      <c r="C13" s="30">
        <f>'per jenis pendapatan'!C13</f>
        <v>278679440</v>
      </c>
      <c r="D13" s="30">
        <f>'per jenis pendapatan'!V13</f>
        <v>138390489</v>
      </c>
      <c r="E13" s="35">
        <f t="shared" si="0"/>
        <v>49.659382479023215</v>
      </c>
      <c r="F13" s="30">
        <f>'per jenis pendapatan'!X13</f>
        <v>182321323</v>
      </c>
      <c r="G13" s="30">
        <v>64942996</v>
      </c>
      <c r="H13" s="48">
        <f t="shared" si="1"/>
        <v>385654808</v>
      </c>
      <c r="I13" s="44"/>
    </row>
    <row r="14" spans="1:9" x14ac:dyDescent="0.3">
      <c r="A14" s="33">
        <v>6</v>
      </c>
      <c r="B14" s="34" t="s">
        <v>86</v>
      </c>
      <c r="C14" s="30">
        <f>'per jenis pendapatan'!C14</f>
        <v>96700000</v>
      </c>
      <c r="D14" s="30">
        <f>'per jenis pendapatan'!V14</f>
        <v>125338721</v>
      </c>
      <c r="E14" s="35">
        <f t="shared" si="0"/>
        <v>129.61605067218201</v>
      </c>
      <c r="F14" s="30">
        <f>'per jenis pendapatan'!X14</f>
        <v>0</v>
      </c>
      <c r="G14" s="30">
        <v>10112936</v>
      </c>
      <c r="H14" s="48">
        <f t="shared" si="1"/>
        <v>135451657</v>
      </c>
      <c r="I14" s="44"/>
    </row>
    <row r="15" spans="1:9" x14ac:dyDescent="0.3">
      <c r="A15" s="33">
        <v>7</v>
      </c>
      <c r="B15" s="34" t="s">
        <v>87</v>
      </c>
      <c r="C15" s="30">
        <f>'per jenis pendapatan'!C15</f>
        <v>141840000</v>
      </c>
      <c r="D15" s="30">
        <f>'per jenis pendapatan'!V15</f>
        <v>281592146</v>
      </c>
      <c r="E15" s="35">
        <f t="shared" si="0"/>
        <v>198.52802171460803</v>
      </c>
      <c r="F15" s="30">
        <f>'per jenis pendapatan'!X15</f>
        <v>13752626</v>
      </c>
      <c r="G15" s="30">
        <v>9935417</v>
      </c>
      <c r="H15" s="48">
        <f t="shared" si="1"/>
        <v>305280189</v>
      </c>
      <c r="I15" s="44"/>
    </row>
    <row r="16" spans="1:9" x14ac:dyDescent="0.3">
      <c r="A16" s="33">
        <v>8</v>
      </c>
      <c r="B16" s="34" t="s">
        <v>88</v>
      </c>
      <c r="C16" s="30">
        <f>'per jenis pendapatan'!C16</f>
        <v>59873000</v>
      </c>
      <c r="D16" s="30">
        <f>'per jenis pendapatan'!V16</f>
        <v>73705000</v>
      </c>
      <c r="E16" s="35">
        <f t="shared" si="0"/>
        <v>123.10223305997697</v>
      </c>
      <c r="F16" s="30">
        <f>'per jenis pendapatan'!X16</f>
        <v>0</v>
      </c>
      <c r="G16" s="30">
        <v>1080000</v>
      </c>
      <c r="H16" s="48">
        <f t="shared" si="1"/>
        <v>74785000</v>
      </c>
      <c r="I16" s="44"/>
    </row>
    <row r="17" spans="1:9" x14ac:dyDescent="0.3">
      <c r="A17" s="33">
        <v>9</v>
      </c>
      <c r="B17" s="34" t="s">
        <v>89</v>
      </c>
      <c r="C17" s="30">
        <f>'per jenis pendapatan'!C17</f>
        <v>335236000</v>
      </c>
      <c r="D17" s="30">
        <f>'per jenis pendapatan'!V17</f>
        <v>333774207</v>
      </c>
      <c r="E17" s="35">
        <f t="shared" si="0"/>
        <v>99.563951067307812</v>
      </c>
      <c r="F17" s="30">
        <f>'per jenis pendapatan'!X17</f>
        <v>0</v>
      </c>
      <c r="G17" s="30">
        <v>21432671</v>
      </c>
      <c r="H17" s="48">
        <f t="shared" si="1"/>
        <v>355206878</v>
      </c>
      <c r="I17" s="44"/>
    </row>
    <row r="18" spans="1:9" x14ac:dyDescent="0.3">
      <c r="A18" s="33">
        <v>10</v>
      </c>
      <c r="B18" s="34" t="s">
        <v>90</v>
      </c>
      <c r="C18" s="30">
        <f>'per jenis pendapatan'!C18</f>
        <v>721940000</v>
      </c>
      <c r="D18" s="30">
        <f>'per jenis pendapatan'!V18</f>
        <v>213567441</v>
      </c>
      <c r="E18" s="35">
        <f t="shared" si="0"/>
        <v>29.582436352051417</v>
      </c>
      <c r="F18" s="30">
        <f>'per jenis pendapatan'!X18</f>
        <v>0</v>
      </c>
      <c r="G18" s="30">
        <v>1377960</v>
      </c>
      <c r="H18" s="48">
        <f t="shared" si="1"/>
        <v>214945401</v>
      </c>
      <c r="I18" s="44"/>
    </row>
    <row r="19" spans="1:9" x14ac:dyDescent="0.3">
      <c r="A19" s="33">
        <v>11</v>
      </c>
      <c r="B19" s="34" t="s">
        <v>102</v>
      </c>
      <c r="C19" s="30">
        <f>'per jenis pendapatan'!C19</f>
        <v>50000000</v>
      </c>
      <c r="D19" s="30">
        <f>'per jenis pendapatan'!V19</f>
        <v>5504000</v>
      </c>
      <c r="E19" s="35">
        <f t="shared" si="0"/>
        <v>11.007999999999999</v>
      </c>
      <c r="F19" s="30">
        <f>'per jenis pendapatan'!X19</f>
        <v>0</v>
      </c>
      <c r="G19" s="30">
        <v>0</v>
      </c>
      <c r="H19" s="48">
        <f t="shared" si="1"/>
        <v>5504000</v>
      </c>
      <c r="I19" s="44"/>
    </row>
    <row r="20" spans="1:9" x14ac:dyDescent="0.3">
      <c r="A20" s="33">
        <v>12</v>
      </c>
      <c r="B20" s="34" t="s">
        <v>91</v>
      </c>
      <c r="C20" s="30">
        <f>'per jenis pendapatan'!C20</f>
        <v>293127980</v>
      </c>
      <c r="D20" s="30">
        <f>'per jenis pendapatan'!V20</f>
        <v>232054000</v>
      </c>
      <c r="E20" s="35">
        <f t="shared" si="0"/>
        <v>79.164738896641666</v>
      </c>
      <c r="F20" s="30">
        <f>'per jenis pendapatan'!X20</f>
        <v>0</v>
      </c>
      <c r="G20" s="30">
        <v>31967117</v>
      </c>
      <c r="H20" s="48">
        <f t="shared" si="1"/>
        <v>264021117</v>
      </c>
      <c r="I20" s="44"/>
    </row>
    <row r="21" spans="1:9" x14ac:dyDescent="0.3">
      <c r="A21" s="33">
        <v>13</v>
      </c>
      <c r="B21" s="34" t="s">
        <v>92</v>
      </c>
      <c r="C21" s="30">
        <f>'per jenis pendapatan'!C21</f>
        <v>1509875000</v>
      </c>
      <c r="D21" s="30">
        <f>'per jenis pendapatan'!V21</f>
        <v>255591800</v>
      </c>
      <c r="E21" s="35">
        <f t="shared" si="0"/>
        <v>16.928010596903718</v>
      </c>
      <c r="F21" s="30">
        <f>'per jenis pendapatan'!X21</f>
        <v>7691437</v>
      </c>
      <c r="G21" s="30">
        <v>18282742</v>
      </c>
      <c r="H21" s="48">
        <f t="shared" si="1"/>
        <v>281565979</v>
      </c>
      <c r="I21" s="44"/>
    </row>
    <row r="22" spans="1:9" x14ac:dyDescent="0.3">
      <c r="A22" s="33">
        <v>14</v>
      </c>
      <c r="B22" s="34" t="s">
        <v>93</v>
      </c>
      <c r="C22" s="30">
        <f>'per jenis pendapatan'!C22</f>
        <v>400000000</v>
      </c>
      <c r="D22" s="30">
        <f>'per jenis pendapatan'!V22</f>
        <v>491133860</v>
      </c>
      <c r="E22" s="35">
        <f t="shared" si="0"/>
        <v>122.78346499999999</v>
      </c>
      <c r="F22" s="30">
        <f>'per jenis pendapatan'!X22</f>
        <v>148324768</v>
      </c>
      <c r="G22" s="30">
        <v>10014750</v>
      </c>
      <c r="H22" s="48">
        <f t="shared" si="1"/>
        <v>649473378</v>
      </c>
      <c r="I22" s="44"/>
    </row>
    <row r="23" spans="1:9" x14ac:dyDescent="0.3">
      <c r="A23" s="33">
        <v>15</v>
      </c>
      <c r="B23" s="34" t="s">
        <v>94</v>
      </c>
      <c r="C23" s="30">
        <f>'per jenis pendapatan'!C23</f>
        <v>258315000</v>
      </c>
      <c r="D23" s="30">
        <f>'per jenis pendapatan'!V23</f>
        <v>320109210</v>
      </c>
      <c r="E23" s="35">
        <f t="shared" si="0"/>
        <v>123.92203704779048</v>
      </c>
      <c r="F23" s="30">
        <f>'per jenis pendapatan'!X23</f>
        <v>165000</v>
      </c>
      <c r="G23" s="30">
        <v>9547242</v>
      </c>
      <c r="H23" s="48">
        <f t="shared" si="1"/>
        <v>329821452</v>
      </c>
      <c r="I23" s="44"/>
    </row>
    <row r="24" spans="1:9" x14ac:dyDescent="0.3">
      <c r="A24" s="33">
        <v>16</v>
      </c>
      <c r="B24" s="34" t="s">
        <v>95</v>
      </c>
      <c r="C24" s="30">
        <f>'per jenis pendapatan'!C24</f>
        <v>517350000</v>
      </c>
      <c r="D24" s="30">
        <f>'per jenis pendapatan'!V24</f>
        <v>325714250</v>
      </c>
      <c r="E24" s="35">
        <f t="shared" si="0"/>
        <v>62.958200444573308</v>
      </c>
      <c r="F24" s="30">
        <f>'per jenis pendapatan'!X24</f>
        <v>0</v>
      </c>
      <c r="G24" s="30">
        <v>13286196</v>
      </c>
      <c r="H24" s="48">
        <f t="shared" si="1"/>
        <v>339000446</v>
      </c>
      <c r="I24" s="44"/>
    </row>
    <row r="25" spans="1:9" x14ac:dyDescent="0.3">
      <c r="A25" s="33">
        <v>17</v>
      </c>
      <c r="B25" s="34" t="s">
        <v>96</v>
      </c>
      <c r="C25" s="30">
        <f>'per jenis pendapatan'!C25</f>
        <v>824112000</v>
      </c>
      <c r="D25" s="30">
        <f>'per jenis pendapatan'!V25</f>
        <v>102207545</v>
      </c>
      <c r="E25" s="35">
        <f t="shared" si="0"/>
        <v>12.40214254858563</v>
      </c>
      <c r="F25" s="30">
        <f>'per jenis pendapatan'!X25</f>
        <v>93543324</v>
      </c>
      <c r="G25" s="30">
        <v>17851740</v>
      </c>
      <c r="H25" s="48">
        <f t="shared" si="1"/>
        <v>213602609</v>
      </c>
      <c r="I25" s="44"/>
    </row>
    <row r="26" spans="1:9" x14ac:dyDescent="0.3">
      <c r="A26" s="33">
        <v>18</v>
      </c>
      <c r="B26" s="34" t="s">
        <v>97</v>
      </c>
      <c r="C26" s="30">
        <f>'per jenis pendapatan'!C26</f>
        <v>251290000</v>
      </c>
      <c r="D26" s="30">
        <f>'per jenis pendapatan'!V26</f>
        <v>498447188</v>
      </c>
      <c r="E26" s="35">
        <f t="shared" si="0"/>
        <v>198.35536153448209</v>
      </c>
      <c r="F26" s="30">
        <f>'per jenis pendapatan'!X26</f>
        <v>55418823</v>
      </c>
      <c r="G26" s="30">
        <v>15852838</v>
      </c>
      <c r="H26" s="48">
        <f t="shared" si="1"/>
        <v>569718849</v>
      </c>
      <c r="I26" s="44"/>
    </row>
    <row r="27" spans="1:9" x14ac:dyDescent="0.3">
      <c r="A27" s="33">
        <v>19</v>
      </c>
      <c r="B27" s="34" t="s">
        <v>98</v>
      </c>
      <c r="C27" s="30">
        <f>'per jenis pendapatan'!C27</f>
        <v>175000000</v>
      </c>
      <c r="D27" s="30">
        <f>'per jenis pendapatan'!V27</f>
        <v>178092014</v>
      </c>
      <c r="E27" s="35">
        <f t="shared" si="0"/>
        <v>101.76686514285713</v>
      </c>
      <c r="F27" s="30">
        <f>'per jenis pendapatan'!X27</f>
        <v>0</v>
      </c>
      <c r="G27" s="30">
        <v>3923016</v>
      </c>
      <c r="H27" s="48">
        <f t="shared" si="1"/>
        <v>182015030</v>
      </c>
      <c r="I27" s="44"/>
    </row>
    <row r="28" spans="1:9" x14ac:dyDescent="0.3">
      <c r="A28" s="33">
        <v>20</v>
      </c>
      <c r="B28" s="34" t="s">
        <v>99</v>
      </c>
      <c r="C28" s="30">
        <f>'per jenis pendapatan'!C28</f>
        <v>75000000</v>
      </c>
      <c r="D28" s="30">
        <f>'per jenis pendapatan'!V28</f>
        <v>53482000</v>
      </c>
      <c r="E28" s="35">
        <f t="shared" si="0"/>
        <v>71.309333333333342</v>
      </c>
      <c r="F28" s="30">
        <f>'per jenis pendapatan'!X28</f>
        <v>0</v>
      </c>
      <c r="G28" s="30">
        <v>0</v>
      </c>
      <c r="H28" s="48">
        <f t="shared" si="1"/>
        <v>53482000</v>
      </c>
      <c r="I28" s="44"/>
    </row>
    <row r="29" spans="1:9" x14ac:dyDescent="0.3">
      <c r="A29" s="55" t="s">
        <v>100</v>
      </c>
      <c r="B29" s="56"/>
      <c r="C29" s="39">
        <f t="shared" ref="C29:D29" si="2">SUM(C9:C28)</f>
        <v>11224223420</v>
      </c>
      <c r="D29" s="39">
        <f t="shared" si="2"/>
        <v>7640715715</v>
      </c>
      <c r="E29" s="40">
        <f t="shared" si="0"/>
        <v>68.073446412206223</v>
      </c>
      <c r="F29" s="39">
        <f>SUM(F9:F28)</f>
        <v>603929468</v>
      </c>
      <c r="G29" s="39">
        <f>SUM(G9:G28)</f>
        <v>418745701</v>
      </c>
    </row>
    <row r="30" spans="1:9" x14ac:dyDescent="0.3">
      <c r="A30" s="41"/>
      <c r="B30" s="42"/>
      <c r="C30" s="43">
        <v>11224223420</v>
      </c>
      <c r="D30" s="43">
        <v>7361006184</v>
      </c>
      <c r="E30" s="42"/>
    </row>
  </sheetData>
  <mergeCells count="10">
    <mergeCell ref="E7:E8"/>
    <mergeCell ref="F7:F8"/>
    <mergeCell ref="A29:B29"/>
    <mergeCell ref="G7:G8"/>
    <mergeCell ref="A2:D2"/>
    <mergeCell ref="A3:D3"/>
    <mergeCell ref="A7:A8"/>
    <mergeCell ref="B7:B8"/>
    <mergeCell ref="C7:C8"/>
    <mergeCell ref="D7:D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978"/>
  <sheetViews>
    <sheetView topLeftCell="D20" workbookViewId="0">
      <selection activeCell="E13" sqref="E13"/>
    </sheetView>
  </sheetViews>
  <sheetFormatPr defaultRowHeight="14.4" x14ac:dyDescent="0.3"/>
  <cols>
    <col min="2" max="2" width="13.109375" bestFit="1" customWidth="1"/>
    <col min="3" max="3" width="83.6640625" bestFit="1" customWidth="1"/>
    <col min="4" max="4" width="15.33203125" style="7" bestFit="1" customWidth="1"/>
    <col min="5" max="5" width="14.33203125" style="7" bestFit="1" customWidth="1"/>
    <col min="6" max="6" width="13.109375" style="7" customWidth="1"/>
    <col min="7" max="8" width="12.5546875" style="7" customWidth="1"/>
    <col min="9" max="17" width="12.6640625" style="7" customWidth="1"/>
  </cols>
  <sheetData>
    <row r="1" spans="1:69" ht="18" x14ac:dyDescent="0.35">
      <c r="A1" s="1"/>
      <c r="B1" s="2"/>
      <c r="C1" s="2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69" x14ac:dyDescent="0.3">
      <c r="A2" s="3" t="s">
        <v>0</v>
      </c>
    </row>
    <row r="4" spans="1:69" x14ac:dyDescent="0.3">
      <c r="A4" s="62" t="s">
        <v>1</v>
      </c>
      <c r="B4" s="62" t="s">
        <v>2</v>
      </c>
      <c r="C4" s="62" t="s">
        <v>3</v>
      </c>
      <c r="D4" s="61" t="s">
        <v>4</v>
      </c>
      <c r="E4" s="61" t="s">
        <v>5</v>
      </c>
      <c r="F4" s="61" t="s">
        <v>46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</row>
    <row r="5" spans="1:69" x14ac:dyDescent="0.3">
      <c r="A5" s="62"/>
      <c r="B5" s="62"/>
      <c r="C5" s="62"/>
      <c r="D5" s="61"/>
      <c r="E5" s="61"/>
      <c r="F5" s="12" t="s">
        <v>47</v>
      </c>
      <c r="G5" s="12" t="s">
        <v>48</v>
      </c>
      <c r="H5" s="12" t="s">
        <v>49</v>
      </c>
      <c r="I5" s="12" t="s">
        <v>50</v>
      </c>
      <c r="J5" s="12" t="s">
        <v>51</v>
      </c>
      <c r="K5" s="12" t="s">
        <v>52</v>
      </c>
      <c r="L5" s="12" t="s">
        <v>53</v>
      </c>
      <c r="M5" s="12" t="s">
        <v>54</v>
      </c>
      <c r="N5" s="12" t="s">
        <v>55</v>
      </c>
      <c r="O5" s="12" t="s">
        <v>56</v>
      </c>
      <c r="P5" s="12" t="s">
        <v>57</v>
      </c>
      <c r="Q5" s="12" t="s">
        <v>58</v>
      </c>
    </row>
    <row r="6" spans="1:69" x14ac:dyDescent="0.3">
      <c r="A6" s="9">
        <v>1</v>
      </c>
      <c r="B6" s="10" t="s">
        <v>24</v>
      </c>
      <c r="C6" s="10" t="s">
        <v>25</v>
      </c>
      <c r="D6" s="11">
        <v>3438919000</v>
      </c>
      <c r="E6" s="11">
        <f>SUM(F6:M6)</f>
        <v>1601737463</v>
      </c>
      <c r="F6" s="11">
        <v>44604254</v>
      </c>
      <c r="G6" s="13">
        <v>295241410</v>
      </c>
      <c r="H6" s="11">
        <v>98704613</v>
      </c>
      <c r="I6" s="11">
        <v>370729081</v>
      </c>
      <c r="J6" s="11">
        <v>534159890</v>
      </c>
      <c r="K6" s="11">
        <v>175136651</v>
      </c>
      <c r="L6" s="11">
        <v>79825435</v>
      </c>
      <c r="M6" s="11">
        <v>3336129</v>
      </c>
      <c r="N6" s="11"/>
      <c r="O6" s="11"/>
      <c r="P6" s="11"/>
      <c r="Q6" s="11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</row>
    <row r="7" spans="1:69" x14ac:dyDescent="0.3">
      <c r="A7" s="9">
        <v>2</v>
      </c>
      <c r="B7" s="10" t="s">
        <v>40</v>
      </c>
      <c r="C7" s="10" t="s">
        <v>41</v>
      </c>
      <c r="D7" s="11">
        <v>757366000</v>
      </c>
      <c r="E7" s="11">
        <f t="shared" ref="E7:E16" si="0">SUM(F7:M7)</f>
        <v>577881939</v>
      </c>
      <c r="F7" s="11">
        <v>87686352</v>
      </c>
      <c r="G7" s="11">
        <v>386637277</v>
      </c>
      <c r="H7" s="14">
        <v>46774610</v>
      </c>
      <c r="I7" s="11">
        <v>5485110</v>
      </c>
      <c r="J7" s="11">
        <v>10871360</v>
      </c>
      <c r="K7" s="11">
        <v>32128510</v>
      </c>
      <c r="L7" s="11">
        <v>6024360</v>
      </c>
      <c r="M7" s="11">
        <v>2274360</v>
      </c>
      <c r="N7" s="11"/>
      <c r="O7" s="11"/>
      <c r="P7" s="11"/>
      <c r="Q7" s="11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</row>
    <row r="8" spans="1:69" x14ac:dyDescent="0.3">
      <c r="A8" s="9">
        <v>3</v>
      </c>
      <c r="B8" s="10" t="s">
        <v>8</v>
      </c>
      <c r="C8" s="10" t="s">
        <v>9</v>
      </c>
      <c r="D8" s="11">
        <v>764600000</v>
      </c>
      <c r="E8" s="11">
        <f t="shared" si="0"/>
        <v>213703628</v>
      </c>
      <c r="F8" s="11">
        <v>8762840</v>
      </c>
      <c r="G8" s="11">
        <v>25222092</v>
      </c>
      <c r="H8" s="11">
        <v>34265200</v>
      </c>
      <c r="I8" s="11">
        <v>25739318</v>
      </c>
      <c r="J8" s="11">
        <v>11320806</v>
      </c>
      <c r="K8" s="11">
        <v>68316484</v>
      </c>
      <c r="L8" s="11">
        <v>35032288</v>
      </c>
      <c r="M8" s="11">
        <v>5044600</v>
      </c>
      <c r="N8" s="11"/>
      <c r="O8" s="11"/>
      <c r="P8" s="11"/>
      <c r="Q8" s="11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</row>
    <row r="9" spans="1:69" x14ac:dyDescent="0.3">
      <c r="A9" s="9">
        <v>4</v>
      </c>
      <c r="B9" s="10" t="s">
        <v>42</v>
      </c>
      <c r="C9" s="10" t="s">
        <v>43</v>
      </c>
      <c r="D9" s="11">
        <v>275000000</v>
      </c>
      <c r="E9" s="11">
        <f t="shared" si="0"/>
        <v>19734862</v>
      </c>
      <c r="F9" s="11">
        <v>4071800</v>
      </c>
      <c r="G9" s="11">
        <v>4672162</v>
      </c>
      <c r="H9" s="11">
        <v>2632300</v>
      </c>
      <c r="I9" s="11">
        <v>521800</v>
      </c>
      <c r="J9" s="11">
        <v>1021800</v>
      </c>
      <c r="K9" s="11">
        <v>4306000</v>
      </c>
      <c r="L9" s="11">
        <v>2233000</v>
      </c>
      <c r="M9" s="11">
        <v>276000</v>
      </c>
      <c r="N9" s="11"/>
      <c r="O9" s="11"/>
      <c r="P9" s="11"/>
      <c r="Q9" s="11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</row>
    <row r="10" spans="1:69" x14ac:dyDescent="0.3">
      <c r="A10" s="9">
        <v>5</v>
      </c>
      <c r="B10" s="10" t="s">
        <v>14</v>
      </c>
      <c r="C10" s="10" t="s">
        <v>15</v>
      </c>
      <c r="D10" s="11">
        <v>278680000</v>
      </c>
      <c r="E10" s="11">
        <f t="shared" si="0"/>
        <v>293567467</v>
      </c>
      <c r="F10" s="11">
        <v>722282</v>
      </c>
      <c r="G10" s="11">
        <v>2606176</v>
      </c>
      <c r="H10" s="11">
        <v>198239774</v>
      </c>
      <c r="I10" s="11">
        <v>689451</v>
      </c>
      <c r="J10" s="11">
        <v>6422282</v>
      </c>
      <c r="K10" s="11">
        <v>27594282</v>
      </c>
      <c r="L10" s="11">
        <v>54607838</v>
      </c>
      <c r="M10" s="11">
        <v>2685382</v>
      </c>
      <c r="N10" s="11"/>
      <c r="O10" s="11"/>
      <c r="P10" s="11"/>
      <c r="Q10" s="11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</row>
    <row r="11" spans="1:69" x14ac:dyDescent="0.3">
      <c r="A11" s="9">
        <v>6</v>
      </c>
      <c r="B11" s="10" t="s">
        <v>16</v>
      </c>
      <c r="C11" s="10" t="s">
        <v>17</v>
      </c>
      <c r="D11" s="11">
        <v>96700000</v>
      </c>
      <c r="E11" s="11">
        <f t="shared" si="0"/>
        <v>74258781</v>
      </c>
      <c r="F11" s="11">
        <v>5218125</v>
      </c>
      <c r="G11" s="11">
        <v>5596125</v>
      </c>
      <c r="H11" s="11">
        <v>16860000</v>
      </c>
      <c r="I11" s="11">
        <v>5851700</v>
      </c>
      <c r="J11" s="11">
        <v>2640000</v>
      </c>
      <c r="K11" s="11">
        <v>6085000</v>
      </c>
      <c r="L11" s="11">
        <v>32007831</v>
      </c>
      <c r="M11" s="11">
        <v>0</v>
      </c>
      <c r="N11" s="11"/>
      <c r="O11" s="11"/>
      <c r="P11" s="11"/>
      <c r="Q11" s="11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</row>
    <row r="12" spans="1:69" x14ac:dyDescent="0.3">
      <c r="A12" s="9">
        <v>7</v>
      </c>
      <c r="B12" s="10" t="s">
        <v>18</v>
      </c>
      <c r="C12" s="10" t="s">
        <v>19</v>
      </c>
      <c r="D12" s="11">
        <v>141840000</v>
      </c>
      <c r="E12" s="11">
        <f t="shared" si="0"/>
        <v>76404885</v>
      </c>
      <c r="F12" s="11">
        <v>13171468</v>
      </c>
      <c r="G12" s="13">
        <v>2545310</v>
      </c>
      <c r="H12" s="11">
        <v>2162222</v>
      </c>
      <c r="I12" s="11">
        <v>797076</v>
      </c>
      <c r="J12" s="11">
        <v>797076</v>
      </c>
      <c r="K12" s="11">
        <v>43187076</v>
      </c>
      <c r="L12" s="11">
        <v>12947581</v>
      </c>
      <c r="M12" s="11">
        <v>797076</v>
      </c>
      <c r="N12" s="11"/>
      <c r="O12" s="11"/>
      <c r="P12" s="11"/>
      <c r="Q12" s="11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</row>
    <row r="13" spans="1:69" x14ac:dyDescent="0.3">
      <c r="A13" s="9">
        <v>8</v>
      </c>
      <c r="B13" s="10" t="s">
        <v>20</v>
      </c>
      <c r="C13" s="10" t="s">
        <v>21</v>
      </c>
      <c r="D13" s="11">
        <v>59873000</v>
      </c>
      <c r="E13" s="11">
        <f t="shared" si="0"/>
        <v>44530000</v>
      </c>
      <c r="F13" s="11">
        <v>0</v>
      </c>
      <c r="G13" s="11">
        <v>12100000</v>
      </c>
      <c r="H13" s="11">
        <v>13300000</v>
      </c>
      <c r="I13" s="11">
        <v>1080000</v>
      </c>
      <c r="J13" s="11">
        <v>3750000</v>
      </c>
      <c r="K13" s="11">
        <v>8550000</v>
      </c>
      <c r="L13" s="45">
        <v>5750000</v>
      </c>
      <c r="M13" s="11">
        <v>0</v>
      </c>
      <c r="N13" s="11"/>
      <c r="O13" s="11"/>
      <c r="P13" s="11"/>
      <c r="Q13" s="11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</row>
    <row r="14" spans="1:69" x14ac:dyDescent="0.3">
      <c r="A14" s="9">
        <v>9</v>
      </c>
      <c r="B14" s="10" t="s">
        <v>22</v>
      </c>
      <c r="C14" s="10" t="s">
        <v>23</v>
      </c>
      <c r="D14" s="11">
        <v>335236000</v>
      </c>
      <c r="E14" s="11">
        <f t="shared" si="0"/>
        <v>257746742</v>
      </c>
      <c r="F14" s="11">
        <v>1702100</v>
      </c>
      <c r="G14" s="11">
        <v>2202112</v>
      </c>
      <c r="H14" s="11">
        <v>47562480</v>
      </c>
      <c r="I14" s="11">
        <v>5819220</v>
      </c>
      <c r="J14" s="11">
        <v>2019500</v>
      </c>
      <c r="K14" s="11">
        <v>13463000</v>
      </c>
      <c r="L14" s="11">
        <v>184377795</v>
      </c>
      <c r="M14" s="11">
        <v>600535</v>
      </c>
      <c r="N14" s="11"/>
      <c r="O14" s="11"/>
      <c r="P14" s="11"/>
      <c r="Q14" s="11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</row>
    <row r="15" spans="1:69" x14ac:dyDescent="0.3">
      <c r="A15" s="9">
        <v>10</v>
      </c>
      <c r="B15" s="10" t="s">
        <v>38</v>
      </c>
      <c r="C15" s="10" t="s">
        <v>39</v>
      </c>
      <c r="D15" s="11">
        <v>721940000</v>
      </c>
      <c r="E15" s="11">
        <f t="shared" si="0"/>
        <v>121396640</v>
      </c>
      <c r="F15" s="11">
        <v>7119830</v>
      </c>
      <c r="G15" s="11">
        <v>3447830</v>
      </c>
      <c r="H15" s="11">
        <v>114830</v>
      </c>
      <c r="I15" s="11">
        <v>25114830</v>
      </c>
      <c r="J15" s="11">
        <v>51314830</v>
      </c>
      <c r="K15" s="11">
        <v>11919830</v>
      </c>
      <c r="L15" s="11">
        <v>22249830</v>
      </c>
      <c r="M15" s="11">
        <v>114830</v>
      </c>
      <c r="N15" s="11"/>
      <c r="O15" s="11"/>
      <c r="P15" s="11"/>
      <c r="Q15" s="11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x14ac:dyDescent="0.3">
      <c r="A16" s="9">
        <v>11</v>
      </c>
      <c r="B16" s="10" t="s">
        <v>12</v>
      </c>
      <c r="C16" s="10" t="s">
        <v>13</v>
      </c>
      <c r="D16" s="11">
        <v>50000000</v>
      </c>
      <c r="E16" s="11">
        <f t="shared" si="0"/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/>
      <c r="O16" s="11"/>
      <c r="P16" s="11"/>
      <c r="Q16" s="11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</row>
    <row r="17" spans="1:69" x14ac:dyDescent="0.3">
      <c r="A17" s="8"/>
      <c r="B17" s="8"/>
      <c r="C17" s="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69" x14ac:dyDescent="0.3">
      <c r="A18" s="9">
        <v>12</v>
      </c>
      <c r="B18" s="10" t="s">
        <v>26</v>
      </c>
      <c r="C18" s="10" t="s">
        <v>27</v>
      </c>
      <c r="D18" s="11">
        <v>293128000</v>
      </c>
      <c r="E18" s="11">
        <f t="shared" ref="E18:E26" si="1">SUM(F18:M18)</f>
        <v>96426657</v>
      </c>
      <c r="F18" s="11">
        <v>1272562</v>
      </c>
      <c r="G18" s="11">
        <v>1272802</v>
      </c>
      <c r="H18" s="11">
        <v>56323562</v>
      </c>
      <c r="I18" s="11">
        <v>5830323</v>
      </c>
      <c r="J18" s="11">
        <v>5282562</v>
      </c>
      <c r="K18" s="11">
        <v>6957562</v>
      </c>
      <c r="L18" s="11">
        <v>17578642</v>
      </c>
      <c r="M18" s="11">
        <v>1908642</v>
      </c>
      <c r="N18" s="11"/>
      <c r="O18" s="11"/>
      <c r="P18" s="11"/>
      <c r="Q18" s="11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</row>
    <row r="19" spans="1:69" x14ac:dyDescent="0.3">
      <c r="A19" s="9">
        <v>13</v>
      </c>
      <c r="B19" s="10" t="s">
        <v>28</v>
      </c>
      <c r="C19" s="10" t="s">
        <v>29</v>
      </c>
      <c r="D19" s="11">
        <v>1509875000</v>
      </c>
      <c r="E19" s="11">
        <f t="shared" si="1"/>
        <v>84060195</v>
      </c>
      <c r="F19" s="11">
        <v>3342724</v>
      </c>
      <c r="G19" s="11">
        <v>842878</v>
      </c>
      <c r="H19" s="11">
        <v>6550026</v>
      </c>
      <c r="I19" s="11">
        <v>3685026</v>
      </c>
      <c r="J19" s="11">
        <v>12882463</v>
      </c>
      <c r="K19" s="11">
        <v>51307026</v>
      </c>
      <c r="L19" s="11">
        <v>3775026</v>
      </c>
      <c r="M19" s="11">
        <v>1675026</v>
      </c>
      <c r="N19" s="11"/>
      <c r="O19" s="11"/>
      <c r="P19" s="11"/>
      <c r="Q19" s="11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</row>
    <row r="20" spans="1:69" x14ac:dyDescent="0.3">
      <c r="A20" s="9">
        <v>14</v>
      </c>
      <c r="B20" s="10" t="s">
        <v>44</v>
      </c>
      <c r="C20" s="10" t="s">
        <v>45</v>
      </c>
      <c r="D20" s="11">
        <v>400000000</v>
      </c>
      <c r="E20" s="11">
        <f t="shared" si="1"/>
        <v>457510678</v>
      </c>
      <c r="F20" s="11">
        <v>424000</v>
      </c>
      <c r="G20" s="11">
        <v>276000</v>
      </c>
      <c r="H20" s="11">
        <v>1031000</v>
      </c>
      <c r="I20" s="11">
        <v>303321210</v>
      </c>
      <c r="J20" s="11">
        <v>289000</v>
      </c>
      <c r="K20" s="11">
        <v>29650000</v>
      </c>
      <c r="L20" s="11">
        <v>121254768</v>
      </c>
      <c r="M20" s="11">
        <v>1264700</v>
      </c>
      <c r="N20" s="11"/>
      <c r="O20" s="11"/>
      <c r="P20" s="11"/>
      <c r="Q20" s="11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</row>
    <row r="21" spans="1:69" x14ac:dyDescent="0.3">
      <c r="A21" s="9">
        <v>15</v>
      </c>
      <c r="B21" s="10" t="s">
        <v>6</v>
      </c>
      <c r="C21" s="10" t="s">
        <v>7</v>
      </c>
      <c r="D21" s="11">
        <v>258315000</v>
      </c>
      <c r="E21" s="11">
        <f t="shared" si="1"/>
        <v>279646194</v>
      </c>
      <c r="F21" s="11">
        <v>132594</v>
      </c>
      <c r="G21" s="11">
        <v>132594</v>
      </c>
      <c r="H21" s="11">
        <v>142594</v>
      </c>
      <c r="I21" s="11">
        <v>132594</v>
      </c>
      <c r="J21" s="11">
        <v>131812594</v>
      </c>
      <c r="K21" s="11">
        <v>3782594</v>
      </c>
      <c r="L21" s="11">
        <v>143378036</v>
      </c>
      <c r="M21" s="11">
        <v>132594</v>
      </c>
      <c r="N21" s="11"/>
      <c r="O21" s="11"/>
      <c r="P21" s="11"/>
      <c r="Q21" s="11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</row>
    <row r="22" spans="1:69" x14ac:dyDescent="0.3">
      <c r="A22" s="9">
        <v>16</v>
      </c>
      <c r="B22" s="10" t="s">
        <v>30</v>
      </c>
      <c r="C22" s="10" t="s">
        <v>31</v>
      </c>
      <c r="D22" s="11">
        <v>517350000</v>
      </c>
      <c r="E22" s="11">
        <f t="shared" si="1"/>
        <v>217251300</v>
      </c>
      <c r="F22" s="11">
        <v>1244628</v>
      </c>
      <c r="G22" s="11">
        <v>33444628</v>
      </c>
      <c r="H22" s="15">
        <v>58444628</v>
      </c>
      <c r="I22" s="11">
        <v>38894628</v>
      </c>
      <c r="J22" s="11">
        <v>34260628</v>
      </c>
      <c r="K22" s="11">
        <v>21811880</v>
      </c>
      <c r="L22" s="11">
        <v>29150280</v>
      </c>
      <c r="M22" s="11">
        <v>0</v>
      </c>
      <c r="N22" s="11"/>
      <c r="O22" s="11"/>
      <c r="P22" s="11"/>
      <c r="Q22" s="11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</row>
    <row r="23" spans="1:69" x14ac:dyDescent="0.3">
      <c r="A23" s="9">
        <v>17</v>
      </c>
      <c r="B23" s="10" t="s">
        <v>32</v>
      </c>
      <c r="C23" s="10" t="s">
        <v>33</v>
      </c>
      <c r="D23" s="11">
        <v>824112000</v>
      </c>
      <c r="E23" s="11">
        <f t="shared" si="1"/>
        <v>158415484</v>
      </c>
      <c r="F23" s="11">
        <v>1491520</v>
      </c>
      <c r="G23" s="11">
        <v>18439760</v>
      </c>
      <c r="H23" s="11">
        <v>30936820</v>
      </c>
      <c r="I23" s="11">
        <v>91072120</v>
      </c>
      <c r="J23" s="11">
        <v>1491520</v>
      </c>
      <c r="K23" s="11">
        <v>1491520</v>
      </c>
      <c r="L23" s="11">
        <v>12000704</v>
      </c>
      <c r="M23" s="11">
        <v>1491520</v>
      </c>
      <c r="N23" s="11"/>
      <c r="O23" s="11"/>
      <c r="P23" s="11"/>
      <c r="Q23" s="11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</row>
    <row r="24" spans="1:69" x14ac:dyDescent="0.3">
      <c r="A24" s="9">
        <v>18</v>
      </c>
      <c r="B24" s="10" t="s">
        <v>34</v>
      </c>
      <c r="C24" s="10" t="s">
        <v>35</v>
      </c>
      <c r="D24" s="11">
        <v>251290000</v>
      </c>
      <c r="E24" s="11">
        <f t="shared" si="1"/>
        <v>378064109</v>
      </c>
      <c r="F24" s="11">
        <v>2489772</v>
      </c>
      <c r="G24" s="11">
        <v>134051821</v>
      </c>
      <c r="H24" s="11">
        <v>51070711</v>
      </c>
      <c r="I24" s="11">
        <v>63846910</v>
      </c>
      <c r="J24" s="11">
        <v>1826265</v>
      </c>
      <c r="K24" s="11">
        <v>121126210</v>
      </c>
      <c r="L24" s="11">
        <v>1826210</v>
      </c>
      <c r="M24" s="11">
        <v>1826210</v>
      </c>
      <c r="N24" s="11"/>
      <c r="O24" s="11"/>
      <c r="P24" s="11"/>
      <c r="Q24" s="11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</row>
    <row r="25" spans="1:69" x14ac:dyDescent="0.3">
      <c r="A25" s="9">
        <v>19</v>
      </c>
      <c r="B25" s="10" t="s">
        <v>36</v>
      </c>
      <c r="C25" s="10" t="s">
        <v>37</v>
      </c>
      <c r="D25" s="11">
        <v>175000000</v>
      </c>
      <c r="E25" s="11">
        <f t="shared" si="1"/>
        <v>31199934</v>
      </c>
      <c r="F25" s="11">
        <v>338240</v>
      </c>
      <c r="G25" s="11">
        <v>19588240</v>
      </c>
      <c r="H25" s="11">
        <v>2038254</v>
      </c>
      <c r="I25" s="11">
        <v>338240</v>
      </c>
      <c r="J25" s="11">
        <v>338240</v>
      </c>
      <c r="K25" s="11">
        <v>4913240</v>
      </c>
      <c r="L25" s="11">
        <v>3322740</v>
      </c>
      <c r="M25" s="15">
        <v>322740</v>
      </c>
      <c r="N25" s="11"/>
      <c r="O25" s="11"/>
      <c r="P25" s="11"/>
      <c r="Q25" s="11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</row>
    <row r="26" spans="1:69" x14ac:dyDescent="0.3">
      <c r="A26" s="9">
        <v>20</v>
      </c>
      <c r="B26" s="10" t="s">
        <v>10</v>
      </c>
      <c r="C26" s="10" t="s">
        <v>11</v>
      </c>
      <c r="D26" s="11">
        <v>75000000</v>
      </c>
      <c r="E26" s="11">
        <f t="shared" si="1"/>
        <v>1342000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1342000</v>
      </c>
      <c r="M26" s="11">
        <v>0</v>
      </c>
      <c r="N26" s="11"/>
      <c r="O26" s="11"/>
      <c r="P26" s="11"/>
      <c r="Q26" s="11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</row>
    <row r="27" spans="1:69" x14ac:dyDescent="0.3">
      <c r="A27" s="8"/>
      <c r="B27" s="8"/>
      <c r="C27" s="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9" spans="1:69" x14ac:dyDescent="0.3">
      <c r="A29" s="4"/>
      <c r="B29" s="5"/>
      <c r="C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</row>
    <row r="30" spans="1:69" x14ac:dyDescent="0.3">
      <c r="A30" s="4"/>
      <c r="B30" s="5"/>
      <c r="C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</row>
    <row r="31" spans="1:69" x14ac:dyDescent="0.3">
      <c r="A31" s="4"/>
      <c r="B31" s="5"/>
      <c r="C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</row>
    <row r="32" spans="1:69" x14ac:dyDescent="0.3">
      <c r="A32" s="4"/>
      <c r="B32" s="5"/>
      <c r="C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</row>
    <row r="33" spans="1:69" x14ac:dyDescent="0.3">
      <c r="A33" s="4"/>
      <c r="B33" s="5"/>
      <c r="C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x14ac:dyDescent="0.3">
      <c r="A34" s="4"/>
      <c r="B34" s="5"/>
      <c r="C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</row>
    <row r="35" spans="1:69" x14ac:dyDescent="0.3">
      <c r="A35" s="4"/>
      <c r="B35" s="5"/>
      <c r="C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</row>
    <row r="36" spans="1:69" x14ac:dyDescent="0.3">
      <c r="A36" s="4"/>
      <c r="B36" s="5"/>
      <c r="C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</row>
    <row r="37" spans="1:69" x14ac:dyDescent="0.3">
      <c r="A37" s="4"/>
      <c r="B37" s="5"/>
      <c r="C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</row>
    <row r="38" spans="1:69" x14ac:dyDescent="0.3">
      <c r="A38" s="4"/>
      <c r="B38" s="5"/>
      <c r="C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</row>
    <row r="39" spans="1:69" x14ac:dyDescent="0.3">
      <c r="A39" s="4"/>
      <c r="B39" s="5"/>
      <c r="C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</row>
    <row r="40" spans="1:69" x14ac:dyDescent="0.3">
      <c r="A40" s="4"/>
      <c r="B40" s="5"/>
      <c r="C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</row>
    <row r="41" spans="1:69" x14ac:dyDescent="0.3">
      <c r="A41" s="4"/>
      <c r="B41" s="5"/>
      <c r="C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69" x14ac:dyDescent="0.3">
      <c r="A42" s="4"/>
      <c r="B42" s="5"/>
      <c r="C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</row>
    <row r="43" spans="1:69" x14ac:dyDescent="0.3">
      <c r="A43" s="4"/>
      <c r="B43" s="5"/>
      <c r="C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</row>
    <row r="44" spans="1:69" x14ac:dyDescent="0.3">
      <c r="A44" s="4"/>
      <c r="B44" s="5"/>
      <c r="C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</row>
    <row r="45" spans="1:69" x14ac:dyDescent="0.3">
      <c r="A45" s="4"/>
      <c r="B45" s="5"/>
      <c r="C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</row>
    <row r="46" spans="1:69" x14ac:dyDescent="0.3">
      <c r="A46" s="4"/>
      <c r="B46" s="5"/>
      <c r="C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</row>
    <row r="47" spans="1:69" x14ac:dyDescent="0.3">
      <c r="A47" s="4"/>
      <c r="B47" s="5"/>
      <c r="C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</row>
    <row r="48" spans="1:69" x14ac:dyDescent="0.3">
      <c r="A48" s="4"/>
      <c r="B48" s="5"/>
      <c r="C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</row>
    <row r="49" spans="1:69" x14ac:dyDescent="0.3">
      <c r="A49" s="4"/>
      <c r="B49" s="5"/>
      <c r="C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</row>
    <row r="50" spans="1:69" x14ac:dyDescent="0.3">
      <c r="A50" s="4"/>
      <c r="B50" s="5"/>
      <c r="C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</row>
    <row r="51" spans="1:69" x14ac:dyDescent="0.3">
      <c r="A51" s="4"/>
      <c r="B51" s="5"/>
      <c r="C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</row>
    <row r="52" spans="1:69" x14ac:dyDescent="0.3">
      <c r="A52" s="4"/>
      <c r="B52" s="5"/>
      <c r="C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1:69" x14ac:dyDescent="0.3">
      <c r="A53" s="4"/>
      <c r="B53" s="5"/>
      <c r="C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 spans="1:69" x14ac:dyDescent="0.3">
      <c r="A54" s="4"/>
      <c r="B54" s="5"/>
      <c r="C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69" x14ac:dyDescent="0.3">
      <c r="A55" s="4"/>
      <c r="B55" s="5"/>
      <c r="C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69" x14ac:dyDescent="0.3">
      <c r="A56" s="4"/>
      <c r="B56" s="5"/>
      <c r="C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69" x14ac:dyDescent="0.3">
      <c r="A57" s="4"/>
      <c r="B57" s="5"/>
      <c r="C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69" x14ac:dyDescent="0.3">
      <c r="A58" s="4"/>
      <c r="B58" s="5"/>
      <c r="C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69" x14ac:dyDescent="0.3">
      <c r="A59" s="4"/>
      <c r="B59" s="5"/>
      <c r="C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69" x14ac:dyDescent="0.3">
      <c r="A60" s="4"/>
      <c r="B60" s="5"/>
      <c r="C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69" x14ac:dyDescent="0.3">
      <c r="A61" s="4"/>
      <c r="B61" s="5"/>
      <c r="C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69" x14ac:dyDescent="0.3">
      <c r="A62" s="4"/>
      <c r="B62" s="5"/>
      <c r="C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69" x14ac:dyDescent="0.3">
      <c r="A63" s="4"/>
      <c r="B63" s="5"/>
      <c r="C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69" x14ac:dyDescent="0.3">
      <c r="A64" s="4"/>
      <c r="B64" s="5"/>
      <c r="C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x14ac:dyDescent="0.3">
      <c r="A65" s="4"/>
      <c r="B65" s="5"/>
      <c r="C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x14ac:dyDescent="0.3">
      <c r="A66" s="4"/>
      <c r="B66" s="5"/>
      <c r="C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x14ac:dyDescent="0.3">
      <c r="A67" s="4"/>
      <c r="B67" s="5"/>
      <c r="C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x14ac:dyDescent="0.3">
      <c r="A68" s="4"/>
      <c r="B68" s="5"/>
      <c r="C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x14ac:dyDescent="0.3">
      <c r="A69" s="4"/>
      <c r="B69" s="5"/>
      <c r="C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x14ac:dyDescent="0.3">
      <c r="A70" s="4"/>
      <c r="B70" s="5"/>
      <c r="C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x14ac:dyDescent="0.3">
      <c r="A71" s="4"/>
      <c r="B71" s="5"/>
      <c r="C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x14ac:dyDescent="0.3">
      <c r="A72" s="4"/>
      <c r="B72" s="5"/>
      <c r="C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x14ac:dyDescent="0.3">
      <c r="A73" s="4"/>
      <c r="B73" s="5"/>
      <c r="C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x14ac:dyDescent="0.3">
      <c r="A74" s="4"/>
      <c r="B74" s="5"/>
      <c r="C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x14ac:dyDescent="0.3">
      <c r="A75" s="4"/>
      <c r="B75" s="5"/>
      <c r="C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x14ac:dyDescent="0.3">
      <c r="A76" s="4"/>
      <c r="B76" s="5"/>
      <c r="C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x14ac:dyDescent="0.3">
      <c r="A77" s="4"/>
      <c r="B77" s="5"/>
      <c r="C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x14ac:dyDescent="0.3">
      <c r="A78" s="4"/>
      <c r="B78" s="5"/>
      <c r="C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x14ac:dyDescent="0.3">
      <c r="A79" s="4"/>
      <c r="B79" s="5"/>
      <c r="C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x14ac:dyDescent="0.3">
      <c r="A80" s="4"/>
      <c r="B80" s="5"/>
      <c r="C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x14ac:dyDescent="0.3">
      <c r="A81" s="4"/>
      <c r="B81" s="5"/>
      <c r="C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x14ac:dyDescent="0.3">
      <c r="A82" s="4"/>
      <c r="B82" s="5"/>
      <c r="C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x14ac:dyDescent="0.3">
      <c r="A83" s="4"/>
      <c r="B83" s="5"/>
      <c r="C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x14ac:dyDescent="0.3">
      <c r="A84" s="4"/>
      <c r="B84" s="5"/>
      <c r="C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x14ac:dyDescent="0.3">
      <c r="A85" s="4"/>
      <c r="B85" s="5"/>
      <c r="C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x14ac:dyDescent="0.3">
      <c r="A86" s="4"/>
      <c r="B86" s="5"/>
      <c r="C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x14ac:dyDescent="0.3">
      <c r="A87" s="4"/>
      <c r="B87" s="5"/>
      <c r="C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x14ac:dyDescent="0.3">
      <c r="A88" s="4"/>
      <c r="B88" s="5"/>
      <c r="C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x14ac:dyDescent="0.3">
      <c r="A89" s="4"/>
      <c r="B89" s="5"/>
      <c r="C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x14ac:dyDescent="0.3">
      <c r="A90" s="4"/>
      <c r="B90" s="5"/>
      <c r="C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x14ac:dyDescent="0.3">
      <c r="A91" s="4"/>
      <c r="B91" s="5"/>
      <c r="C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x14ac:dyDescent="0.3">
      <c r="A92" s="4"/>
      <c r="B92" s="5"/>
      <c r="C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x14ac:dyDescent="0.3">
      <c r="A93" s="4"/>
      <c r="B93" s="5"/>
      <c r="C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x14ac:dyDescent="0.3">
      <c r="A94" s="4"/>
      <c r="B94" s="5"/>
      <c r="C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x14ac:dyDescent="0.3">
      <c r="A95" s="4"/>
      <c r="B95" s="5"/>
      <c r="C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x14ac:dyDescent="0.3">
      <c r="A96" s="4"/>
      <c r="B96" s="5"/>
      <c r="C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x14ac:dyDescent="0.3">
      <c r="A97" s="4"/>
      <c r="B97" s="5"/>
      <c r="C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x14ac:dyDescent="0.3">
      <c r="A98" s="4"/>
      <c r="B98" s="5"/>
      <c r="C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x14ac:dyDescent="0.3">
      <c r="A99" s="4"/>
      <c r="B99" s="5"/>
      <c r="C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x14ac:dyDescent="0.3">
      <c r="A100" s="4"/>
      <c r="B100" s="5"/>
      <c r="C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x14ac:dyDescent="0.3">
      <c r="A101" s="4"/>
      <c r="B101" s="5"/>
      <c r="C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x14ac:dyDescent="0.3">
      <c r="A102" s="4"/>
      <c r="B102" s="5"/>
      <c r="C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x14ac:dyDescent="0.3">
      <c r="A103" s="4"/>
      <c r="B103" s="5"/>
      <c r="C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x14ac:dyDescent="0.3">
      <c r="A104" s="4"/>
      <c r="B104" s="5"/>
      <c r="C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x14ac:dyDescent="0.3">
      <c r="A105" s="4"/>
      <c r="B105" s="5"/>
      <c r="C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x14ac:dyDescent="0.3">
      <c r="A106" s="4"/>
      <c r="B106" s="5"/>
      <c r="C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x14ac:dyDescent="0.3">
      <c r="A107" s="4"/>
      <c r="B107" s="5"/>
      <c r="C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x14ac:dyDescent="0.3">
      <c r="A108" s="4"/>
      <c r="B108" s="5"/>
      <c r="C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x14ac:dyDescent="0.3">
      <c r="A109" s="4"/>
      <c r="B109" s="5"/>
      <c r="C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x14ac:dyDescent="0.3">
      <c r="A110" s="4"/>
      <c r="B110" s="5"/>
      <c r="C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x14ac:dyDescent="0.3">
      <c r="A111" s="4"/>
      <c r="B111" s="5"/>
      <c r="C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x14ac:dyDescent="0.3">
      <c r="A112" s="4"/>
      <c r="B112" s="5"/>
      <c r="C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x14ac:dyDescent="0.3">
      <c r="A113" s="4"/>
      <c r="B113" s="5"/>
      <c r="C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x14ac:dyDescent="0.3">
      <c r="A114" s="4"/>
      <c r="B114" s="5"/>
      <c r="C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x14ac:dyDescent="0.3">
      <c r="A115" s="4"/>
      <c r="B115" s="5"/>
      <c r="C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x14ac:dyDescent="0.3">
      <c r="A116" s="4"/>
      <c r="B116" s="5"/>
      <c r="C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x14ac:dyDescent="0.3">
      <c r="A117" s="4"/>
      <c r="B117" s="5"/>
      <c r="C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x14ac:dyDescent="0.3">
      <c r="A118" s="4"/>
      <c r="B118" s="5"/>
      <c r="C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x14ac:dyDescent="0.3">
      <c r="A119" s="4"/>
      <c r="B119" s="5"/>
      <c r="C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x14ac:dyDescent="0.3">
      <c r="A120" s="4"/>
      <c r="B120" s="5"/>
      <c r="C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x14ac:dyDescent="0.3">
      <c r="A121" s="4"/>
      <c r="B121" s="5"/>
      <c r="C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x14ac:dyDescent="0.3">
      <c r="A122" s="4"/>
      <c r="B122" s="5"/>
      <c r="C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x14ac:dyDescent="0.3">
      <c r="A123" s="4"/>
      <c r="B123" s="5"/>
      <c r="C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x14ac:dyDescent="0.3">
      <c r="A124" s="4"/>
      <c r="B124" s="5"/>
      <c r="C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x14ac:dyDescent="0.3">
      <c r="A125" s="4"/>
      <c r="B125" s="5"/>
      <c r="C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x14ac:dyDescent="0.3">
      <c r="A126" s="4"/>
      <c r="B126" s="5"/>
      <c r="C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x14ac:dyDescent="0.3">
      <c r="A127" s="4"/>
      <c r="B127" s="5"/>
      <c r="C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x14ac:dyDescent="0.3">
      <c r="A128" s="4"/>
      <c r="B128" s="5"/>
      <c r="C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x14ac:dyDescent="0.3">
      <c r="A129" s="4"/>
      <c r="B129" s="5"/>
      <c r="C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x14ac:dyDescent="0.3">
      <c r="A130" s="4"/>
      <c r="B130" s="5"/>
      <c r="C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x14ac:dyDescent="0.3">
      <c r="A131" s="4"/>
      <c r="B131" s="5"/>
      <c r="C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x14ac:dyDescent="0.3">
      <c r="A132" s="4"/>
      <c r="B132" s="5"/>
      <c r="C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x14ac:dyDescent="0.3">
      <c r="A133" s="4"/>
      <c r="B133" s="5"/>
      <c r="C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x14ac:dyDescent="0.3">
      <c r="A134" s="4"/>
      <c r="B134" s="5"/>
      <c r="C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x14ac:dyDescent="0.3">
      <c r="A135" s="4"/>
      <c r="B135" s="5"/>
      <c r="C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x14ac:dyDescent="0.3">
      <c r="A136" s="4"/>
      <c r="B136" s="5"/>
      <c r="C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x14ac:dyDescent="0.3">
      <c r="A137" s="4"/>
      <c r="B137" s="5"/>
      <c r="C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x14ac:dyDescent="0.3">
      <c r="A138" s="4"/>
      <c r="B138" s="5"/>
      <c r="C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x14ac:dyDescent="0.3">
      <c r="A139" s="4"/>
      <c r="B139" s="5"/>
      <c r="C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x14ac:dyDescent="0.3">
      <c r="A140" s="4"/>
      <c r="B140" s="5"/>
      <c r="C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x14ac:dyDescent="0.3">
      <c r="A141" s="4"/>
      <c r="B141" s="5"/>
      <c r="C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x14ac:dyDescent="0.3">
      <c r="A142" s="4"/>
      <c r="B142" s="5"/>
      <c r="C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x14ac:dyDescent="0.3">
      <c r="A143" s="4"/>
      <c r="B143" s="5"/>
      <c r="C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x14ac:dyDescent="0.3">
      <c r="A144" s="4"/>
      <c r="B144" s="5"/>
      <c r="C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x14ac:dyDescent="0.3">
      <c r="A145" s="4"/>
      <c r="B145" s="5"/>
      <c r="C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x14ac:dyDescent="0.3">
      <c r="A146" s="4"/>
      <c r="B146" s="5"/>
      <c r="C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x14ac:dyDescent="0.3">
      <c r="A147" s="4"/>
      <c r="B147" s="5"/>
      <c r="C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x14ac:dyDescent="0.3">
      <c r="A148" s="4"/>
      <c r="B148" s="5"/>
      <c r="C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x14ac:dyDescent="0.3">
      <c r="A149" s="4"/>
      <c r="B149" s="5"/>
      <c r="C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x14ac:dyDescent="0.3">
      <c r="A150" s="4"/>
      <c r="B150" s="5"/>
      <c r="C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x14ac:dyDescent="0.3">
      <c r="A151" s="4"/>
      <c r="B151" s="5"/>
      <c r="C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x14ac:dyDescent="0.3">
      <c r="A152" s="4"/>
      <c r="B152" s="5"/>
      <c r="C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x14ac:dyDescent="0.3">
      <c r="A153" s="4"/>
      <c r="B153" s="5"/>
      <c r="C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x14ac:dyDescent="0.3">
      <c r="A154" s="4"/>
      <c r="B154" s="5"/>
      <c r="C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x14ac:dyDescent="0.3">
      <c r="A155" s="4"/>
      <c r="B155" s="5"/>
      <c r="C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x14ac:dyDescent="0.3">
      <c r="A156" s="4"/>
      <c r="B156" s="5"/>
      <c r="C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x14ac:dyDescent="0.3">
      <c r="A157" s="4"/>
      <c r="B157" s="5"/>
      <c r="C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x14ac:dyDescent="0.3">
      <c r="A158" s="4"/>
      <c r="B158" s="5"/>
      <c r="C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x14ac:dyDescent="0.3">
      <c r="A159" s="4"/>
      <c r="B159" s="5"/>
      <c r="C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x14ac:dyDescent="0.3">
      <c r="A160" s="4"/>
      <c r="B160" s="5"/>
      <c r="C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x14ac:dyDescent="0.3">
      <c r="A161" s="4"/>
      <c r="B161" s="5"/>
      <c r="C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x14ac:dyDescent="0.3">
      <c r="A162" s="4"/>
      <c r="B162" s="5"/>
      <c r="C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x14ac:dyDescent="0.3">
      <c r="A163" s="4"/>
      <c r="B163" s="5"/>
      <c r="C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x14ac:dyDescent="0.3">
      <c r="A164" s="4"/>
      <c r="B164" s="5"/>
      <c r="C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x14ac:dyDescent="0.3">
      <c r="A165" s="4"/>
      <c r="B165" s="5"/>
      <c r="C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x14ac:dyDescent="0.3">
      <c r="A166" s="4"/>
      <c r="B166" s="5"/>
      <c r="C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x14ac:dyDescent="0.3">
      <c r="A167" s="4"/>
      <c r="B167" s="5"/>
      <c r="C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x14ac:dyDescent="0.3">
      <c r="A168" s="4"/>
      <c r="B168" s="5"/>
      <c r="C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x14ac:dyDescent="0.3">
      <c r="A169" s="4"/>
      <c r="B169" s="5"/>
      <c r="C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x14ac:dyDescent="0.3">
      <c r="A170" s="4"/>
      <c r="B170" s="5"/>
      <c r="C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x14ac:dyDescent="0.3">
      <c r="A171" s="4"/>
      <c r="B171" s="5"/>
      <c r="C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x14ac:dyDescent="0.3">
      <c r="A172" s="4"/>
      <c r="B172" s="5"/>
      <c r="C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x14ac:dyDescent="0.3">
      <c r="A173" s="4"/>
      <c r="B173" s="5"/>
      <c r="C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x14ac:dyDescent="0.3">
      <c r="A174" s="4"/>
      <c r="B174" s="5"/>
      <c r="C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x14ac:dyDescent="0.3">
      <c r="A175" s="4"/>
      <c r="B175" s="5"/>
      <c r="C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x14ac:dyDescent="0.3">
      <c r="A176" s="4"/>
      <c r="B176" s="5"/>
      <c r="C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x14ac:dyDescent="0.3">
      <c r="A177" s="4"/>
      <c r="B177" s="5"/>
      <c r="C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x14ac:dyDescent="0.3">
      <c r="A178" s="4"/>
      <c r="B178" s="5"/>
      <c r="C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x14ac:dyDescent="0.3">
      <c r="A179" s="4"/>
      <c r="B179" s="5"/>
      <c r="C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x14ac:dyDescent="0.3">
      <c r="A180" s="4"/>
      <c r="B180" s="5"/>
      <c r="C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x14ac:dyDescent="0.3">
      <c r="A181" s="4"/>
      <c r="B181" s="5"/>
      <c r="C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x14ac:dyDescent="0.3">
      <c r="A182" s="4"/>
      <c r="B182" s="5"/>
      <c r="C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x14ac:dyDescent="0.3">
      <c r="A183" s="4"/>
      <c r="B183" s="5"/>
      <c r="C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x14ac:dyDescent="0.3">
      <c r="A184" s="4"/>
      <c r="B184" s="5"/>
      <c r="C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x14ac:dyDescent="0.3">
      <c r="A185" s="4"/>
      <c r="B185" s="5"/>
      <c r="C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x14ac:dyDescent="0.3">
      <c r="A186" s="4"/>
      <c r="B186" s="5"/>
      <c r="C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x14ac:dyDescent="0.3">
      <c r="A187" s="4"/>
      <c r="B187" s="5"/>
      <c r="C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x14ac:dyDescent="0.3">
      <c r="A188" s="4"/>
      <c r="B188" s="5"/>
      <c r="C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x14ac:dyDescent="0.3">
      <c r="A189" s="4"/>
      <c r="B189" s="5"/>
      <c r="C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x14ac:dyDescent="0.3">
      <c r="A190" s="4"/>
      <c r="B190" s="5"/>
      <c r="C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x14ac:dyDescent="0.3">
      <c r="A191" s="4"/>
      <c r="B191" s="5"/>
      <c r="C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x14ac:dyDescent="0.3">
      <c r="A192" s="4"/>
      <c r="B192" s="5"/>
      <c r="C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x14ac:dyDescent="0.3">
      <c r="A193" s="4"/>
      <c r="B193" s="5"/>
      <c r="C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x14ac:dyDescent="0.3">
      <c r="A194" s="4"/>
      <c r="B194" s="5"/>
      <c r="C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x14ac:dyDescent="0.3">
      <c r="A195" s="4"/>
      <c r="B195" s="5"/>
      <c r="C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x14ac:dyDescent="0.3">
      <c r="A196" s="4"/>
      <c r="B196" s="5"/>
      <c r="C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x14ac:dyDescent="0.3">
      <c r="A197" s="4"/>
      <c r="B197" s="5"/>
      <c r="C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x14ac:dyDescent="0.3">
      <c r="A198" s="4"/>
      <c r="B198" s="5"/>
      <c r="C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x14ac:dyDescent="0.3">
      <c r="A199" s="4"/>
      <c r="B199" s="5"/>
      <c r="C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x14ac:dyDescent="0.3">
      <c r="A200" s="4"/>
      <c r="B200" s="5"/>
      <c r="C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x14ac:dyDescent="0.3">
      <c r="A201" s="4"/>
      <c r="B201" s="5"/>
      <c r="C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x14ac:dyDescent="0.3">
      <c r="A202" s="4"/>
      <c r="B202" s="5"/>
      <c r="C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x14ac:dyDescent="0.3">
      <c r="A203" s="4"/>
      <c r="B203" s="5"/>
      <c r="C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x14ac:dyDescent="0.3">
      <c r="A204" s="4"/>
      <c r="B204" s="5"/>
      <c r="C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x14ac:dyDescent="0.3">
      <c r="A205" s="4"/>
      <c r="B205" s="5"/>
      <c r="C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x14ac:dyDescent="0.3">
      <c r="A206" s="4"/>
      <c r="B206" s="5"/>
      <c r="C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x14ac:dyDescent="0.3">
      <c r="A207" s="4"/>
      <c r="B207" s="5"/>
      <c r="C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x14ac:dyDescent="0.3">
      <c r="A208" s="4"/>
      <c r="B208" s="5"/>
      <c r="C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x14ac:dyDescent="0.3">
      <c r="A209" s="4"/>
      <c r="B209" s="5"/>
      <c r="C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x14ac:dyDescent="0.3">
      <c r="A210" s="4"/>
      <c r="B210" s="5"/>
      <c r="C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x14ac:dyDescent="0.3">
      <c r="A211" s="4"/>
      <c r="B211" s="5"/>
      <c r="C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x14ac:dyDescent="0.3">
      <c r="A212" s="4"/>
      <c r="B212" s="5"/>
      <c r="C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x14ac:dyDescent="0.3">
      <c r="A213" s="4"/>
      <c r="B213" s="5"/>
      <c r="C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x14ac:dyDescent="0.3">
      <c r="A214" s="4"/>
      <c r="B214" s="5"/>
      <c r="C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x14ac:dyDescent="0.3">
      <c r="A215" s="4"/>
      <c r="B215" s="5"/>
      <c r="C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x14ac:dyDescent="0.3">
      <c r="A216" s="4"/>
      <c r="B216" s="5"/>
      <c r="C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x14ac:dyDescent="0.3">
      <c r="A217" s="4"/>
      <c r="B217" s="5"/>
      <c r="C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x14ac:dyDescent="0.3">
      <c r="A218" s="4"/>
      <c r="B218" s="5"/>
      <c r="C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x14ac:dyDescent="0.3">
      <c r="A219" s="4"/>
      <c r="B219" s="5"/>
      <c r="C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x14ac:dyDescent="0.3">
      <c r="A220" s="4"/>
      <c r="B220" s="5"/>
      <c r="C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x14ac:dyDescent="0.3">
      <c r="A221" s="4"/>
      <c r="B221" s="5"/>
      <c r="C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x14ac:dyDescent="0.3">
      <c r="A222" s="4"/>
      <c r="B222" s="5"/>
      <c r="C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x14ac:dyDescent="0.3">
      <c r="A223" s="4"/>
      <c r="B223" s="5"/>
      <c r="C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x14ac:dyDescent="0.3">
      <c r="A224" s="4"/>
      <c r="B224" s="5"/>
      <c r="C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x14ac:dyDescent="0.3">
      <c r="A225" s="4"/>
      <c r="B225" s="5"/>
      <c r="C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x14ac:dyDescent="0.3">
      <c r="A226" s="4"/>
      <c r="B226" s="5"/>
      <c r="C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x14ac:dyDescent="0.3">
      <c r="A227" s="4"/>
      <c r="B227" s="5"/>
      <c r="C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x14ac:dyDescent="0.3">
      <c r="A228" s="4"/>
      <c r="B228" s="5"/>
      <c r="C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x14ac:dyDescent="0.3">
      <c r="A229" s="4"/>
      <c r="B229" s="5"/>
      <c r="C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x14ac:dyDescent="0.3">
      <c r="A230" s="4"/>
      <c r="B230" s="5"/>
      <c r="C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x14ac:dyDescent="0.3">
      <c r="A231" s="4"/>
      <c r="B231" s="5"/>
      <c r="C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x14ac:dyDescent="0.3">
      <c r="A232" s="4"/>
      <c r="B232" s="5"/>
      <c r="C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x14ac:dyDescent="0.3">
      <c r="A233" s="4"/>
      <c r="B233" s="5"/>
      <c r="C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x14ac:dyDescent="0.3">
      <c r="A234" s="4"/>
      <c r="B234" s="5"/>
      <c r="C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x14ac:dyDescent="0.3">
      <c r="A235" s="4"/>
      <c r="B235" s="5"/>
      <c r="C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x14ac:dyDescent="0.3">
      <c r="A236" s="4"/>
      <c r="B236" s="5"/>
      <c r="C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x14ac:dyDescent="0.3">
      <c r="A237" s="4"/>
      <c r="B237" s="5"/>
      <c r="C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x14ac:dyDescent="0.3">
      <c r="A238" s="4"/>
      <c r="B238" s="5"/>
      <c r="C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x14ac:dyDescent="0.3">
      <c r="A239" s="4"/>
      <c r="B239" s="5"/>
      <c r="C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x14ac:dyDescent="0.3">
      <c r="A240" s="4"/>
      <c r="B240" s="5"/>
      <c r="C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x14ac:dyDescent="0.3">
      <c r="A241" s="4"/>
      <c r="B241" s="5"/>
      <c r="C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x14ac:dyDescent="0.3">
      <c r="A242" s="4"/>
      <c r="B242" s="5"/>
      <c r="C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x14ac:dyDescent="0.3">
      <c r="A243" s="4"/>
      <c r="B243" s="5"/>
      <c r="C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x14ac:dyDescent="0.3">
      <c r="A244" s="4"/>
      <c r="B244" s="5"/>
      <c r="C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x14ac:dyDescent="0.3">
      <c r="A245" s="4"/>
      <c r="B245" s="5"/>
      <c r="C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x14ac:dyDescent="0.3">
      <c r="A246" s="4"/>
      <c r="B246" s="5"/>
      <c r="C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x14ac:dyDescent="0.3">
      <c r="A247" s="4"/>
      <c r="B247" s="5"/>
      <c r="C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x14ac:dyDescent="0.3">
      <c r="A248" s="4"/>
      <c r="B248" s="5"/>
      <c r="C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x14ac:dyDescent="0.3">
      <c r="A249" s="4"/>
      <c r="B249" s="5"/>
      <c r="C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x14ac:dyDescent="0.3">
      <c r="A250" s="4"/>
      <c r="B250" s="5"/>
      <c r="C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x14ac:dyDescent="0.3">
      <c r="A251" s="4"/>
      <c r="B251" s="5"/>
      <c r="C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x14ac:dyDescent="0.3">
      <c r="A252" s="4"/>
      <c r="B252" s="5"/>
      <c r="C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x14ac:dyDescent="0.3">
      <c r="A253" s="4"/>
      <c r="B253" s="5"/>
      <c r="C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x14ac:dyDescent="0.3">
      <c r="A254" s="4"/>
      <c r="B254" s="5"/>
      <c r="C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x14ac:dyDescent="0.3">
      <c r="A255" s="4"/>
      <c r="B255" s="5"/>
      <c r="C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x14ac:dyDescent="0.3">
      <c r="A256" s="4"/>
      <c r="B256" s="5"/>
      <c r="C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x14ac:dyDescent="0.3">
      <c r="A257" s="4"/>
      <c r="B257" s="5"/>
      <c r="C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x14ac:dyDescent="0.3">
      <c r="A258" s="4"/>
      <c r="B258" s="5"/>
      <c r="C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x14ac:dyDescent="0.3">
      <c r="A259" s="4"/>
      <c r="B259" s="5"/>
      <c r="C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x14ac:dyDescent="0.3">
      <c r="A260" s="4"/>
      <c r="B260" s="5"/>
      <c r="C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x14ac:dyDescent="0.3">
      <c r="A261" s="4"/>
      <c r="B261" s="5"/>
      <c r="C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x14ac:dyDescent="0.3">
      <c r="A262" s="4"/>
      <c r="B262" s="5"/>
      <c r="C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x14ac:dyDescent="0.3">
      <c r="A263" s="4"/>
      <c r="B263" s="5"/>
      <c r="C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x14ac:dyDescent="0.3">
      <c r="A264" s="4"/>
      <c r="B264" s="5"/>
      <c r="C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x14ac:dyDescent="0.3">
      <c r="A265" s="4"/>
      <c r="B265" s="5"/>
      <c r="C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x14ac:dyDescent="0.3">
      <c r="A266" s="4"/>
      <c r="B266" s="5"/>
      <c r="C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x14ac:dyDescent="0.3">
      <c r="A267" s="4"/>
      <c r="B267" s="5"/>
      <c r="C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x14ac:dyDescent="0.3">
      <c r="A268" s="4"/>
      <c r="B268" s="5"/>
      <c r="C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x14ac:dyDescent="0.3">
      <c r="A269" s="4"/>
      <c r="B269" s="5"/>
      <c r="C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x14ac:dyDescent="0.3">
      <c r="A270" s="4"/>
      <c r="B270" s="5"/>
      <c r="C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x14ac:dyDescent="0.3">
      <c r="A271" s="4"/>
      <c r="B271" s="5"/>
      <c r="C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x14ac:dyDescent="0.3">
      <c r="A272" s="4"/>
      <c r="B272" s="5"/>
      <c r="C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x14ac:dyDescent="0.3">
      <c r="A273" s="4"/>
      <c r="B273" s="5"/>
      <c r="C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x14ac:dyDescent="0.3">
      <c r="A274" s="4"/>
      <c r="B274" s="5"/>
      <c r="C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x14ac:dyDescent="0.3">
      <c r="A275" s="4"/>
      <c r="B275" s="5"/>
      <c r="C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x14ac:dyDescent="0.3">
      <c r="A276" s="4"/>
      <c r="B276" s="5"/>
      <c r="C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x14ac:dyDescent="0.3">
      <c r="A277" s="4"/>
      <c r="B277" s="5"/>
      <c r="C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x14ac:dyDescent="0.3">
      <c r="A278" s="4"/>
      <c r="B278" s="5"/>
      <c r="C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x14ac:dyDescent="0.3">
      <c r="A279" s="4"/>
      <c r="B279" s="5"/>
      <c r="C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x14ac:dyDescent="0.3">
      <c r="A280" s="4"/>
      <c r="B280" s="5"/>
      <c r="C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x14ac:dyDescent="0.3">
      <c r="A281" s="4"/>
      <c r="B281" s="5"/>
      <c r="C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x14ac:dyDescent="0.3">
      <c r="A282" s="4"/>
      <c r="B282" s="5"/>
      <c r="C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x14ac:dyDescent="0.3">
      <c r="A283" s="4"/>
      <c r="B283" s="5"/>
      <c r="C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x14ac:dyDescent="0.3">
      <c r="A284" s="4"/>
      <c r="B284" s="5"/>
      <c r="C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x14ac:dyDescent="0.3">
      <c r="A285" s="4"/>
      <c r="B285" s="5"/>
      <c r="C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x14ac:dyDescent="0.3">
      <c r="A286" s="4"/>
      <c r="B286" s="5"/>
      <c r="C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x14ac:dyDescent="0.3">
      <c r="A287" s="4"/>
      <c r="B287" s="5"/>
      <c r="C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x14ac:dyDescent="0.3">
      <c r="A288" s="4"/>
      <c r="B288" s="5"/>
      <c r="C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x14ac:dyDescent="0.3">
      <c r="A289" s="4"/>
      <c r="B289" s="5"/>
      <c r="C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x14ac:dyDescent="0.3">
      <c r="A290" s="4"/>
      <c r="B290" s="5"/>
      <c r="C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x14ac:dyDescent="0.3">
      <c r="A291" s="4"/>
      <c r="B291" s="5"/>
      <c r="C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x14ac:dyDescent="0.3">
      <c r="A292" s="4"/>
      <c r="B292" s="5"/>
      <c r="C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x14ac:dyDescent="0.3">
      <c r="A293" s="4"/>
      <c r="B293" s="5"/>
      <c r="C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x14ac:dyDescent="0.3">
      <c r="A294" s="4"/>
      <c r="B294" s="5"/>
      <c r="C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x14ac:dyDescent="0.3">
      <c r="A295" s="4"/>
      <c r="B295" s="5"/>
      <c r="C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x14ac:dyDescent="0.3">
      <c r="A296" s="4"/>
      <c r="B296" s="5"/>
      <c r="C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x14ac:dyDescent="0.3">
      <c r="A297" s="4"/>
      <c r="B297" s="5"/>
      <c r="C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x14ac:dyDescent="0.3">
      <c r="A298" s="4"/>
      <c r="B298" s="5"/>
      <c r="C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x14ac:dyDescent="0.3">
      <c r="A299" s="4"/>
      <c r="B299" s="5"/>
      <c r="C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x14ac:dyDescent="0.3">
      <c r="A300" s="4"/>
      <c r="B300" s="5"/>
      <c r="C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x14ac:dyDescent="0.3">
      <c r="A301" s="4"/>
      <c r="B301" s="5"/>
      <c r="C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x14ac:dyDescent="0.3">
      <c r="A302" s="4"/>
      <c r="B302" s="5"/>
      <c r="C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x14ac:dyDescent="0.3">
      <c r="A303" s="4"/>
      <c r="B303" s="5"/>
      <c r="C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x14ac:dyDescent="0.3">
      <c r="A304" s="4"/>
      <c r="B304" s="5"/>
      <c r="C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x14ac:dyDescent="0.3">
      <c r="A305" s="4"/>
      <c r="B305" s="5"/>
      <c r="C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x14ac:dyDescent="0.3">
      <c r="A306" s="4"/>
      <c r="B306" s="5"/>
      <c r="C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x14ac:dyDescent="0.3">
      <c r="A307" s="4"/>
      <c r="B307" s="5"/>
      <c r="C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x14ac:dyDescent="0.3">
      <c r="A308" s="4"/>
      <c r="B308" s="5"/>
      <c r="C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x14ac:dyDescent="0.3">
      <c r="A309" s="4"/>
      <c r="B309" s="5"/>
      <c r="C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x14ac:dyDescent="0.3">
      <c r="A310" s="4"/>
      <c r="B310" s="5"/>
      <c r="C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x14ac:dyDescent="0.3">
      <c r="A311" s="4"/>
      <c r="B311" s="5"/>
      <c r="C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x14ac:dyDescent="0.3">
      <c r="A312" s="4"/>
      <c r="B312" s="5"/>
      <c r="C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x14ac:dyDescent="0.3">
      <c r="A313" s="4"/>
      <c r="B313" s="5"/>
      <c r="C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x14ac:dyDescent="0.3">
      <c r="A314" s="4"/>
      <c r="B314" s="5"/>
      <c r="C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x14ac:dyDescent="0.3">
      <c r="A315" s="4"/>
      <c r="B315" s="5"/>
      <c r="C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x14ac:dyDescent="0.3">
      <c r="A316" s="4"/>
      <c r="B316" s="5"/>
      <c r="C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x14ac:dyDescent="0.3">
      <c r="A317" s="4"/>
      <c r="B317" s="5"/>
      <c r="C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x14ac:dyDescent="0.3">
      <c r="A318" s="4"/>
      <c r="B318" s="5"/>
      <c r="C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x14ac:dyDescent="0.3">
      <c r="A319" s="4"/>
      <c r="B319" s="5"/>
      <c r="C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x14ac:dyDescent="0.3">
      <c r="A320" s="4"/>
      <c r="B320" s="5"/>
      <c r="C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x14ac:dyDescent="0.3">
      <c r="A321" s="4"/>
      <c r="B321" s="5"/>
      <c r="C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x14ac:dyDescent="0.3">
      <c r="A322" s="4"/>
      <c r="B322" s="5"/>
      <c r="C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x14ac:dyDescent="0.3">
      <c r="A323" s="4"/>
      <c r="B323" s="5"/>
      <c r="C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x14ac:dyDescent="0.3">
      <c r="A324" s="4"/>
      <c r="B324" s="5"/>
      <c r="C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x14ac:dyDescent="0.3">
      <c r="A325" s="4"/>
      <c r="B325" s="5"/>
      <c r="C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x14ac:dyDescent="0.3">
      <c r="A326" s="4"/>
      <c r="B326" s="5"/>
      <c r="C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x14ac:dyDescent="0.3">
      <c r="A327" s="4"/>
      <c r="B327" s="5"/>
      <c r="C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x14ac:dyDescent="0.3">
      <c r="A328" s="4"/>
      <c r="B328" s="5"/>
      <c r="C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x14ac:dyDescent="0.3">
      <c r="A329" s="4"/>
      <c r="B329" s="5"/>
      <c r="C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x14ac:dyDescent="0.3">
      <c r="A330" s="4"/>
      <c r="B330" s="5"/>
      <c r="C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x14ac:dyDescent="0.3">
      <c r="A331" s="4"/>
      <c r="B331" s="5"/>
      <c r="C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x14ac:dyDescent="0.3">
      <c r="A332" s="4"/>
      <c r="B332" s="5"/>
      <c r="C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x14ac:dyDescent="0.3">
      <c r="A333" s="4"/>
      <c r="B333" s="5"/>
      <c r="C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x14ac:dyDescent="0.3">
      <c r="A334" s="4"/>
      <c r="B334" s="5"/>
      <c r="C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x14ac:dyDescent="0.3">
      <c r="A335" s="4"/>
      <c r="B335" s="5"/>
      <c r="C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x14ac:dyDescent="0.3">
      <c r="A336" s="4"/>
      <c r="B336" s="5"/>
      <c r="C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x14ac:dyDescent="0.3">
      <c r="A337" s="4"/>
      <c r="B337" s="5"/>
      <c r="C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x14ac:dyDescent="0.3">
      <c r="A338" s="4"/>
      <c r="B338" s="5"/>
      <c r="C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x14ac:dyDescent="0.3">
      <c r="A339" s="4"/>
      <c r="B339" s="5"/>
      <c r="C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x14ac:dyDescent="0.3">
      <c r="A340" s="4"/>
      <c r="B340" s="5"/>
      <c r="C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x14ac:dyDescent="0.3">
      <c r="A341" s="4"/>
      <c r="B341" s="5"/>
      <c r="C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x14ac:dyDescent="0.3">
      <c r="A342" s="4"/>
      <c r="B342" s="5"/>
      <c r="C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x14ac:dyDescent="0.3">
      <c r="A343" s="4"/>
      <c r="B343" s="5"/>
      <c r="C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x14ac:dyDescent="0.3">
      <c r="A344" s="4"/>
      <c r="B344" s="5"/>
      <c r="C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x14ac:dyDescent="0.3">
      <c r="A345" s="4"/>
      <c r="B345" s="5"/>
      <c r="C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x14ac:dyDescent="0.3">
      <c r="A346" s="4"/>
      <c r="B346" s="5"/>
      <c r="C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x14ac:dyDescent="0.3">
      <c r="A347" s="4"/>
      <c r="B347" s="5"/>
      <c r="C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x14ac:dyDescent="0.3">
      <c r="A348" s="4"/>
      <c r="B348" s="5"/>
      <c r="C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x14ac:dyDescent="0.3">
      <c r="A349" s="4"/>
      <c r="B349" s="5"/>
      <c r="C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x14ac:dyDescent="0.3">
      <c r="A350" s="4"/>
      <c r="B350" s="5"/>
      <c r="C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x14ac:dyDescent="0.3">
      <c r="A351" s="4"/>
      <c r="B351" s="5"/>
      <c r="C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x14ac:dyDescent="0.3">
      <c r="A352" s="4"/>
      <c r="B352" s="5"/>
      <c r="C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x14ac:dyDescent="0.3">
      <c r="A353" s="4"/>
      <c r="B353" s="5"/>
      <c r="C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x14ac:dyDescent="0.3">
      <c r="A354" s="4"/>
      <c r="B354" s="5"/>
      <c r="C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x14ac:dyDescent="0.3">
      <c r="A355" s="4"/>
      <c r="B355" s="5"/>
      <c r="C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x14ac:dyDescent="0.3">
      <c r="A356" s="4"/>
      <c r="B356" s="5"/>
      <c r="C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x14ac:dyDescent="0.3">
      <c r="A357" s="4"/>
      <c r="B357" s="5"/>
      <c r="C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x14ac:dyDescent="0.3">
      <c r="A358" s="4"/>
      <c r="B358" s="5"/>
      <c r="C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x14ac:dyDescent="0.3">
      <c r="A359" s="4"/>
      <c r="B359" s="5"/>
      <c r="C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x14ac:dyDescent="0.3">
      <c r="A360" s="4"/>
      <c r="B360" s="5"/>
      <c r="C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x14ac:dyDescent="0.3">
      <c r="A361" s="4"/>
      <c r="B361" s="5"/>
      <c r="C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x14ac:dyDescent="0.3">
      <c r="A362" s="4"/>
      <c r="B362" s="5"/>
      <c r="C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x14ac:dyDescent="0.3">
      <c r="A363" s="4"/>
      <c r="B363" s="5"/>
      <c r="C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x14ac:dyDescent="0.3">
      <c r="A364" s="4"/>
      <c r="B364" s="5"/>
      <c r="C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x14ac:dyDescent="0.3">
      <c r="A365" s="4"/>
      <c r="B365" s="5"/>
      <c r="C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x14ac:dyDescent="0.3">
      <c r="A366" s="4"/>
      <c r="B366" s="5"/>
      <c r="C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x14ac:dyDescent="0.3">
      <c r="A367" s="4"/>
      <c r="B367" s="5"/>
      <c r="C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x14ac:dyDescent="0.3">
      <c r="A368" s="4"/>
      <c r="B368" s="5"/>
      <c r="C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x14ac:dyDescent="0.3">
      <c r="A369" s="4"/>
      <c r="B369" s="5"/>
      <c r="C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x14ac:dyDescent="0.3">
      <c r="A370" s="4"/>
      <c r="B370" s="5"/>
      <c r="C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x14ac:dyDescent="0.3">
      <c r="A371" s="4"/>
      <c r="B371" s="5"/>
      <c r="C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x14ac:dyDescent="0.3">
      <c r="A372" s="4"/>
      <c r="B372" s="5"/>
      <c r="C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x14ac:dyDescent="0.3">
      <c r="A373" s="4"/>
      <c r="B373" s="5"/>
      <c r="C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x14ac:dyDescent="0.3">
      <c r="A374" s="4"/>
      <c r="B374" s="5"/>
      <c r="C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x14ac:dyDescent="0.3">
      <c r="A375" s="4"/>
      <c r="B375" s="5"/>
      <c r="C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x14ac:dyDescent="0.3">
      <c r="A376" s="4"/>
      <c r="B376" s="5"/>
      <c r="C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x14ac:dyDescent="0.3">
      <c r="A377" s="4"/>
      <c r="B377" s="5"/>
      <c r="C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x14ac:dyDescent="0.3">
      <c r="A378" s="4"/>
      <c r="B378" s="5"/>
      <c r="C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x14ac:dyDescent="0.3">
      <c r="A379" s="4"/>
      <c r="B379" s="5"/>
      <c r="C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x14ac:dyDescent="0.3">
      <c r="A380" s="4"/>
      <c r="B380" s="5"/>
      <c r="C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x14ac:dyDescent="0.3">
      <c r="A381" s="4"/>
      <c r="B381" s="5"/>
      <c r="C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x14ac:dyDescent="0.3">
      <c r="A382" s="4"/>
      <c r="B382" s="5"/>
      <c r="C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x14ac:dyDescent="0.3">
      <c r="A383" s="4"/>
      <c r="B383" s="5"/>
      <c r="C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x14ac:dyDescent="0.3">
      <c r="A384" s="4"/>
      <c r="B384" s="5"/>
      <c r="C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x14ac:dyDescent="0.3">
      <c r="A385" s="4"/>
      <c r="B385" s="5"/>
      <c r="C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x14ac:dyDescent="0.3">
      <c r="A386" s="4"/>
      <c r="B386" s="5"/>
      <c r="C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x14ac:dyDescent="0.3">
      <c r="A387" s="4"/>
      <c r="B387" s="5"/>
      <c r="C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x14ac:dyDescent="0.3">
      <c r="A388" s="4"/>
      <c r="B388" s="5"/>
      <c r="C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x14ac:dyDescent="0.3">
      <c r="A389" s="4"/>
      <c r="B389" s="5"/>
      <c r="C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x14ac:dyDescent="0.3">
      <c r="A390" s="4"/>
      <c r="B390" s="5"/>
      <c r="C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x14ac:dyDescent="0.3">
      <c r="A391" s="4"/>
      <c r="B391" s="5"/>
      <c r="C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x14ac:dyDescent="0.3">
      <c r="A392" s="4"/>
      <c r="B392" s="5"/>
      <c r="C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x14ac:dyDescent="0.3">
      <c r="A393" s="4"/>
      <c r="B393" s="5"/>
      <c r="C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x14ac:dyDescent="0.3">
      <c r="A394" s="4"/>
      <c r="B394" s="5"/>
      <c r="C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x14ac:dyDescent="0.3">
      <c r="A395" s="4"/>
      <c r="B395" s="5"/>
      <c r="C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x14ac:dyDescent="0.3">
      <c r="A396" s="4"/>
      <c r="B396" s="5"/>
      <c r="C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x14ac:dyDescent="0.3">
      <c r="A397" s="4"/>
      <c r="B397" s="5"/>
      <c r="C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x14ac:dyDescent="0.3">
      <c r="A398" s="4"/>
      <c r="B398" s="5"/>
      <c r="C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x14ac:dyDescent="0.3">
      <c r="A399" s="4"/>
      <c r="B399" s="5"/>
      <c r="C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x14ac:dyDescent="0.3">
      <c r="A400" s="4"/>
      <c r="B400" s="5"/>
      <c r="C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x14ac:dyDescent="0.3">
      <c r="A401" s="4"/>
      <c r="B401" s="5"/>
      <c r="C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x14ac:dyDescent="0.3">
      <c r="A402" s="4"/>
      <c r="B402" s="5"/>
      <c r="C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x14ac:dyDescent="0.3">
      <c r="A403" s="4"/>
      <c r="B403" s="5"/>
      <c r="C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x14ac:dyDescent="0.3">
      <c r="A404" s="4"/>
      <c r="B404" s="5"/>
      <c r="C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x14ac:dyDescent="0.3">
      <c r="A405" s="4"/>
      <c r="B405" s="5"/>
      <c r="C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x14ac:dyDescent="0.3">
      <c r="A406" s="4"/>
      <c r="B406" s="5"/>
      <c r="C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x14ac:dyDescent="0.3">
      <c r="A407" s="4"/>
      <c r="B407" s="5"/>
      <c r="C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x14ac:dyDescent="0.3">
      <c r="A408" s="4"/>
      <c r="B408" s="5"/>
      <c r="C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x14ac:dyDescent="0.3">
      <c r="A409" s="4"/>
      <c r="B409" s="5"/>
      <c r="C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x14ac:dyDescent="0.3">
      <c r="A410" s="4"/>
      <c r="B410" s="5"/>
      <c r="C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x14ac:dyDescent="0.3">
      <c r="A411" s="4"/>
      <c r="B411" s="5"/>
      <c r="C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x14ac:dyDescent="0.3">
      <c r="A412" s="4"/>
      <c r="B412" s="5"/>
      <c r="C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x14ac:dyDescent="0.3">
      <c r="A413" s="4"/>
      <c r="B413" s="5"/>
      <c r="C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x14ac:dyDescent="0.3">
      <c r="A414" s="4"/>
      <c r="B414" s="5"/>
      <c r="C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x14ac:dyDescent="0.3">
      <c r="A415" s="4"/>
      <c r="B415" s="5"/>
      <c r="C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x14ac:dyDescent="0.3">
      <c r="A416" s="4"/>
      <c r="B416" s="5"/>
      <c r="C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x14ac:dyDescent="0.3">
      <c r="A417" s="4"/>
      <c r="B417" s="5"/>
      <c r="C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x14ac:dyDescent="0.3">
      <c r="A418" s="4"/>
      <c r="B418" s="5"/>
      <c r="C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x14ac:dyDescent="0.3">
      <c r="A419" s="4"/>
      <c r="B419" s="5"/>
      <c r="C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x14ac:dyDescent="0.3">
      <c r="A420" s="4"/>
      <c r="B420" s="5"/>
      <c r="C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x14ac:dyDescent="0.3">
      <c r="A421" s="4"/>
      <c r="B421" s="5"/>
      <c r="C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x14ac:dyDescent="0.3">
      <c r="A422" s="4"/>
      <c r="B422" s="5"/>
      <c r="C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x14ac:dyDescent="0.3">
      <c r="A423" s="4"/>
      <c r="B423" s="5"/>
      <c r="C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x14ac:dyDescent="0.3">
      <c r="A424" s="4"/>
      <c r="B424" s="5"/>
      <c r="C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x14ac:dyDescent="0.3">
      <c r="A425" s="4"/>
      <c r="B425" s="5"/>
      <c r="C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x14ac:dyDescent="0.3">
      <c r="A426" s="4"/>
      <c r="B426" s="5"/>
      <c r="C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x14ac:dyDescent="0.3">
      <c r="A427" s="4"/>
      <c r="B427" s="5"/>
      <c r="C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x14ac:dyDescent="0.3">
      <c r="A428" s="4"/>
      <c r="B428" s="5"/>
      <c r="C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x14ac:dyDescent="0.3">
      <c r="A429" s="4"/>
      <c r="B429" s="5"/>
      <c r="C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x14ac:dyDescent="0.3">
      <c r="A430" s="4"/>
      <c r="B430" s="5"/>
      <c r="C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x14ac:dyDescent="0.3">
      <c r="A431" s="4"/>
      <c r="B431" s="5"/>
      <c r="C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x14ac:dyDescent="0.3">
      <c r="A432" s="4"/>
      <c r="B432" s="5"/>
      <c r="C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x14ac:dyDescent="0.3">
      <c r="A433" s="4"/>
      <c r="B433" s="5"/>
      <c r="C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x14ac:dyDescent="0.3">
      <c r="A434" s="4"/>
      <c r="B434" s="5"/>
      <c r="C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x14ac:dyDescent="0.3">
      <c r="A435" s="4"/>
      <c r="B435" s="5"/>
      <c r="C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x14ac:dyDescent="0.3">
      <c r="A436" s="4"/>
      <c r="B436" s="5"/>
      <c r="C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x14ac:dyDescent="0.3">
      <c r="A437" s="4"/>
      <c r="B437" s="5"/>
      <c r="C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x14ac:dyDescent="0.3">
      <c r="A438" s="4"/>
      <c r="B438" s="5"/>
      <c r="C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x14ac:dyDescent="0.3">
      <c r="A439" s="4"/>
      <c r="B439" s="5"/>
      <c r="C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x14ac:dyDescent="0.3">
      <c r="A440" s="4"/>
      <c r="B440" s="5"/>
      <c r="C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x14ac:dyDescent="0.3">
      <c r="A441" s="4"/>
      <c r="B441" s="5"/>
      <c r="C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x14ac:dyDescent="0.3">
      <c r="A442" s="4"/>
      <c r="B442" s="5"/>
      <c r="C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x14ac:dyDescent="0.3">
      <c r="A443" s="4"/>
      <c r="B443" s="5"/>
      <c r="C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x14ac:dyDescent="0.3">
      <c r="A444" s="4"/>
      <c r="B444" s="5"/>
      <c r="C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x14ac:dyDescent="0.3">
      <c r="A445" s="4"/>
      <c r="B445" s="5"/>
      <c r="C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x14ac:dyDescent="0.3">
      <c r="A446" s="4"/>
      <c r="B446" s="5"/>
      <c r="C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x14ac:dyDescent="0.3">
      <c r="A447" s="4"/>
      <c r="B447" s="5"/>
      <c r="C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x14ac:dyDescent="0.3">
      <c r="A448" s="4"/>
      <c r="B448" s="5"/>
      <c r="C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x14ac:dyDescent="0.3">
      <c r="A449" s="4"/>
      <c r="B449" s="5"/>
      <c r="C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x14ac:dyDescent="0.3">
      <c r="A450" s="4"/>
      <c r="B450" s="5"/>
      <c r="C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x14ac:dyDescent="0.3">
      <c r="A451" s="4"/>
      <c r="B451" s="5"/>
      <c r="C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x14ac:dyDescent="0.3">
      <c r="A452" s="4"/>
      <c r="B452" s="5"/>
      <c r="C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x14ac:dyDescent="0.3">
      <c r="A453" s="4"/>
      <c r="B453" s="5"/>
      <c r="C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x14ac:dyDescent="0.3">
      <c r="A454" s="4"/>
      <c r="B454" s="5"/>
      <c r="C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x14ac:dyDescent="0.3">
      <c r="A455" s="4"/>
      <c r="B455" s="5"/>
      <c r="C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x14ac:dyDescent="0.3">
      <c r="A456" s="4"/>
      <c r="B456" s="5"/>
      <c r="C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x14ac:dyDescent="0.3">
      <c r="A457" s="4"/>
      <c r="B457" s="5"/>
      <c r="C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x14ac:dyDescent="0.3">
      <c r="A458" s="4"/>
      <c r="B458" s="5"/>
      <c r="C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x14ac:dyDescent="0.3">
      <c r="A459" s="4"/>
      <c r="B459" s="5"/>
      <c r="C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x14ac:dyDescent="0.3">
      <c r="A460" s="4"/>
      <c r="B460" s="5"/>
      <c r="C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x14ac:dyDescent="0.3">
      <c r="A461" s="4"/>
      <c r="B461" s="5"/>
      <c r="C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x14ac:dyDescent="0.3">
      <c r="A462" s="4"/>
      <c r="B462" s="5"/>
      <c r="C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x14ac:dyDescent="0.3">
      <c r="A463" s="4"/>
      <c r="B463" s="5"/>
      <c r="C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x14ac:dyDescent="0.3">
      <c r="A464" s="4"/>
      <c r="B464" s="5"/>
      <c r="C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x14ac:dyDescent="0.3">
      <c r="A465" s="4"/>
      <c r="B465" s="5"/>
      <c r="C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x14ac:dyDescent="0.3">
      <c r="A466" s="4"/>
      <c r="B466" s="5"/>
      <c r="C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x14ac:dyDescent="0.3">
      <c r="A467" s="4"/>
      <c r="B467" s="5"/>
      <c r="C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x14ac:dyDescent="0.3">
      <c r="A468" s="4"/>
      <c r="B468" s="5"/>
      <c r="C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x14ac:dyDescent="0.3">
      <c r="A469" s="4"/>
      <c r="B469" s="5"/>
      <c r="C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x14ac:dyDescent="0.3">
      <c r="A470" s="4"/>
      <c r="B470" s="5"/>
      <c r="C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x14ac:dyDescent="0.3">
      <c r="A471" s="4"/>
      <c r="B471" s="5"/>
      <c r="C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x14ac:dyDescent="0.3">
      <c r="A472" s="4"/>
      <c r="B472" s="5"/>
      <c r="C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x14ac:dyDescent="0.3">
      <c r="A473" s="4"/>
      <c r="B473" s="5"/>
      <c r="C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x14ac:dyDescent="0.3">
      <c r="A474" s="4"/>
      <c r="B474" s="5"/>
      <c r="C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x14ac:dyDescent="0.3">
      <c r="A475" s="4"/>
      <c r="B475" s="5"/>
      <c r="C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x14ac:dyDescent="0.3">
      <c r="A476" s="4"/>
      <c r="B476" s="5"/>
      <c r="C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x14ac:dyDescent="0.3">
      <c r="A477" s="4"/>
      <c r="B477" s="5"/>
      <c r="C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x14ac:dyDescent="0.3">
      <c r="A478" s="4"/>
      <c r="B478" s="5"/>
      <c r="C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x14ac:dyDescent="0.3">
      <c r="A479" s="4"/>
      <c r="B479" s="5"/>
      <c r="C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x14ac:dyDescent="0.3">
      <c r="A480" s="4"/>
      <c r="B480" s="5"/>
      <c r="C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x14ac:dyDescent="0.3">
      <c r="A481" s="4"/>
      <c r="B481" s="5"/>
      <c r="C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x14ac:dyDescent="0.3">
      <c r="A482" s="4"/>
      <c r="B482" s="5"/>
      <c r="C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x14ac:dyDescent="0.3">
      <c r="A483" s="4"/>
      <c r="B483" s="5"/>
      <c r="C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x14ac:dyDescent="0.3">
      <c r="A484" s="4"/>
      <c r="B484" s="5"/>
      <c r="C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x14ac:dyDescent="0.3">
      <c r="A485" s="4"/>
      <c r="B485" s="5"/>
      <c r="C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x14ac:dyDescent="0.3">
      <c r="A486" s="4"/>
      <c r="B486" s="5"/>
      <c r="C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x14ac:dyDescent="0.3">
      <c r="A487" s="4"/>
      <c r="B487" s="5"/>
      <c r="C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x14ac:dyDescent="0.3">
      <c r="A488" s="4"/>
      <c r="B488" s="5"/>
      <c r="C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x14ac:dyDescent="0.3">
      <c r="A489" s="4"/>
      <c r="B489" s="5"/>
      <c r="C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x14ac:dyDescent="0.3">
      <c r="A490" s="4"/>
      <c r="B490" s="5"/>
      <c r="C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x14ac:dyDescent="0.3">
      <c r="A491" s="4"/>
      <c r="B491" s="5"/>
      <c r="C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x14ac:dyDescent="0.3">
      <c r="A492" s="4"/>
      <c r="B492" s="5"/>
      <c r="C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x14ac:dyDescent="0.3">
      <c r="A493" s="4"/>
      <c r="B493" s="5"/>
      <c r="C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x14ac:dyDescent="0.3">
      <c r="A494" s="4"/>
      <c r="B494" s="5"/>
      <c r="C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x14ac:dyDescent="0.3">
      <c r="A495" s="4"/>
      <c r="B495" s="5"/>
      <c r="C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x14ac:dyDescent="0.3">
      <c r="A496" s="4"/>
      <c r="B496" s="5"/>
      <c r="C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x14ac:dyDescent="0.3">
      <c r="A497" s="4"/>
      <c r="B497" s="5"/>
      <c r="C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x14ac:dyDescent="0.3">
      <c r="A498" s="4"/>
      <c r="B498" s="5"/>
      <c r="C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x14ac:dyDescent="0.3">
      <c r="A499" s="4"/>
      <c r="B499" s="5"/>
      <c r="C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x14ac:dyDescent="0.3">
      <c r="A500" s="4"/>
      <c r="B500" s="5"/>
      <c r="C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x14ac:dyDescent="0.3">
      <c r="A501" s="4"/>
      <c r="B501" s="5"/>
      <c r="C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x14ac:dyDescent="0.3">
      <c r="A502" s="4"/>
      <c r="B502" s="5"/>
      <c r="C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x14ac:dyDescent="0.3">
      <c r="A503" s="4"/>
      <c r="B503" s="5"/>
      <c r="C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x14ac:dyDescent="0.3">
      <c r="A504" s="4"/>
      <c r="B504" s="5"/>
      <c r="C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x14ac:dyDescent="0.3">
      <c r="A505" s="4"/>
      <c r="B505" s="5"/>
      <c r="C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x14ac:dyDescent="0.3">
      <c r="A506" s="4"/>
      <c r="B506" s="5"/>
      <c r="C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x14ac:dyDescent="0.3">
      <c r="A507" s="4"/>
      <c r="B507" s="5"/>
      <c r="C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x14ac:dyDescent="0.3">
      <c r="A508" s="4"/>
      <c r="B508" s="5"/>
      <c r="C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x14ac:dyDescent="0.3">
      <c r="A509" s="4"/>
      <c r="B509" s="5"/>
      <c r="C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x14ac:dyDescent="0.3">
      <c r="A510" s="4"/>
      <c r="B510" s="5"/>
      <c r="C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x14ac:dyDescent="0.3">
      <c r="A511" s="4"/>
      <c r="B511" s="5"/>
      <c r="C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x14ac:dyDescent="0.3">
      <c r="A512" s="4"/>
      <c r="B512" s="5"/>
      <c r="C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x14ac:dyDescent="0.3">
      <c r="A513" s="4"/>
      <c r="B513" s="5"/>
      <c r="C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x14ac:dyDescent="0.3">
      <c r="A514" s="4"/>
      <c r="B514" s="5"/>
      <c r="C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x14ac:dyDescent="0.3">
      <c r="A515" s="4"/>
      <c r="B515" s="5"/>
      <c r="C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x14ac:dyDescent="0.3">
      <c r="A516" s="4"/>
      <c r="B516" s="5"/>
      <c r="C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x14ac:dyDescent="0.3">
      <c r="A517" s="4"/>
      <c r="B517" s="5"/>
      <c r="C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x14ac:dyDescent="0.3">
      <c r="A518" s="4"/>
      <c r="B518" s="5"/>
      <c r="C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x14ac:dyDescent="0.3">
      <c r="A519" s="4"/>
      <c r="B519" s="5"/>
      <c r="C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x14ac:dyDescent="0.3">
      <c r="A520" s="4"/>
      <c r="B520" s="5"/>
      <c r="C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x14ac:dyDescent="0.3">
      <c r="A521" s="4"/>
      <c r="B521" s="5"/>
      <c r="C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x14ac:dyDescent="0.3">
      <c r="A522" s="4"/>
      <c r="B522" s="5"/>
      <c r="C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x14ac:dyDescent="0.3">
      <c r="A523" s="4"/>
      <c r="B523" s="5"/>
      <c r="C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x14ac:dyDescent="0.3">
      <c r="A524" s="4"/>
      <c r="B524" s="5"/>
      <c r="C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x14ac:dyDescent="0.3">
      <c r="A525" s="4"/>
      <c r="B525" s="5"/>
      <c r="C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x14ac:dyDescent="0.3">
      <c r="A526" s="4"/>
      <c r="B526" s="5"/>
      <c r="C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x14ac:dyDescent="0.3">
      <c r="A527" s="4"/>
      <c r="B527" s="5"/>
      <c r="C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x14ac:dyDescent="0.3">
      <c r="A528" s="4"/>
      <c r="B528" s="5"/>
      <c r="C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x14ac:dyDescent="0.3">
      <c r="A529" s="4"/>
      <c r="B529" s="5"/>
      <c r="C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x14ac:dyDescent="0.3">
      <c r="A530" s="4"/>
      <c r="B530" s="5"/>
      <c r="C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x14ac:dyDescent="0.3">
      <c r="A531" s="4"/>
      <c r="B531" s="5"/>
      <c r="C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x14ac:dyDescent="0.3">
      <c r="A532" s="4"/>
      <c r="B532" s="5"/>
      <c r="C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x14ac:dyDescent="0.3">
      <c r="A533" s="4"/>
      <c r="B533" s="5"/>
      <c r="C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x14ac:dyDescent="0.3">
      <c r="A534" s="4"/>
      <c r="B534" s="5"/>
      <c r="C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x14ac:dyDescent="0.3">
      <c r="A535" s="4"/>
      <c r="B535" s="5"/>
      <c r="C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x14ac:dyDescent="0.3">
      <c r="A536" s="4"/>
      <c r="B536" s="5"/>
      <c r="C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x14ac:dyDescent="0.3">
      <c r="A537" s="4"/>
      <c r="B537" s="5"/>
      <c r="C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x14ac:dyDescent="0.3">
      <c r="A538" s="4"/>
      <c r="B538" s="5"/>
      <c r="C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x14ac:dyDescent="0.3">
      <c r="A539" s="4"/>
      <c r="B539" s="5"/>
      <c r="C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x14ac:dyDescent="0.3">
      <c r="A540" s="4"/>
      <c r="B540" s="5"/>
      <c r="C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x14ac:dyDescent="0.3">
      <c r="A541" s="4"/>
      <c r="B541" s="5"/>
      <c r="C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x14ac:dyDescent="0.3">
      <c r="A542" s="4"/>
      <c r="B542" s="5"/>
      <c r="C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x14ac:dyDescent="0.3">
      <c r="A543" s="4"/>
      <c r="B543" s="5"/>
      <c r="C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x14ac:dyDescent="0.3">
      <c r="A544" s="4"/>
      <c r="B544" s="5"/>
      <c r="C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x14ac:dyDescent="0.3">
      <c r="A545" s="4"/>
      <c r="B545" s="5"/>
      <c r="C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x14ac:dyDescent="0.3">
      <c r="A546" s="4"/>
      <c r="B546" s="5"/>
      <c r="C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x14ac:dyDescent="0.3">
      <c r="A547" s="4"/>
      <c r="B547" s="5"/>
      <c r="C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x14ac:dyDescent="0.3">
      <c r="A548" s="4"/>
      <c r="B548" s="5"/>
      <c r="C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x14ac:dyDescent="0.3">
      <c r="A549" s="4"/>
      <c r="B549" s="5"/>
      <c r="C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x14ac:dyDescent="0.3">
      <c r="A550" s="4"/>
      <c r="B550" s="5"/>
      <c r="C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x14ac:dyDescent="0.3">
      <c r="A551" s="4"/>
      <c r="B551" s="5"/>
      <c r="C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x14ac:dyDescent="0.3">
      <c r="A552" s="4"/>
      <c r="B552" s="5"/>
      <c r="C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x14ac:dyDescent="0.3">
      <c r="A553" s="4"/>
      <c r="B553" s="5"/>
      <c r="C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x14ac:dyDescent="0.3">
      <c r="A554" s="4"/>
      <c r="B554" s="5"/>
      <c r="C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x14ac:dyDescent="0.3">
      <c r="A555" s="4"/>
      <c r="B555" s="5"/>
      <c r="C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x14ac:dyDescent="0.3">
      <c r="A556" s="4"/>
      <c r="B556" s="5"/>
      <c r="C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x14ac:dyDescent="0.3">
      <c r="A557" s="4"/>
      <c r="B557" s="5"/>
      <c r="C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x14ac:dyDescent="0.3">
      <c r="A558" s="4"/>
      <c r="B558" s="5"/>
      <c r="C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x14ac:dyDescent="0.3">
      <c r="A559" s="4"/>
      <c r="B559" s="5"/>
      <c r="C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x14ac:dyDescent="0.3">
      <c r="A560" s="4"/>
      <c r="B560" s="5"/>
      <c r="C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x14ac:dyDescent="0.3">
      <c r="A561" s="4"/>
      <c r="B561" s="5"/>
      <c r="C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x14ac:dyDescent="0.3">
      <c r="A562" s="4"/>
      <c r="B562" s="5"/>
      <c r="C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x14ac:dyDescent="0.3">
      <c r="A563" s="4"/>
      <c r="B563" s="5"/>
      <c r="C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x14ac:dyDescent="0.3">
      <c r="A564" s="4"/>
      <c r="B564" s="5"/>
      <c r="C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x14ac:dyDescent="0.3">
      <c r="A565" s="4"/>
      <c r="B565" s="5"/>
      <c r="C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x14ac:dyDescent="0.3">
      <c r="A566" s="4"/>
      <c r="B566" s="5"/>
      <c r="C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x14ac:dyDescent="0.3">
      <c r="A567" s="4"/>
      <c r="B567" s="5"/>
      <c r="C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x14ac:dyDescent="0.3">
      <c r="A568" s="4"/>
      <c r="B568" s="5"/>
      <c r="C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x14ac:dyDescent="0.3">
      <c r="A569" s="4"/>
      <c r="B569" s="5"/>
      <c r="C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x14ac:dyDescent="0.3">
      <c r="A570" s="4"/>
      <c r="B570" s="5"/>
      <c r="C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x14ac:dyDescent="0.3">
      <c r="A571" s="4"/>
      <c r="B571" s="5"/>
      <c r="C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x14ac:dyDescent="0.3">
      <c r="A572" s="4"/>
      <c r="B572" s="5"/>
      <c r="C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x14ac:dyDescent="0.3">
      <c r="A573" s="4"/>
      <c r="B573" s="5"/>
      <c r="C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x14ac:dyDescent="0.3">
      <c r="A574" s="4"/>
      <c r="B574" s="5"/>
      <c r="C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x14ac:dyDescent="0.3">
      <c r="A575" s="4"/>
      <c r="B575" s="5"/>
      <c r="C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x14ac:dyDescent="0.3">
      <c r="A576" s="4"/>
      <c r="B576" s="5"/>
      <c r="C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x14ac:dyDescent="0.3">
      <c r="A577" s="4"/>
      <c r="B577" s="5"/>
      <c r="C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x14ac:dyDescent="0.3">
      <c r="A578" s="4"/>
      <c r="B578" s="5"/>
      <c r="C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x14ac:dyDescent="0.3">
      <c r="A579" s="4"/>
      <c r="B579" s="5"/>
      <c r="C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x14ac:dyDescent="0.3">
      <c r="A580" s="4"/>
      <c r="B580" s="5"/>
      <c r="C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x14ac:dyDescent="0.3">
      <c r="A581" s="4"/>
      <c r="B581" s="5"/>
      <c r="C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x14ac:dyDescent="0.3">
      <c r="A582" s="4"/>
      <c r="B582" s="5"/>
      <c r="C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x14ac:dyDescent="0.3">
      <c r="A583" s="4"/>
      <c r="B583" s="5"/>
      <c r="C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x14ac:dyDescent="0.3">
      <c r="A584" s="4"/>
      <c r="B584" s="5"/>
      <c r="C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x14ac:dyDescent="0.3">
      <c r="A585" s="4"/>
      <c r="B585" s="5"/>
      <c r="C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x14ac:dyDescent="0.3">
      <c r="A586" s="4"/>
      <c r="B586" s="5"/>
      <c r="C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x14ac:dyDescent="0.3">
      <c r="A587" s="4"/>
      <c r="B587" s="5"/>
      <c r="C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x14ac:dyDescent="0.3">
      <c r="A588" s="4"/>
      <c r="B588" s="5"/>
      <c r="C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x14ac:dyDescent="0.3">
      <c r="A589" s="4"/>
      <c r="B589" s="5"/>
      <c r="C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x14ac:dyDescent="0.3">
      <c r="A590" s="4"/>
      <c r="B590" s="5"/>
      <c r="C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x14ac:dyDescent="0.3">
      <c r="A591" s="4"/>
      <c r="B591" s="5"/>
      <c r="C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x14ac:dyDescent="0.3">
      <c r="A592" s="4"/>
      <c r="B592" s="5"/>
      <c r="C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x14ac:dyDescent="0.3">
      <c r="A593" s="4"/>
      <c r="B593" s="5"/>
      <c r="C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x14ac:dyDescent="0.3">
      <c r="A594" s="4"/>
      <c r="B594" s="5"/>
      <c r="C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x14ac:dyDescent="0.3">
      <c r="A595" s="4"/>
      <c r="B595" s="5"/>
      <c r="C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x14ac:dyDescent="0.3">
      <c r="A596" s="4"/>
      <c r="B596" s="5"/>
      <c r="C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x14ac:dyDescent="0.3">
      <c r="A597" s="4"/>
      <c r="B597" s="5"/>
      <c r="C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x14ac:dyDescent="0.3">
      <c r="A598" s="4"/>
      <c r="B598" s="5"/>
      <c r="C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x14ac:dyDescent="0.3">
      <c r="A599" s="4"/>
      <c r="B599" s="5"/>
      <c r="C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x14ac:dyDescent="0.3">
      <c r="A600" s="4"/>
      <c r="B600" s="5"/>
      <c r="C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x14ac:dyDescent="0.3">
      <c r="A601" s="4"/>
      <c r="B601" s="5"/>
      <c r="C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x14ac:dyDescent="0.3">
      <c r="A602" s="4"/>
      <c r="B602" s="5"/>
      <c r="C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x14ac:dyDescent="0.3">
      <c r="A603" s="4"/>
      <c r="B603" s="5"/>
      <c r="C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x14ac:dyDescent="0.3">
      <c r="A604" s="4"/>
      <c r="B604" s="5"/>
      <c r="C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x14ac:dyDescent="0.3">
      <c r="A605" s="4"/>
      <c r="B605" s="5"/>
      <c r="C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x14ac:dyDescent="0.3">
      <c r="A606" s="4"/>
      <c r="B606" s="5"/>
      <c r="C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x14ac:dyDescent="0.3">
      <c r="A607" s="4"/>
      <c r="B607" s="5"/>
      <c r="C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x14ac:dyDescent="0.3">
      <c r="A608" s="4"/>
      <c r="B608" s="5"/>
      <c r="C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x14ac:dyDescent="0.3">
      <c r="A609" s="4"/>
      <c r="B609" s="5"/>
      <c r="C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x14ac:dyDescent="0.3">
      <c r="A610" s="4"/>
      <c r="B610" s="5"/>
      <c r="C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x14ac:dyDescent="0.3">
      <c r="A611" s="4"/>
      <c r="B611" s="5"/>
      <c r="C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x14ac:dyDescent="0.3">
      <c r="A612" s="4"/>
      <c r="B612" s="5"/>
      <c r="C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x14ac:dyDescent="0.3">
      <c r="A613" s="4"/>
      <c r="B613" s="5"/>
      <c r="C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x14ac:dyDescent="0.3">
      <c r="A614" s="4"/>
      <c r="B614" s="5"/>
      <c r="C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x14ac:dyDescent="0.3">
      <c r="A615" s="4"/>
      <c r="B615" s="5"/>
      <c r="C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x14ac:dyDescent="0.3">
      <c r="A616" s="4"/>
      <c r="B616" s="5"/>
      <c r="C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x14ac:dyDescent="0.3">
      <c r="A617" s="4"/>
      <c r="B617" s="5"/>
      <c r="C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x14ac:dyDescent="0.3">
      <c r="A618" s="4"/>
      <c r="B618" s="5"/>
      <c r="C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x14ac:dyDescent="0.3">
      <c r="A619" s="4"/>
      <c r="B619" s="5"/>
      <c r="C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x14ac:dyDescent="0.3">
      <c r="A620" s="4"/>
      <c r="B620" s="5"/>
      <c r="C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x14ac:dyDescent="0.3">
      <c r="A621" s="4"/>
      <c r="B621" s="5"/>
      <c r="C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x14ac:dyDescent="0.3">
      <c r="A622" s="4"/>
      <c r="B622" s="5"/>
      <c r="C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x14ac:dyDescent="0.3">
      <c r="A623" s="4"/>
      <c r="B623" s="5"/>
      <c r="C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x14ac:dyDescent="0.3">
      <c r="A624" s="4"/>
      <c r="B624" s="5"/>
      <c r="C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x14ac:dyDescent="0.3">
      <c r="A625" s="4"/>
      <c r="B625" s="5"/>
      <c r="C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x14ac:dyDescent="0.3">
      <c r="A626" s="4"/>
      <c r="B626" s="5"/>
      <c r="C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x14ac:dyDescent="0.3">
      <c r="A627" s="4"/>
      <c r="B627" s="5"/>
      <c r="C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x14ac:dyDescent="0.3">
      <c r="A628" s="4"/>
      <c r="B628" s="5"/>
      <c r="C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x14ac:dyDescent="0.3">
      <c r="A629" s="4"/>
      <c r="B629" s="5"/>
      <c r="C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x14ac:dyDescent="0.3">
      <c r="A630" s="4"/>
      <c r="B630" s="5"/>
      <c r="C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x14ac:dyDescent="0.3">
      <c r="A631" s="4"/>
      <c r="B631" s="5"/>
      <c r="C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x14ac:dyDescent="0.3">
      <c r="A632" s="4"/>
      <c r="B632" s="5"/>
      <c r="C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x14ac:dyDescent="0.3">
      <c r="A633" s="4"/>
      <c r="B633" s="5"/>
      <c r="C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x14ac:dyDescent="0.3">
      <c r="A634" s="4"/>
      <c r="B634" s="5"/>
      <c r="C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x14ac:dyDescent="0.3">
      <c r="A635" s="4"/>
      <c r="B635" s="5"/>
      <c r="C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x14ac:dyDescent="0.3">
      <c r="A636" s="4"/>
      <c r="B636" s="5"/>
      <c r="C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x14ac:dyDescent="0.3">
      <c r="A637" s="4"/>
      <c r="B637" s="5"/>
      <c r="C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x14ac:dyDescent="0.3">
      <c r="A638" s="4"/>
      <c r="B638" s="5"/>
      <c r="C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x14ac:dyDescent="0.3">
      <c r="A639" s="4"/>
      <c r="B639" s="5"/>
      <c r="C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x14ac:dyDescent="0.3">
      <c r="A640" s="4"/>
      <c r="B640" s="5"/>
      <c r="C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x14ac:dyDescent="0.3">
      <c r="A641" s="4"/>
      <c r="B641" s="5"/>
      <c r="C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x14ac:dyDescent="0.3">
      <c r="A642" s="4"/>
      <c r="B642" s="5"/>
      <c r="C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x14ac:dyDescent="0.3">
      <c r="A643" s="4"/>
      <c r="B643" s="5"/>
      <c r="C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x14ac:dyDescent="0.3">
      <c r="A644" s="4"/>
      <c r="B644" s="5"/>
      <c r="C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x14ac:dyDescent="0.3">
      <c r="A645" s="4"/>
      <c r="B645" s="5"/>
      <c r="C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x14ac:dyDescent="0.3">
      <c r="A646" s="4"/>
      <c r="B646" s="5"/>
      <c r="C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x14ac:dyDescent="0.3">
      <c r="A647" s="4"/>
      <c r="B647" s="5"/>
      <c r="C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x14ac:dyDescent="0.3">
      <c r="A648" s="4"/>
      <c r="B648" s="5"/>
      <c r="C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x14ac:dyDescent="0.3">
      <c r="A649" s="4"/>
      <c r="B649" s="5"/>
      <c r="C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x14ac:dyDescent="0.3">
      <c r="A650" s="4"/>
      <c r="B650" s="5"/>
      <c r="C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x14ac:dyDescent="0.3">
      <c r="A651" s="4"/>
      <c r="B651" s="5"/>
      <c r="C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x14ac:dyDescent="0.3">
      <c r="A652" s="4"/>
      <c r="B652" s="5"/>
      <c r="C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x14ac:dyDescent="0.3">
      <c r="A653" s="4"/>
      <c r="B653" s="5"/>
      <c r="C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x14ac:dyDescent="0.3">
      <c r="A654" s="4"/>
      <c r="B654" s="5"/>
      <c r="C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x14ac:dyDescent="0.3">
      <c r="A655" s="4"/>
      <c r="B655" s="5"/>
      <c r="C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x14ac:dyDescent="0.3">
      <c r="A656" s="4"/>
      <c r="B656" s="5"/>
      <c r="C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x14ac:dyDescent="0.3">
      <c r="A657" s="4"/>
      <c r="B657" s="5"/>
      <c r="C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x14ac:dyDescent="0.3">
      <c r="A658" s="4"/>
      <c r="B658" s="5"/>
      <c r="C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x14ac:dyDescent="0.3">
      <c r="A659" s="4"/>
      <c r="B659" s="5"/>
      <c r="C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x14ac:dyDescent="0.3">
      <c r="A660" s="4"/>
      <c r="B660" s="5"/>
      <c r="C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x14ac:dyDescent="0.3">
      <c r="A661" s="4"/>
      <c r="B661" s="5"/>
      <c r="C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x14ac:dyDescent="0.3">
      <c r="A662" s="4"/>
      <c r="B662" s="5"/>
      <c r="C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x14ac:dyDescent="0.3">
      <c r="A663" s="4"/>
      <c r="B663" s="5"/>
      <c r="C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x14ac:dyDescent="0.3">
      <c r="A664" s="4"/>
      <c r="B664" s="5"/>
      <c r="C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x14ac:dyDescent="0.3">
      <c r="A665" s="4"/>
      <c r="B665" s="5"/>
      <c r="C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x14ac:dyDescent="0.3">
      <c r="A666" s="4"/>
      <c r="B666" s="5"/>
      <c r="C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x14ac:dyDescent="0.3">
      <c r="A667" s="4"/>
      <c r="B667" s="5"/>
      <c r="C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x14ac:dyDescent="0.3">
      <c r="A668" s="4"/>
      <c r="B668" s="5"/>
      <c r="C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x14ac:dyDescent="0.3">
      <c r="A669" s="4"/>
      <c r="B669" s="5"/>
      <c r="C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x14ac:dyDescent="0.3">
      <c r="A670" s="4"/>
      <c r="B670" s="5"/>
      <c r="C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x14ac:dyDescent="0.3">
      <c r="A671" s="4"/>
      <c r="B671" s="5"/>
      <c r="C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x14ac:dyDescent="0.3">
      <c r="A672" s="4"/>
      <c r="B672" s="5"/>
      <c r="C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x14ac:dyDescent="0.3">
      <c r="A673" s="4"/>
      <c r="B673" s="5"/>
      <c r="C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x14ac:dyDescent="0.3">
      <c r="A674" s="4"/>
      <c r="B674" s="5"/>
      <c r="C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x14ac:dyDescent="0.3">
      <c r="A675" s="4"/>
      <c r="B675" s="5"/>
      <c r="C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x14ac:dyDescent="0.3">
      <c r="A676" s="4"/>
      <c r="B676" s="5"/>
      <c r="C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x14ac:dyDescent="0.3">
      <c r="A677" s="4"/>
      <c r="B677" s="5"/>
      <c r="C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x14ac:dyDescent="0.3">
      <c r="A678" s="4"/>
      <c r="B678" s="5"/>
      <c r="C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x14ac:dyDescent="0.3">
      <c r="A679" s="4"/>
      <c r="B679" s="5"/>
      <c r="C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x14ac:dyDescent="0.3">
      <c r="A680" s="4"/>
      <c r="B680" s="5"/>
      <c r="C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x14ac:dyDescent="0.3">
      <c r="A681" s="4"/>
      <c r="B681" s="5"/>
      <c r="C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x14ac:dyDescent="0.3">
      <c r="A682" s="4"/>
      <c r="B682" s="5"/>
      <c r="C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x14ac:dyDescent="0.3">
      <c r="A683" s="4"/>
      <c r="B683" s="5"/>
      <c r="C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x14ac:dyDescent="0.3">
      <c r="A684" s="4"/>
      <c r="B684" s="5"/>
      <c r="C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x14ac:dyDescent="0.3">
      <c r="A685" s="4"/>
      <c r="B685" s="5"/>
      <c r="C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x14ac:dyDescent="0.3">
      <c r="A686" s="4"/>
      <c r="B686" s="5"/>
      <c r="C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x14ac:dyDescent="0.3">
      <c r="A687" s="4"/>
      <c r="B687" s="5"/>
      <c r="C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x14ac:dyDescent="0.3">
      <c r="A688" s="4"/>
      <c r="B688" s="5"/>
      <c r="C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x14ac:dyDescent="0.3">
      <c r="A689" s="4"/>
      <c r="B689" s="5"/>
      <c r="C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x14ac:dyDescent="0.3">
      <c r="A690" s="4"/>
      <c r="B690" s="5"/>
      <c r="C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x14ac:dyDescent="0.3">
      <c r="A691" s="4"/>
      <c r="B691" s="5"/>
      <c r="C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x14ac:dyDescent="0.3">
      <c r="A692" s="4"/>
      <c r="B692" s="5"/>
      <c r="C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x14ac:dyDescent="0.3">
      <c r="A693" s="4"/>
      <c r="B693" s="5"/>
      <c r="C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x14ac:dyDescent="0.3">
      <c r="A694" s="4"/>
      <c r="B694" s="5"/>
      <c r="C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x14ac:dyDescent="0.3">
      <c r="A695" s="4"/>
      <c r="B695" s="5"/>
      <c r="C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x14ac:dyDescent="0.3">
      <c r="A696" s="4"/>
      <c r="B696" s="5"/>
      <c r="C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x14ac:dyDescent="0.3">
      <c r="A697" s="4"/>
      <c r="B697" s="5"/>
      <c r="C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x14ac:dyDescent="0.3">
      <c r="A698" s="4"/>
      <c r="B698" s="5"/>
      <c r="C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x14ac:dyDescent="0.3">
      <c r="A699" s="4"/>
      <c r="B699" s="5"/>
      <c r="C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x14ac:dyDescent="0.3">
      <c r="A700" s="4"/>
      <c r="B700" s="5"/>
      <c r="C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x14ac:dyDescent="0.3">
      <c r="A701" s="4"/>
      <c r="B701" s="5"/>
      <c r="C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x14ac:dyDescent="0.3">
      <c r="A702" s="4"/>
      <c r="B702" s="5"/>
      <c r="C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x14ac:dyDescent="0.3">
      <c r="A703" s="4"/>
      <c r="B703" s="5"/>
      <c r="C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x14ac:dyDescent="0.3">
      <c r="A704" s="4"/>
      <c r="B704" s="5"/>
      <c r="C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x14ac:dyDescent="0.3">
      <c r="A705" s="4"/>
      <c r="B705" s="5"/>
      <c r="C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x14ac:dyDescent="0.3">
      <c r="A706" s="4"/>
      <c r="B706" s="5"/>
      <c r="C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x14ac:dyDescent="0.3">
      <c r="A707" s="4"/>
      <c r="B707" s="5"/>
      <c r="C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x14ac:dyDescent="0.3">
      <c r="A708" s="4"/>
      <c r="B708" s="5"/>
      <c r="C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x14ac:dyDescent="0.3">
      <c r="A709" s="4"/>
      <c r="B709" s="5"/>
      <c r="C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x14ac:dyDescent="0.3">
      <c r="A710" s="4"/>
      <c r="B710" s="5"/>
      <c r="C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x14ac:dyDescent="0.3">
      <c r="A711" s="4"/>
      <c r="B711" s="5"/>
      <c r="C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x14ac:dyDescent="0.3">
      <c r="A712" s="4"/>
      <c r="B712" s="5"/>
      <c r="C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x14ac:dyDescent="0.3">
      <c r="A713" s="4"/>
      <c r="B713" s="5"/>
      <c r="C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x14ac:dyDescent="0.3">
      <c r="A714" s="4"/>
      <c r="B714" s="5"/>
      <c r="C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x14ac:dyDescent="0.3">
      <c r="A715" s="4"/>
      <c r="B715" s="5"/>
      <c r="C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x14ac:dyDescent="0.3">
      <c r="A716" s="4"/>
      <c r="B716" s="5"/>
      <c r="C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x14ac:dyDescent="0.3">
      <c r="A717" s="4"/>
      <c r="B717" s="5"/>
      <c r="C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x14ac:dyDescent="0.3">
      <c r="A718" s="4"/>
      <c r="B718" s="5"/>
      <c r="C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x14ac:dyDescent="0.3">
      <c r="A719" s="4"/>
      <c r="B719" s="5"/>
      <c r="C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x14ac:dyDescent="0.3">
      <c r="A720" s="4"/>
      <c r="B720" s="5"/>
      <c r="C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x14ac:dyDescent="0.3">
      <c r="A721" s="4"/>
      <c r="B721" s="5"/>
      <c r="C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x14ac:dyDescent="0.3">
      <c r="A722" s="4"/>
      <c r="B722" s="5"/>
      <c r="C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x14ac:dyDescent="0.3">
      <c r="A723" s="4"/>
      <c r="B723" s="5"/>
      <c r="C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x14ac:dyDescent="0.3">
      <c r="A724" s="4"/>
      <c r="B724" s="5"/>
      <c r="C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x14ac:dyDescent="0.3">
      <c r="A725" s="4"/>
      <c r="B725" s="5"/>
      <c r="C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x14ac:dyDescent="0.3">
      <c r="A726" s="4"/>
      <c r="B726" s="5"/>
      <c r="C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x14ac:dyDescent="0.3">
      <c r="A727" s="4"/>
      <c r="B727" s="5"/>
      <c r="C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x14ac:dyDescent="0.3">
      <c r="A728" s="4"/>
      <c r="B728" s="5"/>
      <c r="C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x14ac:dyDescent="0.3">
      <c r="A729" s="4"/>
      <c r="B729" s="5"/>
      <c r="C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x14ac:dyDescent="0.3">
      <c r="A730" s="4"/>
      <c r="B730" s="5"/>
      <c r="C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x14ac:dyDescent="0.3">
      <c r="A731" s="4"/>
      <c r="B731" s="5"/>
      <c r="C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x14ac:dyDescent="0.3">
      <c r="A732" s="4"/>
      <c r="B732" s="5"/>
      <c r="C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x14ac:dyDescent="0.3">
      <c r="A733" s="4"/>
      <c r="B733" s="5"/>
      <c r="C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x14ac:dyDescent="0.3">
      <c r="A734" s="4"/>
      <c r="B734" s="5"/>
      <c r="C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x14ac:dyDescent="0.3">
      <c r="A735" s="4"/>
      <c r="B735" s="5"/>
      <c r="C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x14ac:dyDescent="0.3">
      <c r="A736" s="4"/>
      <c r="B736" s="5"/>
      <c r="C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x14ac:dyDescent="0.3">
      <c r="A737" s="4"/>
      <c r="B737" s="5"/>
      <c r="C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x14ac:dyDescent="0.3">
      <c r="A738" s="4"/>
      <c r="B738" s="5"/>
      <c r="C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x14ac:dyDescent="0.3">
      <c r="A739" s="4"/>
      <c r="B739" s="5"/>
      <c r="C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x14ac:dyDescent="0.3">
      <c r="A740" s="4"/>
      <c r="B740" s="5"/>
      <c r="C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x14ac:dyDescent="0.3">
      <c r="A741" s="4"/>
      <c r="B741" s="5"/>
      <c r="C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x14ac:dyDescent="0.3">
      <c r="A742" s="4"/>
      <c r="B742" s="5"/>
      <c r="C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x14ac:dyDescent="0.3">
      <c r="A743" s="4"/>
      <c r="B743" s="5"/>
      <c r="C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x14ac:dyDescent="0.3">
      <c r="A744" s="4"/>
      <c r="B744" s="5"/>
      <c r="C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x14ac:dyDescent="0.3">
      <c r="A745" s="4"/>
      <c r="B745" s="5"/>
      <c r="C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x14ac:dyDescent="0.3">
      <c r="A746" s="4"/>
      <c r="B746" s="5"/>
      <c r="C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x14ac:dyDescent="0.3">
      <c r="A747" s="4"/>
      <c r="B747" s="5"/>
      <c r="C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x14ac:dyDescent="0.3">
      <c r="A748" s="4"/>
      <c r="B748" s="5"/>
      <c r="C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x14ac:dyDescent="0.3">
      <c r="A749" s="4"/>
      <c r="B749" s="5"/>
      <c r="C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x14ac:dyDescent="0.3">
      <c r="A750" s="4"/>
      <c r="B750" s="5"/>
      <c r="C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x14ac:dyDescent="0.3">
      <c r="A751" s="4"/>
      <c r="B751" s="5"/>
      <c r="C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x14ac:dyDescent="0.3">
      <c r="A752" s="4"/>
      <c r="B752" s="5"/>
      <c r="C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x14ac:dyDescent="0.3">
      <c r="A753" s="4"/>
      <c r="B753" s="5"/>
      <c r="C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x14ac:dyDescent="0.3">
      <c r="A754" s="4"/>
      <c r="B754" s="5"/>
      <c r="C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x14ac:dyDescent="0.3">
      <c r="A755" s="4"/>
      <c r="B755" s="5"/>
      <c r="C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x14ac:dyDescent="0.3">
      <c r="A756" s="4"/>
      <c r="B756" s="5"/>
      <c r="C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x14ac:dyDescent="0.3">
      <c r="A757" s="4"/>
      <c r="B757" s="5"/>
      <c r="C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x14ac:dyDescent="0.3">
      <c r="A758" s="4"/>
      <c r="B758" s="5"/>
      <c r="C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x14ac:dyDescent="0.3">
      <c r="A759" s="4"/>
      <c r="B759" s="5"/>
      <c r="C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x14ac:dyDescent="0.3">
      <c r="A760" s="4"/>
      <c r="B760" s="5"/>
      <c r="C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x14ac:dyDescent="0.3">
      <c r="A761" s="4"/>
      <c r="B761" s="5"/>
      <c r="C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x14ac:dyDescent="0.3">
      <c r="A762" s="4"/>
      <c r="B762" s="5"/>
      <c r="C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x14ac:dyDescent="0.3">
      <c r="A763" s="4"/>
      <c r="B763" s="5"/>
      <c r="C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x14ac:dyDescent="0.3">
      <c r="A764" s="4"/>
      <c r="B764" s="5"/>
      <c r="C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x14ac:dyDescent="0.3">
      <c r="A765" s="4"/>
      <c r="B765" s="5"/>
      <c r="C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x14ac:dyDescent="0.3">
      <c r="A766" s="4"/>
      <c r="B766" s="5"/>
      <c r="C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x14ac:dyDescent="0.3">
      <c r="A767" s="4"/>
      <c r="B767" s="5"/>
      <c r="C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x14ac:dyDescent="0.3">
      <c r="A768" s="4"/>
      <c r="B768" s="5"/>
      <c r="C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x14ac:dyDescent="0.3">
      <c r="A769" s="4"/>
      <c r="B769" s="5"/>
      <c r="C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x14ac:dyDescent="0.3">
      <c r="A770" s="4"/>
      <c r="B770" s="5"/>
      <c r="C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x14ac:dyDescent="0.3">
      <c r="A771" s="4"/>
      <c r="B771" s="5"/>
      <c r="C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x14ac:dyDescent="0.3">
      <c r="A772" s="4"/>
      <c r="B772" s="5"/>
      <c r="C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x14ac:dyDescent="0.3">
      <c r="A773" s="4"/>
      <c r="B773" s="5"/>
      <c r="C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x14ac:dyDescent="0.3">
      <c r="A774" s="4"/>
      <c r="B774" s="5"/>
      <c r="C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x14ac:dyDescent="0.3">
      <c r="A775" s="4"/>
      <c r="B775" s="5"/>
      <c r="C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x14ac:dyDescent="0.3">
      <c r="A776" s="4"/>
      <c r="B776" s="5"/>
      <c r="C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x14ac:dyDescent="0.3">
      <c r="A777" s="4"/>
      <c r="B777" s="5"/>
      <c r="C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x14ac:dyDescent="0.3">
      <c r="A778" s="4"/>
      <c r="B778" s="5"/>
      <c r="C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x14ac:dyDescent="0.3">
      <c r="A779" s="4"/>
      <c r="B779" s="5"/>
      <c r="C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x14ac:dyDescent="0.3">
      <c r="A780" s="4"/>
      <c r="B780" s="5"/>
      <c r="C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x14ac:dyDescent="0.3">
      <c r="A781" s="4"/>
      <c r="B781" s="5"/>
      <c r="C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x14ac:dyDescent="0.3">
      <c r="A782" s="4"/>
      <c r="B782" s="5"/>
      <c r="C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x14ac:dyDescent="0.3">
      <c r="A783" s="4"/>
      <c r="B783" s="5"/>
      <c r="C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x14ac:dyDescent="0.3">
      <c r="A784" s="4"/>
      <c r="B784" s="5"/>
      <c r="C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x14ac:dyDescent="0.3">
      <c r="A785" s="4"/>
      <c r="B785" s="5"/>
      <c r="C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x14ac:dyDescent="0.3">
      <c r="A786" s="4"/>
      <c r="B786" s="5"/>
      <c r="C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x14ac:dyDescent="0.3">
      <c r="A787" s="4"/>
      <c r="B787" s="5"/>
      <c r="C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x14ac:dyDescent="0.3">
      <c r="A788" s="4"/>
      <c r="B788" s="5"/>
      <c r="C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x14ac:dyDescent="0.3">
      <c r="A789" s="4"/>
      <c r="B789" s="5"/>
      <c r="C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x14ac:dyDescent="0.3">
      <c r="A790" s="4"/>
      <c r="B790" s="5"/>
      <c r="C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x14ac:dyDescent="0.3">
      <c r="A791" s="4"/>
      <c r="B791" s="5"/>
      <c r="C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x14ac:dyDescent="0.3">
      <c r="A792" s="4"/>
      <c r="B792" s="5"/>
      <c r="C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x14ac:dyDescent="0.3">
      <c r="A793" s="4"/>
      <c r="B793" s="5"/>
      <c r="C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x14ac:dyDescent="0.3">
      <c r="A794" s="4"/>
      <c r="B794" s="5"/>
      <c r="C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x14ac:dyDescent="0.3">
      <c r="A795" s="4"/>
      <c r="B795" s="5"/>
      <c r="C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x14ac:dyDescent="0.3">
      <c r="A796" s="4"/>
      <c r="B796" s="5"/>
      <c r="C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x14ac:dyDescent="0.3">
      <c r="A797" s="4"/>
      <c r="B797" s="5"/>
      <c r="C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x14ac:dyDescent="0.3">
      <c r="A798" s="4"/>
      <c r="B798" s="5"/>
      <c r="C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x14ac:dyDescent="0.3">
      <c r="A799" s="4"/>
      <c r="B799" s="5"/>
      <c r="C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x14ac:dyDescent="0.3">
      <c r="A800" s="4"/>
      <c r="B800" s="5"/>
      <c r="C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x14ac:dyDescent="0.3">
      <c r="A801" s="4"/>
      <c r="B801" s="5"/>
      <c r="C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x14ac:dyDescent="0.3">
      <c r="A802" s="4"/>
      <c r="B802" s="5"/>
      <c r="C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x14ac:dyDescent="0.3">
      <c r="A803" s="4"/>
      <c r="B803" s="5"/>
      <c r="C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x14ac:dyDescent="0.3">
      <c r="A804" s="4"/>
      <c r="B804" s="5"/>
      <c r="C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x14ac:dyDescent="0.3">
      <c r="A805" s="4"/>
      <c r="B805" s="5"/>
      <c r="C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x14ac:dyDescent="0.3">
      <c r="A806" s="4"/>
      <c r="B806" s="5"/>
      <c r="C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x14ac:dyDescent="0.3">
      <c r="A807" s="4"/>
      <c r="B807" s="5"/>
      <c r="C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x14ac:dyDescent="0.3">
      <c r="A808" s="4"/>
      <c r="B808" s="5"/>
      <c r="C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x14ac:dyDescent="0.3">
      <c r="A809" s="4"/>
      <c r="B809" s="5"/>
      <c r="C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x14ac:dyDescent="0.3">
      <c r="A810" s="4"/>
      <c r="B810" s="5"/>
      <c r="C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x14ac:dyDescent="0.3">
      <c r="A811" s="4"/>
      <c r="B811" s="5"/>
      <c r="C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x14ac:dyDescent="0.3">
      <c r="A812" s="4"/>
      <c r="B812" s="5"/>
      <c r="C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x14ac:dyDescent="0.3">
      <c r="A813" s="4"/>
      <c r="B813" s="5"/>
      <c r="C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x14ac:dyDescent="0.3">
      <c r="A814" s="4"/>
      <c r="B814" s="5"/>
      <c r="C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x14ac:dyDescent="0.3">
      <c r="A815" s="4"/>
      <c r="B815" s="5"/>
      <c r="C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x14ac:dyDescent="0.3">
      <c r="A816" s="4"/>
      <c r="B816" s="5"/>
      <c r="C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x14ac:dyDescent="0.3">
      <c r="A817" s="4"/>
      <c r="B817" s="5"/>
      <c r="C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x14ac:dyDescent="0.3">
      <c r="A818" s="4"/>
      <c r="B818" s="5"/>
      <c r="C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x14ac:dyDescent="0.3">
      <c r="A819" s="4"/>
      <c r="B819" s="5"/>
      <c r="C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x14ac:dyDescent="0.3">
      <c r="A820" s="4"/>
      <c r="B820" s="5"/>
      <c r="C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x14ac:dyDescent="0.3">
      <c r="A821" s="4"/>
      <c r="B821" s="5"/>
      <c r="C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x14ac:dyDescent="0.3">
      <c r="A822" s="4"/>
      <c r="B822" s="5"/>
      <c r="C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x14ac:dyDescent="0.3">
      <c r="A823" s="4"/>
      <c r="B823" s="5"/>
      <c r="C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x14ac:dyDescent="0.3">
      <c r="A824" s="4"/>
      <c r="B824" s="5"/>
      <c r="C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x14ac:dyDescent="0.3">
      <c r="A825" s="4"/>
      <c r="B825" s="5"/>
      <c r="C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x14ac:dyDescent="0.3">
      <c r="A826" s="4"/>
      <c r="B826" s="5"/>
      <c r="C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x14ac:dyDescent="0.3">
      <c r="A827" s="4"/>
      <c r="B827" s="5"/>
      <c r="C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x14ac:dyDescent="0.3">
      <c r="A828" s="4"/>
      <c r="B828" s="5"/>
      <c r="C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x14ac:dyDescent="0.3">
      <c r="A829" s="4"/>
      <c r="B829" s="5"/>
      <c r="C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x14ac:dyDescent="0.3">
      <c r="A830" s="4"/>
      <c r="B830" s="5"/>
      <c r="C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x14ac:dyDescent="0.3">
      <c r="A831" s="4"/>
      <c r="B831" s="5"/>
      <c r="C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x14ac:dyDescent="0.3">
      <c r="A832" s="4"/>
      <c r="B832" s="5"/>
      <c r="C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x14ac:dyDescent="0.3">
      <c r="A833" s="4"/>
      <c r="B833" s="5"/>
      <c r="C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x14ac:dyDescent="0.3">
      <c r="A834" s="4"/>
      <c r="B834" s="5"/>
      <c r="C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x14ac:dyDescent="0.3">
      <c r="A835" s="4"/>
      <c r="B835" s="5"/>
      <c r="C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x14ac:dyDescent="0.3">
      <c r="A836" s="4"/>
      <c r="B836" s="5"/>
      <c r="C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x14ac:dyDescent="0.3">
      <c r="A837" s="4"/>
      <c r="B837" s="5"/>
      <c r="C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x14ac:dyDescent="0.3">
      <c r="A838" s="4"/>
      <c r="B838" s="5"/>
      <c r="C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x14ac:dyDescent="0.3">
      <c r="A839" s="4"/>
      <c r="B839" s="5"/>
      <c r="C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x14ac:dyDescent="0.3">
      <c r="A840" s="4"/>
      <c r="B840" s="5"/>
      <c r="C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x14ac:dyDescent="0.3">
      <c r="A841" s="4"/>
      <c r="B841" s="5"/>
      <c r="C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x14ac:dyDescent="0.3">
      <c r="A842" s="4"/>
      <c r="B842" s="5"/>
      <c r="C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x14ac:dyDescent="0.3">
      <c r="A843" s="4"/>
      <c r="B843" s="5"/>
      <c r="C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x14ac:dyDescent="0.3">
      <c r="A844" s="4"/>
      <c r="B844" s="5"/>
      <c r="C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x14ac:dyDescent="0.3">
      <c r="A845" s="4"/>
      <c r="B845" s="5"/>
      <c r="C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x14ac:dyDescent="0.3">
      <c r="A846" s="4"/>
      <c r="B846" s="5"/>
      <c r="C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x14ac:dyDescent="0.3">
      <c r="A847" s="4"/>
      <c r="B847" s="5"/>
      <c r="C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x14ac:dyDescent="0.3">
      <c r="A848" s="4"/>
      <c r="B848" s="5"/>
      <c r="C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x14ac:dyDescent="0.3">
      <c r="A849" s="4"/>
      <c r="B849" s="5"/>
      <c r="C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x14ac:dyDescent="0.3">
      <c r="A850" s="4"/>
      <c r="B850" s="5"/>
      <c r="C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x14ac:dyDescent="0.3">
      <c r="A851" s="4"/>
      <c r="B851" s="5"/>
      <c r="C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x14ac:dyDescent="0.3">
      <c r="A852" s="4"/>
      <c r="B852" s="5"/>
      <c r="C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x14ac:dyDescent="0.3">
      <c r="A853" s="4"/>
      <c r="B853" s="5"/>
      <c r="C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x14ac:dyDescent="0.3">
      <c r="A854" s="4"/>
      <c r="B854" s="5"/>
      <c r="C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x14ac:dyDescent="0.3">
      <c r="A855" s="4"/>
      <c r="B855" s="5"/>
      <c r="C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x14ac:dyDescent="0.3">
      <c r="A856" s="4"/>
      <c r="B856" s="5"/>
      <c r="C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x14ac:dyDescent="0.3">
      <c r="A857" s="4"/>
      <c r="B857" s="5"/>
      <c r="C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x14ac:dyDescent="0.3">
      <c r="A858" s="4"/>
      <c r="B858" s="5"/>
      <c r="C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x14ac:dyDescent="0.3">
      <c r="A859" s="4"/>
      <c r="B859" s="5"/>
      <c r="C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x14ac:dyDescent="0.3">
      <c r="A860" s="4"/>
      <c r="B860" s="5"/>
      <c r="C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x14ac:dyDescent="0.3">
      <c r="A861" s="4"/>
      <c r="B861" s="5"/>
      <c r="C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x14ac:dyDescent="0.3">
      <c r="A862" s="4"/>
      <c r="B862" s="5"/>
      <c r="C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x14ac:dyDescent="0.3">
      <c r="A863" s="4"/>
      <c r="B863" s="5"/>
      <c r="C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x14ac:dyDescent="0.3">
      <c r="A864" s="4"/>
      <c r="B864" s="5"/>
      <c r="C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x14ac:dyDescent="0.3">
      <c r="A865" s="4"/>
      <c r="B865" s="5"/>
      <c r="C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x14ac:dyDescent="0.3">
      <c r="A866" s="4"/>
      <c r="B866" s="5"/>
      <c r="C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x14ac:dyDescent="0.3">
      <c r="A867" s="4"/>
      <c r="B867" s="5"/>
      <c r="C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x14ac:dyDescent="0.3">
      <c r="A868" s="4"/>
      <c r="B868" s="5"/>
      <c r="C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x14ac:dyDescent="0.3">
      <c r="A869" s="4"/>
      <c r="B869" s="5"/>
      <c r="C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x14ac:dyDescent="0.3">
      <c r="A870" s="4"/>
      <c r="B870" s="5"/>
      <c r="C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x14ac:dyDescent="0.3">
      <c r="A871" s="4"/>
      <c r="B871" s="5"/>
      <c r="C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x14ac:dyDescent="0.3">
      <c r="A872" s="4"/>
      <c r="B872" s="5"/>
      <c r="C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x14ac:dyDescent="0.3">
      <c r="A873" s="4"/>
      <c r="B873" s="5"/>
      <c r="C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x14ac:dyDescent="0.3">
      <c r="A874" s="4"/>
      <c r="B874" s="5"/>
      <c r="C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x14ac:dyDescent="0.3">
      <c r="A875" s="4"/>
      <c r="B875" s="5"/>
      <c r="C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x14ac:dyDescent="0.3">
      <c r="A876" s="4"/>
      <c r="B876" s="5"/>
      <c r="C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x14ac:dyDescent="0.3">
      <c r="A877" s="4"/>
      <c r="B877" s="5"/>
      <c r="C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x14ac:dyDescent="0.3">
      <c r="A878" s="4"/>
      <c r="B878" s="5"/>
      <c r="C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x14ac:dyDescent="0.3">
      <c r="A879" s="4"/>
      <c r="B879" s="5"/>
      <c r="C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x14ac:dyDescent="0.3">
      <c r="A880" s="4"/>
      <c r="B880" s="5"/>
      <c r="C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x14ac:dyDescent="0.3">
      <c r="A881" s="4"/>
      <c r="B881" s="5"/>
      <c r="C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x14ac:dyDescent="0.3">
      <c r="A882" s="4"/>
      <c r="B882" s="5"/>
      <c r="C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x14ac:dyDescent="0.3">
      <c r="A883" s="4"/>
      <c r="B883" s="5"/>
      <c r="C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x14ac:dyDescent="0.3">
      <c r="A884" s="4"/>
      <c r="B884" s="5"/>
      <c r="C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x14ac:dyDescent="0.3">
      <c r="A885" s="4"/>
      <c r="B885" s="5"/>
      <c r="C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x14ac:dyDescent="0.3">
      <c r="A886" s="4"/>
      <c r="B886" s="5"/>
      <c r="C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x14ac:dyDescent="0.3">
      <c r="A887" s="4"/>
      <c r="B887" s="5"/>
      <c r="C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x14ac:dyDescent="0.3">
      <c r="A888" s="4"/>
      <c r="B888" s="5"/>
      <c r="C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x14ac:dyDescent="0.3">
      <c r="A889" s="4"/>
      <c r="B889" s="5"/>
      <c r="C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x14ac:dyDescent="0.3">
      <c r="A890" s="4"/>
      <c r="B890" s="5"/>
      <c r="C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x14ac:dyDescent="0.3">
      <c r="A891" s="4"/>
      <c r="B891" s="5"/>
      <c r="C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x14ac:dyDescent="0.3">
      <c r="A892" s="4"/>
      <c r="B892" s="5"/>
      <c r="C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x14ac:dyDescent="0.3">
      <c r="A893" s="4"/>
      <c r="B893" s="5"/>
      <c r="C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x14ac:dyDescent="0.3">
      <c r="A894" s="4"/>
      <c r="B894" s="5"/>
      <c r="C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x14ac:dyDescent="0.3">
      <c r="A895" s="4"/>
      <c r="B895" s="5"/>
      <c r="C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x14ac:dyDescent="0.3">
      <c r="A896" s="4"/>
      <c r="B896" s="5"/>
      <c r="C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x14ac:dyDescent="0.3">
      <c r="A897" s="4"/>
      <c r="B897" s="5"/>
      <c r="C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x14ac:dyDescent="0.3">
      <c r="A898" s="4"/>
      <c r="B898" s="5"/>
      <c r="C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x14ac:dyDescent="0.3">
      <c r="A899" s="4"/>
      <c r="B899" s="5"/>
      <c r="C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x14ac:dyDescent="0.3">
      <c r="A900" s="4"/>
      <c r="B900" s="5"/>
      <c r="C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x14ac:dyDescent="0.3">
      <c r="A901" s="4"/>
      <c r="B901" s="5"/>
      <c r="C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x14ac:dyDescent="0.3">
      <c r="A902" s="4"/>
      <c r="B902" s="5"/>
      <c r="C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x14ac:dyDescent="0.3">
      <c r="A903" s="4"/>
      <c r="B903" s="5"/>
      <c r="C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x14ac:dyDescent="0.3">
      <c r="A904" s="4"/>
      <c r="B904" s="5"/>
      <c r="C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x14ac:dyDescent="0.3">
      <c r="A905" s="4"/>
      <c r="B905" s="5"/>
      <c r="C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x14ac:dyDescent="0.3">
      <c r="A906" s="4"/>
      <c r="B906" s="5"/>
      <c r="C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x14ac:dyDescent="0.3">
      <c r="A907" s="4"/>
      <c r="B907" s="5"/>
      <c r="C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x14ac:dyDescent="0.3">
      <c r="A908" s="4"/>
      <c r="B908" s="5"/>
      <c r="C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x14ac:dyDescent="0.3">
      <c r="A909" s="4"/>
      <c r="B909" s="5"/>
      <c r="C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x14ac:dyDescent="0.3">
      <c r="A910" s="4"/>
      <c r="B910" s="5"/>
      <c r="C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x14ac:dyDescent="0.3">
      <c r="A911" s="4"/>
      <c r="B911" s="5"/>
      <c r="C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x14ac:dyDescent="0.3">
      <c r="A912" s="4"/>
      <c r="B912" s="5"/>
      <c r="C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x14ac:dyDescent="0.3">
      <c r="A913" s="4"/>
      <c r="B913" s="5"/>
      <c r="C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x14ac:dyDescent="0.3">
      <c r="A914" s="4"/>
      <c r="B914" s="5"/>
      <c r="C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x14ac:dyDescent="0.3">
      <c r="A915" s="4"/>
      <c r="B915" s="5"/>
      <c r="C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x14ac:dyDescent="0.3">
      <c r="A916" s="4"/>
      <c r="B916" s="5"/>
      <c r="C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x14ac:dyDescent="0.3">
      <c r="A917" s="4"/>
      <c r="B917" s="5"/>
      <c r="C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x14ac:dyDescent="0.3">
      <c r="A918" s="4"/>
      <c r="B918" s="5"/>
      <c r="C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x14ac:dyDescent="0.3">
      <c r="A919" s="4"/>
      <c r="B919" s="5"/>
      <c r="C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x14ac:dyDescent="0.3">
      <c r="A920" s="4"/>
      <c r="B920" s="5"/>
      <c r="C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x14ac:dyDescent="0.3">
      <c r="A921" s="4"/>
      <c r="B921" s="5"/>
      <c r="C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x14ac:dyDescent="0.3">
      <c r="A922" s="4"/>
      <c r="B922" s="5"/>
      <c r="C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x14ac:dyDescent="0.3">
      <c r="A923" s="4"/>
      <c r="B923" s="5"/>
      <c r="C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x14ac:dyDescent="0.3">
      <c r="A924" s="4"/>
      <c r="B924" s="5"/>
      <c r="C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x14ac:dyDescent="0.3">
      <c r="A925" s="4"/>
      <c r="B925" s="5"/>
      <c r="C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x14ac:dyDescent="0.3">
      <c r="A926" s="4"/>
      <c r="B926" s="5"/>
      <c r="C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x14ac:dyDescent="0.3">
      <c r="A927" s="4"/>
      <c r="B927" s="5"/>
      <c r="C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x14ac:dyDescent="0.3">
      <c r="A928" s="4"/>
      <c r="B928" s="5"/>
      <c r="C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x14ac:dyDescent="0.3">
      <c r="A929" s="4"/>
      <c r="B929" s="5"/>
      <c r="C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x14ac:dyDescent="0.3">
      <c r="A930" s="4"/>
      <c r="B930" s="5"/>
      <c r="C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x14ac:dyDescent="0.3">
      <c r="A931" s="4"/>
      <c r="B931" s="5"/>
      <c r="C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x14ac:dyDescent="0.3">
      <c r="A932" s="4"/>
      <c r="B932" s="5"/>
      <c r="C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x14ac:dyDescent="0.3">
      <c r="A933" s="4"/>
      <c r="B933" s="5"/>
      <c r="C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x14ac:dyDescent="0.3">
      <c r="A934" s="4"/>
      <c r="B934" s="5"/>
      <c r="C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x14ac:dyDescent="0.3">
      <c r="A935" s="4"/>
      <c r="B935" s="5"/>
      <c r="C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x14ac:dyDescent="0.3">
      <c r="A936" s="4"/>
      <c r="B936" s="5"/>
      <c r="C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x14ac:dyDescent="0.3">
      <c r="A937" s="4"/>
      <c r="B937" s="5"/>
      <c r="C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x14ac:dyDescent="0.3">
      <c r="A938" s="4"/>
      <c r="B938" s="5"/>
      <c r="C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x14ac:dyDescent="0.3">
      <c r="A939" s="4"/>
      <c r="B939" s="5"/>
      <c r="C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x14ac:dyDescent="0.3">
      <c r="A940" s="4"/>
      <c r="B940" s="5"/>
      <c r="C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x14ac:dyDescent="0.3">
      <c r="A941" s="4"/>
      <c r="B941" s="5"/>
      <c r="C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x14ac:dyDescent="0.3">
      <c r="A942" s="4"/>
      <c r="B942" s="5"/>
      <c r="C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x14ac:dyDescent="0.3">
      <c r="A943" s="4"/>
      <c r="B943" s="5"/>
      <c r="C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x14ac:dyDescent="0.3">
      <c r="A944" s="4"/>
      <c r="B944" s="5"/>
      <c r="C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x14ac:dyDescent="0.3">
      <c r="A945" s="4"/>
      <c r="B945" s="5"/>
      <c r="C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x14ac:dyDescent="0.3">
      <c r="A946" s="4"/>
      <c r="B946" s="5"/>
      <c r="C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x14ac:dyDescent="0.3">
      <c r="A947" s="4"/>
      <c r="B947" s="5"/>
      <c r="C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x14ac:dyDescent="0.3">
      <c r="A948" s="4"/>
      <c r="B948" s="5"/>
      <c r="C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x14ac:dyDescent="0.3">
      <c r="A949" s="4"/>
      <c r="B949" s="5"/>
      <c r="C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x14ac:dyDescent="0.3">
      <c r="A950" s="4"/>
      <c r="B950" s="5"/>
      <c r="C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x14ac:dyDescent="0.3">
      <c r="A951" s="4"/>
      <c r="B951" s="5"/>
      <c r="C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x14ac:dyDescent="0.3">
      <c r="A952" s="4"/>
      <c r="B952" s="5"/>
      <c r="C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x14ac:dyDescent="0.3">
      <c r="A953" s="4"/>
      <c r="B953" s="5"/>
      <c r="C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x14ac:dyDescent="0.3">
      <c r="A954" s="4"/>
      <c r="B954" s="5"/>
      <c r="C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x14ac:dyDescent="0.3">
      <c r="A955" s="4"/>
      <c r="B955" s="5"/>
      <c r="C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x14ac:dyDescent="0.3">
      <c r="A956" s="4"/>
      <c r="B956" s="5"/>
      <c r="C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x14ac:dyDescent="0.3">
      <c r="A957" s="4"/>
      <c r="B957" s="5"/>
      <c r="C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x14ac:dyDescent="0.3">
      <c r="A958" s="4"/>
      <c r="B958" s="5"/>
      <c r="C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x14ac:dyDescent="0.3">
      <c r="A959" s="4"/>
      <c r="B959" s="5"/>
      <c r="C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x14ac:dyDescent="0.3">
      <c r="A960" s="4"/>
      <c r="B960" s="5"/>
      <c r="C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x14ac:dyDescent="0.3">
      <c r="A961" s="4"/>
      <c r="B961" s="5"/>
      <c r="C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x14ac:dyDescent="0.3">
      <c r="A962" s="4"/>
      <c r="B962" s="5"/>
      <c r="C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x14ac:dyDescent="0.3">
      <c r="A963" s="4"/>
      <c r="B963" s="5"/>
      <c r="C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x14ac:dyDescent="0.3">
      <c r="A964" s="4"/>
      <c r="B964" s="5"/>
      <c r="C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x14ac:dyDescent="0.3">
      <c r="A965" s="4"/>
      <c r="B965" s="5"/>
      <c r="C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x14ac:dyDescent="0.3">
      <c r="A966" s="4"/>
      <c r="B966" s="5"/>
      <c r="C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x14ac:dyDescent="0.3">
      <c r="A967" s="4"/>
      <c r="B967" s="5"/>
      <c r="C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x14ac:dyDescent="0.3">
      <c r="A968" s="4"/>
      <c r="B968" s="5"/>
      <c r="C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x14ac:dyDescent="0.3">
      <c r="A969" s="4"/>
      <c r="B969" s="5"/>
      <c r="C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x14ac:dyDescent="0.3">
      <c r="A970" s="4"/>
      <c r="B970" s="5"/>
      <c r="C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x14ac:dyDescent="0.3">
      <c r="A971" s="4"/>
      <c r="B971" s="5"/>
      <c r="C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x14ac:dyDescent="0.3">
      <c r="A972" s="4"/>
      <c r="B972" s="5"/>
      <c r="C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x14ac:dyDescent="0.3">
      <c r="A973" s="4"/>
      <c r="B973" s="5"/>
      <c r="C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x14ac:dyDescent="0.3">
      <c r="A974" s="4"/>
      <c r="B974" s="5"/>
      <c r="C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x14ac:dyDescent="0.3">
      <c r="A975" s="4"/>
      <c r="B975" s="5"/>
      <c r="C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x14ac:dyDescent="0.3">
      <c r="A976" s="4"/>
      <c r="B976" s="5"/>
      <c r="C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x14ac:dyDescent="0.3">
      <c r="A977" s="4"/>
      <c r="B977" s="5"/>
      <c r="C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x14ac:dyDescent="0.3">
      <c r="A978" s="4"/>
      <c r="B978" s="5"/>
      <c r="C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</sheetData>
  <sheetProtection formatCells="0" formatColumns="0" formatRows="0" insertColumns="0" insertRows="0" insertHyperlinks="0" deleteColumns="0" deleteRows="0" sort="0" autoFilter="0" pivotTables="0"/>
  <mergeCells count="6">
    <mergeCell ref="F4:Q4"/>
    <mergeCell ref="A4:A5"/>
    <mergeCell ref="B4:B5"/>
    <mergeCell ref="C4:C5"/>
    <mergeCell ref="D4:D5"/>
    <mergeCell ref="E4:E5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per jenis pendapatan</vt:lpstr>
      <vt:lpstr>per jenis pendapatan (2)</vt:lpstr>
      <vt:lpstr>per jenis pendapatan (3)</vt:lpstr>
      <vt:lpstr>per jenis pendapatan (4)</vt:lpstr>
      <vt:lpstr>per jenis pendapatan (5)</vt:lpstr>
      <vt:lpstr>per bulan</vt:lpstr>
      <vt:lpstr>'per bulan'!Print_Area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lenovo</cp:lastModifiedBy>
  <dcterms:created xsi:type="dcterms:W3CDTF">2021-07-26T03:03:29Z</dcterms:created>
  <dcterms:modified xsi:type="dcterms:W3CDTF">2022-05-18T12:04:19Z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cc332708-dfb5-4f8a-98c0-914f06f24a96</vt:lpwstr>
  </property>
</Properties>
</file>