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D:\2022\REALISASI PUSDIK\"/>
    </mc:Choice>
  </mc:AlternateContent>
  <xr:revisionPtr revIDLastSave="0" documentId="13_ncr:1_{C35B0342-06A7-4EA9-A4AA-04C3542EA03F}" xr6:coauthVersionLast="47" xr6:coauthVersionMax="47" xr10:uidLastSave="{00000000-0000-0000-0000-000000000000}"/>
  <bookViews>
    <workbookView xWindow="13440" yWindow="135" windowWidth="13560" windowHeight="15300" activeTab="2" xr2:uid="{00000000-000D-0000-FFFF-FFFF00000000}"/>
  </bookViews>
  <sheets>
    <sheet name="GUP_1 (Perbaikan Nilai)" sheetId="5" r:id="rId1"/>
    <sheet name="GUP 1" sheetId="1" r:id="rId2"/>
    <sheet name="PE" sheetId="4" r:id="rId3"/>
    <sheet name="EVALUASI" sheetId="2" r:id="rId4"/>
    <sheet name="KETENAGAAN" sheetId="6" r:id="rId5"/>
    <sheet name="UMUM" sheetId="7" r:id="rId6"/>
    <sheet name="SARPRAS" sheetId="8" r:id="rId7"/>
    <sheet name="MK" sheetId="9" r:id="rId8"/>
    <sheet name="KELEMBAGAAN" sheetId="10" r:id="rId9"/>
    <sheet name="PBJ" sheetId="11" r:id="rId10"/>
    <sheet name="Sheet3" sheetId="3" r:id="rId11"/>
  </sheets>
  <externalReferences>
    <externalReference r:id="rId12"/>
  </externalReferences>
  <definedNames>
    <definedName name="Belanja_Perjalanan_Dinas_Paket_Meeting_Dalam_Kota._Uang_Saku_RDK_dalam__Verifikasi_dan_Pembuatan_Format_Standart_Data_BKU_Satker_Pusat_Pendidikan_KP___tgl.__27__Februari__2020" localSheetId="8">#REF!</definedName>
    <definedName name="Belanja_Perjalanan_Dinas_Paket_Meeting_Dalam_Kota._Uang_Saku_RDK_dalam__Verifikasi_dan_Pembuatan_Format_Standart_Data_BKU_Satker_Pusat_Pendidikan_KP___tgl.__27__Februari__2020" localSheetId="4">#REF!</definedName>
    <definedName name="Belanja_Perjalanan_Dinas_Paket_Meeting_Dalam_Kota._Uang_Saku_RDK_dalam__Verifikasi_dan_Pembuatan_Format_Standart_Data_BKU_Satker_Pusat_Pendidikan_KP___tgl.__27__Februari__2020" localSheetId="7">#REF!</definedName>
    <definedName name="Belanja_Perjalanan_Dinas_Paket_Meeting_Dalam_Kota._Uang_Saku_RDK_dalam__Verifikasi_dan_Pembuatan_Format_Standart_Data_BKU_Satker_Pusat_Pendidikan_KP___tgl.__27__Februari__2020" localSheetId="9">#REF!</definedName>
    <definedName name="Belanja_Perjalanan_Dinas_Paket_Meeting_Dalam_Kota._Uang_Saku_RDK_dalam__Verifikasi_dan_Pembuatan_Format_Standart_Data_BKU_Satker_Pusat_Pendidikan_KP___tgl.__27__Februari__2020" localSheetId="6">#REF!</definedName>
    <definedName name="Belanja_Perjalanan_Dinas_Paket_Meeting_Dalam_Kota._Uang_Saku_RDK_dalam__Verifikasi_dan_Pembuatan_Format_Standart_Data_BKU_Satker_Pusat_Pendidikan_KP___tgl.__27__Februari__2020" localSheetId="5">#REF!</definedName>
    <definedName name="Belanja_Perjalanan_Dinas_Paket_Meeting_Dalam_Kota._Uang_Saku_RDK_dalam__Verifikasi_dan_Pembuatan_Format_Standart_Data_BKU_Satker_Pusat_Pendidikan_KP___tgl.__27__Februari__2020">#REF!</definedName>
    <definedName name="_xlnm.Print_Area" localSheetId="1">'GUP 1'!$A$1:$F$16</definedName>
    <definedName name="_xlnm.Print_Area" localSheetId="0">'GUP_1 (Perbaikan Nilai)'!#REF!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3" l="1"/>
  <c r="S186" i="5"/>
  <c r="S185" i="5"/>
  <c r="S184" i="5"/>
  <c r="S183" i="5"/>
  <c r="S182" i="5"/>
  <c r="S181" i="5"/>
  <c r="S180" i="5"/>
  <c r="S179" i="5"/>
  <c r="S178" i="5"/>
  <c r="S177" i="5"/>
  <c r="S176" i="5"/>
  <c r="S175" i="5"/>
  <c r="S174" i="5"/>
  <c r="S173" i="5"/>
  <c r="S172" i="5"/>
  <c r="S171" i="5"/>
  <c r="S170" i="5"/>
  <c r="S169" i="5"/>
  <c r="S168" i="5"/>
  <c r="S167" i="5"/>
  <c r="S166" i="5"/>
  <c r="S165" i="5"/>
  <c r="S164" i="5"/>
  <c r="S163" i="5"/>
  <c r="S162" i="5"/>
  <c r="S161" i="5"/>
  <c r="S160" i="5"/>
  <c r="S159" i="5"/>
  <c r="S158" i="5"/>
  <c r="S157" i="5"/>
  <c r="S156" i="5"/>
  <c r="S155" i="5"/>
  <c r="S154" i="5"/>
  <c r="S153" i="5"/>
  <c r="S152" i="5"/>
  <c r="S151" i="5"/>
  <c r="S150" i="5"/>
  <c r="S149" i="5"/>
  <c r="S148" i="5"/>
  <c r="S147" i="5"/>
  <c r="S146" i="5"/>
  <c r="S145" i="5"/>
  <c r="S144" i="5"/>
  <c r="S143" i="5"/>
  <c r="S141" i="5"/>
  <c r="S140" i="5"/>
  <c r="S135" i="5"/>
  <c r="S131" i="5"/>
  <c r="S130" i="5"/>
  <c r="J130" i="5"/>
  <c r="S129" i="5"/>
  <c r="S128" i="5"/>
  <c r="S123" i="5"/>
  <c r="S121" i="5"/>
  <c r="H120" i="5"/>
  <c r="S118" i="5"/>
  <c r="H117" i="5"/>
  <c r="S115" i="5"/>
  <c r="H114" i="5"/>
  <c r="S112" i="5"/>
  <c r="S111" i="5"/>
  <c r="H110" i="5"/>
  <c r="S108" i="5"/>
  <c r="H107" i="5"/>
  <c r="S105" i="5"/>
  <c r="H104" i="5"/>
  <c r="S102" i="5"/>
  <c r="H101" i="5"/>
  <c r="S99" i="5"/>
  <c r="H98" i="5"/>
  <c r="S96" i="5"/>
  <c r="S95" i="5"/>
  <c r="I93" i="5"/>
  <c r="S92" i="5"/>
  <c r="S90" i="5"/>
  <c r="S87" i="5"/>
  <c r="S86" i="5"/>
  <c r="S85" i="5"/>
  <c r="T81" i="5"/>
  <c r="S81" i="5"/>
  <c r="T77" i="5"/>
  <c r="S77" i="5"/>
  <c r="I77" i="5"/>
  <c r="T76" i="5"/>
  <c r="S76" i="5"/>
  <c r="S75" i="5"/>
  <c r="T73" i="5"/>
  <c r="S73" i="5"/>
  <c r="T72" i="5"/>
  <c r="S72" i="5"/>
  <c r="T71" i="5"/>
  <c r="S71" i="5"/>
  <c r="S70" i="5"/>
  <c r="I68" i="5"/>
  <c r="S67" i="5"/>
  <c r="T65" i="5"/>
  <c r="S65" i="5"/>
  <c r="T64" i="5"/>
  <c r="S64" i="5"/>
  <c r="T63" i="5"/>
  <c r="S63" i="5"/>
  <c r="T62" i="5"/>
  <c r="S62" i="5"/>
  <c r="T61" i="5"/>
  <c r="S61" i="5"/>
  <c r="T60" i="5"/>
  <c r="S60" i="5"/>
  <c r="T59" i="5"/>
  <c r="S59" i="5"/>
  <c r="T58" i="5"/>
  <c r="S58" i="5"/>
  <c r="T57" i="5"/>
  <c r="S57" i="5"/>
  <c r="I57" i="5"/>
  <c r="T56" i="5"/>
  <c r="S56" i="5"/>
  <c r="T55" i="5"/>
  <c r="S55" i="5"/>
  <c r="T54" i="5"/>
  <c r="S54" i="5"/>
  <c r="T53" i="5"/>
  <c r="S53" i="5"/>
  <c r="T52" i="5"/>
  <c r="S52" i="5"/>
  <c r="T51" i="5"/>
  <c r="S51" i="5"/>
  <c r="T50" i="5"/>
  <c r="S50" i="5"/>
  <c r="T49" i="5"/>
  <c r="S49" i="5"/>
  <c r="T48" i="5"/>
  <c r="S48" i="5"/>
  <c r="S37" i="5"/>
  <c r="S35" i="5"/>
  <c r="S34" i="5"/>
  <c r="S33" i="5"/>
  <c r="S32" i="5"/>
  <c r="S31" i="5"/>
  <c r="S30" i="5"/>
  <c r="S29" i="5"/>
  <c r="S28" i="5"/>
  <c r="S27" i="5"/>
  <c r="T25" i="5"/>
  <c r="S25" i="5"/>
  <c r="T24" i="5"/>
  <c r="S24" i="5"/>
  <c r="S23" i="5"/>
  <c r="I21" i="5"/>
  <c r="S20" i="5"/>
  <c r="I18" i="5"/>
  <c r="I17" i="5"/>
  <c r="I16" i="5"/>
  <c r="S15" i="5"/>
  <c r="J11" i="5"/>
  <c r="J12" i="5" s="1"/>
  <c r="J13" i="5" s="1"/>
  <c r="J16" i="5" s="1"/>
  <c r="D5" i="4"/>
  <c r="D4" i="4"/>
  <c r="H128" i="5" l="1"/>
  <c r="J17" i="5"/>
  <c r="J18" i="5" s="1"/>
  <c r="J21" i="5" s="1"/>
  <c r="J24" i="5" s="1"/>
  <c r="J25" i="5" s="1"/>
  <c r="J28" i="5" s="1"/>
  <c r="J29" i="5" s="1"/>
  <c r="J30" i="5" s="1"/>
  <c r="J31" i="5" s="1"/>
  <c r="J32" i="5" s="1"/>
  <c r="J33" i="5" s="1"/>
  <c r="J34" i="5" s="1"/>
  <c r="J35"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8" i="5" s="1"/>
  <c r="J71" i="5" s="1"/>
  <c r="J72" i="5" s="1"/>
  <c r="J73" i="5" s="1"/>
  <c r="J76" i="5" s="1"/>
  <c r="J77" i="5" s="1"/>
  <c r="J80" i="5" s="1"/>
  <c r="J81" i="5" s="1"/>
  <c r="J82" i="5" s="1"/>
  <c r="J83" i="5" s="1"/>
  <c r="J86" i="5" s="1"/>
  <c r="J88" i="5" s="1"/>
  <c r="J89" i="5" s="1"/>
  <c r="J90" i="5" s="1"/>
  <c r="J93" i="5" s="1"/>
  <c r="J96" i="5" s="1"/>
  <c r="J98" i="5" s="1"/>
  <c r="J99" i="5" s="1"/>
  <c r="J101" i="5" s="1"/>
  <c r="J102" i="5" s="1"/>
  <c r="J104" i="5" s="1"/>
  <c r="J105" i="5" s="1"/>
  <c r="J107" i="5" s="1"/>
  <c r="J108" i="5" s="1"/>
  <c r="J110" i="5" s="1"/>
  <c r="J111" i="5" s="1"/>
  <c r="J112" i="5" s="1"/>
  <c r="J114" i="5" s="1"/>
  <c r="J115" i="5" s="1"/>
  <c r="J117" i="5" s="1"/>
  <c r="J118" i="5" s="1"/>
  <c r="J120" i="5" s="1"/>
  <c r="J121" i="5" s="1"/>
  <c r="I124" i="5"/>
  <c r="I128" i="5" s="1"/>
  <c r="J128" i="5" s="1"/>
  <c r="H131" i="5"/>
  <c r="J131" i="5" s="1"/>
  <c r="J132" i="5" s="1"/>
  <c r="J124" i="5" l="1"/>
</calcChain>
</file>

<file path=xl/sharedStrings.xml><?xml version="1.0" encoding="utf-8"?>
<sst xmlns="http://schemas.openxmlformats.org/spreadsheetml/2006/main" count="799" uniqueCount="430">
  <si>
    <t>LEMBAR VERIIKASI</t>
  </si>
  <si>
    <t>KELENGKAPAN DOKUMEN/BERKAS</t>
  </si>
  <si>
    <t>AKUN</t>
  </si>
  <si>
    <t>NO</t>
  </si>
  <si>
    <t>KOMPONEN DOKUMEN YANG DIVERIFIKASI</t>
  </si>
  <si>
    <t>kuitansi belanja keperluan perkantoran pembelian makan/minum penunjang pegawai Pusdik KP bulan Januari 2022</t>
  </si>
  <si>
    <t>kuitansi belanja keperluan perkantoran pembelian makan/minum penunjang pegawai Pusdik KP bulan Februari 2022</t>
  </si>
  <si>
    <t>kuitansi belanja keperluan perkantoran pembelian keperluan rumah tangga pantry Pusdik KP bulan Februari 2023</t>
  </si>
  <si>
    <t>kuitansi belanja keperluan perkantoran pembelian keperluan rumah tangga pantry Pusdik KP bulan Januari 2023</t>
  </si>
  <si>
    <t>Pembelian gula sebanyak 20 kg sepertinya kurang relevan dengan jumlah pegawai yang masuk 75%</t>
  </si>
  <si>
    <t>SPJ Perjalanan Dinas ke Lampung tiket pulang an. Sutrisno belum ada</t>
  </si>
  <si>
    <t>SPJ Perjalanan Dinas ke Lampung tiket pergi pulang an. Dedy Heru Susanto belum ada</t>
  </si>
  <si>
    <t>SPJ Perjalanan Dinas (Jakarta - Lampung (PP)) tanggal 19 s.d 21 januari 2022 sesuai ST Nomor B.112/BRSDM.4/TU.420/I/2022 tanggal 19 Januari 2022</t>
  </si>
  <si>
    <t>SPJ Perjalanan Dinas (Jakarta - Jembrana (PP)) tanggal 26 s.d 28 Januari 2022 sesuai ST Nomor 155/BRSDM.4/KP.440/I/2022 tanggal 25 Januari 2022</t>
  </si>
  <si>
    <t>- Tiket berangkat masih belum dibagi
- SPPD diganti no 6 dan stempel disesuaikan</t>
  </si>
  <si>
    <t>- Tiket berangkat masih belum dibagi</t>
  </si>
  <si>
    <t>Umum</t>
  </si>
  <si>
    <t xml:space="preserve">SUBKOR : </t>
  </si>
  <si>
    <t xml:space="preserve">Tanggal : </t>
  </si>
  <si>
    <t>10 - 11 Januari 2022</t>
  </si>
  <si>
    <t>2378.EBA.994.2.GA.521111</t>
  </si>
  <si>
    <t>Nilai</t>
  </si>
  <si>
    <t>2378.EBA.994.301.D.524111</t>
  </si>
  <si>
    <t>2378.EBA.994.301.B.524111</t>
  </si>
  <si>
    <t>Calon Revolving GUP 1</t>
  </si>
  <si>
    <t>Barang seperti ini belanja snack kapus karena jumlah barangnya kurang relevan dengan jumlah pegawai. Klo pembelian makan/minum penunjang pegawai harus dilengkapi dengan tanda terima. Jadi bunyinya klo bisa diganti penunjang kapusdik</t>
  </si>
  <si>
    <t>Catatan :</t>
  </si>
  <si>
    <t>Pembelian item barang jumlahnya lebih banyak dari pada jumlah item barang di bulan Januari sehingga hal ini kurang relevan dengan jumlah pegawai yang WFO Ferbuari 50%  (jumlah WFO bulan Januari 75%). Edaran WFO Februari terbit tanggal 31 Januari sedangkan kuitansi tanggal 4 januari seharusnya sudah bisa melihat jumlah pegawai WFO di Februari</t>
  </si>
  <si>
    <t xml:space="preserve">No </t>
  </si>
  <si>
    <t>NILAI</t>
  </si>
  <si>
    <t>VERIFFIKASI</t>
  </si>
  <si>
    <t>OPERATOR SPP</t>
  </si>
  <si>
    <t>OTP</t>
  </si>
  <si>
    <t>PPSPM</t>
  </si>
  <si>
    <t>SP2D</t>
  </si>
  <si>
    <t>2378.EBD.952.71.C.524111</t>
  </si>
  <si>
    <t>AKUN di SPTJB SALAH</t>
  </si>
  <si>
    <t>2378.EBD.952.71.A.524111</t>
  </si>
  <si>
    <t>CATATAN 1</t>
  </si>
  <si>
    <t>SPJ ini Dikembalikan</t>
  </si>
  <si>
    <t>KETERANGAN</t>
  </si>
  <si>
    <t>SPJ ini dikembalikan</t>
  </si>
  <si>
    <t>SPJ ini sudah diperbaiki</t>
  </si>
  <si>
    <t>SPJ ini sudah diperbaiki kuitansinya tapi SPPD belum diperbaiki</t>
  </si>
  <si>
    <t>SPJ ini dikembalikan, dan telah diganti dengan SPJ BBM (struk asli masih di PUM)</t>
  </si>
  <si>
    <t>SPJ ini dikembalikan dan diganti dengan SPJ Perawatan kendaraan (kuitansi asli masih di PUM)</t>
  </si>
  <si>
    <t>BUKU KAS UMUM BENDAHARA PENGELUARAN PEMBANTU</t>
  </si>
  <si>
    <t xml:space="preserve">BAGIAN TATA USAHA, PUSAT PENDIDIKAN KP </t>
  </si>
  <si>
    <t xml:space="preserve">KEGIATAN </t>
  </si>
  <si>
    <t>: BAGIAN TATA USAHA</t>
  </si>
  <si>
    <t>BULAN</t>
  </si>
  <si>
    <t>: JANUARI 2022</t>
  </si>
  <si>
    <t>TGL.</t>
  </si>
  <si>
    <t>NO BUKTI KAS</t>
  </si>
  <si>
    <t>NO KWITANSI</t>
  </si>
  <si>
    <t>NO ST</t>
  </si>
  <si>
    <t>NAMA TOKO/ORANG</t>
  </si>
  <si>
    <t>URAIAN</t>
  </si>
  <si>
    <t>PENERIMAAN</t>
  </si>
  <si>
    <t>PENGELUARAN</t>
  </si>
  <si>
    <t>SALDO</t>
  </si>
  <si>
    <t>NO KWITANSI SILABI</t>
  </si>
  <si>
    <t>Pajak</t>
  </si>
  <si>
    <t>No. DRPP</t>
  </si>
  <si>
    <t>No SPM</t>
  </si>
  <si>
    <t>No. BKU</t>
  </si>
  <si>
    <t>KAS</t>
  </si>
  <si>
    <t xml:space="preserve">   </t>
  </si>
  <si>
    <t>No. Pajak Silabi</t>
  </si>
  <si>
    <t>NTPN</t>
  </si>
  <si>
    <t>NTB</t>
  </si>
  <si>
    <t>Saldo Bulan yang lalu (Keuangan)</t>
  </si>
  <si>
    <t>Saldo Bulan yang lalu (Umum)</t>
  </si>
  <si>
    <t>Terima dari Bendahara Pengeluaran Pembantu</t>
  </si>
  <si>
    <t>SUB BAGIAN UMUM</t>
  </si>
  <si>
    <t>Implementasi SIMAK - BMN (2378.EBA.962.301.A.524111)</t>
  </si>
  <si>
    <t>-</t>
  </si>
  <si>
    <t>64/BRSDM.4/TU.440/I/2022</t>
  </si>
  <si>
    <t>Nining Widiyowati</t>
  </si>
  <si>
    <t>Bayar ke Nining Widiyowati. Perdin Jkt - Bogor, Jabar (PP). Tgl 12 Januari 2022. Dalam rangka keg rekonsiliasi barang persediaan TA. 2021 &amp; Sosialisasi SOP Persediaan pd Satker Sekretariat BRSDM KP. Tgl. 12 Januari 2022</t>
  </si>
  <si>
    <t>301.A.524111</t>
  </si>
  <si>
    <t>Abdurahman Rasyid</t>
  </si>
  <si>
    <t>Bayar ke Abdurahman Rasyid. Perdin Jkt - Bogor, Jabar (PP). Tgl 12 Januari 2022. Dalam rangka keg rekonsiliasi barang persediaan TA. 2021 &amp; Sosialisasi SOP Persediaan pd Satker Sekretariat BRSDM KP. Tgl. 12 Januari 2022</t>
  </si>
  <si>
    <t>B.88/BRSDM.4/TU.440/I/2022</t>
  </si>
  <si>
    <t>Bayar ke Abdurahman Rasyid. Perdin Jkt - Bogor, Jabar (PP). Tgl 19-20 Januari 2022. Dalam Rangka Penyusunan Laporan Keuangan dan BMN Tahunan 2021 Lingkup BRSDM KP. Tgl. 20 Januari 2022</t>
  </si>
  <si>
    <t>143/BRSDM.4/TU.420/I/2022</t>
  </si>
  <si>
    <t>Nining Widiyowati dkk</t>
  </si>
  <si>
    <t>Bayar ke Nining W. dkk. Pembayaran transport lokal Jkt-KPKNL Jkt II, DKI Jkt (PP). Tgl 25 Januari 2022. Dalam rangka Koordinasi dengan KPKNL Jakarta II terkait usulan penghapusan BMN (kendaraan roda 4) Pusdik KP. Tgl. 25 Januari 2022</t>
  </si>
  <si>
    <t>Pembinaan dan Koordinasi Pimpinan (2378.EBA.962.301.B.521111)</t>
  </si>
  <si>
    <t>CV. Mandiri Jaya</t>
  </si>
  <si>
    <t>Bayar ke CV. Mandiri Jaya. Belanja Bahan. Pembelian ATK dalam rangka kegiatan Pembinaan dan Koordinasi Pimpinan lingkup Pusat Pendidikan KP, Tgl. 20 Januari 2022</t>
  </si>
  <si>
    <t>301.B.521111</t>
  </si>
  <si>
    <t>TNB/IX/22/0125A</t>
  </si>
  <si>
    <t>CV. Seribu Bunga Print</t>
  </si>
  <si>
    <t>Bayar ke CV. Seribu Bunga Print. Belanja Bahan. Pembelian Bahan Komputer dalam rangka kegiatan Pembinaan dan Koordinasi Pimpinan lingkup Pusat Pendidikan KP, Tgl. 20 Januari 2022</t>
  </si>
  <si>
    <t>Pembinaan dan Koordinasi Pimpinan (2378.EBA.962.301.B.522192)</t>
  </si>
  <si>
    <t>EDU/KUI/027/I/2022</t>
  </si>
  <si>
    <t>Eduhealth Indonesia</t>
  </si>
  <si>
    <t>Bayar ke Eduhealth Indonesia. Belanja Jasa. Penanganan Pandemi Covid-19: Pembayaran Rapid Test_PCR kegiatan Pembinaan dan Koordinasi Pimpinan Pusdik KP an. Sutrisno. Tgl 01 Januari 2022</t>
  </si>
  <si>
    <t>301.B.522192</t>
  </si>
  <si>
    <t>D000940</t>
  </si>
  <si>
    <t>Klinik Rawasari</t>
  </si>
  <si>
    <t>Bayar ke Klinik Rawasari. Belanja Jasa. Penanganan Pandemi Covid-19: Pembayaran Rapid Test_Antigen kegiatan Pembinaan dan Koordinasi Pimpinan Pusdik KP an. Dedy Heru Susena. Tgl 01 Januari 2022</t>
  </si>
  <si>
    <t>00134</t>
  </si>
  <si>
    <t>Tarriza Klinik</t>
  </si>
  <si>
    <t>Bayar ke Klinik Rawasari. Belanja Jasa. Penanganan Pandemi Covid-19: Pembayaran Rapid Test_Antigen kegiatan Pembinaan dan Koordinasi Pimpinan Pusdik KP an. Bambang Suprakto. Tgl 02 Januari 2022</t>
  </si>
  <si>
    <t>00135</t>
  </si>
  <si>
    <t>Bayar ke Klinik Rawasari. Belanja Jasa. Penanganan Pandemi Covid-19: Pembayaran Rapid Test_Antigen kegiatan Pembinaan dan Koordinasi Pimpinan Pusdik KP an. Dedy Heru Susena. Tgl 02 Januari 2022</t>
  </si>
  <si>
    <t>GS Lab</t>
  </si>
  <si>
    <t>Bayar ke GS Lab. Belanja Jasa. Penanganan Pandemi Covid-19: Pembayaran Rapid Test_Antigen kegiatan Pembinaan dan Koordinasi Pimpinan Pusdik KP an. Dwi Hertanto. Tgl 13 Januari 2022</t>
  </si>
  <si>
    <t>F007627</t>
  </si>
  <si>
    <t>Klinik Citra Medika Farma</t>
  </si>
  <si>
    <t>Bayar ke Klinik Citra Medika Farma. Belanja Jasa. Penanganan Pandemi Covid-19: Pembayaran Rapid Test_Antigen kegiatan Pembinaan dan Koordinasi Pimpinan Pusdik KP an. Joko Pitoyo. Tgl 26 Januari 2022</t>
  </si>
  <si>
    <t>11012</t>
  </si>
  <si>
    <t>Drivethru By Klinik SOS Gatotkaca</t>
  </si>
  <si>
    <t>Bayar ke Drivethru By Klinik SOS Gatotkaca. Belanja Jasa. Penanganan Pandemi Covid-19: Pembayaran Rapid Test_Antigen kegiatan Pembinaan dan Koordinasi Pimpinan Pusdik KP an. Joko Pitoyo. Tgl 27 Januari 2022</t>
  </si>
  <si>
    <t>11013</t>
  </si>
  <si>
    <t>Bayar ke Drivethru By Klinik SOS Gatotkaca. Belanja Jasa. Penanganan Pandemi Covid-19: Pembayaran Rapid Test_Antigen kegiatan Pembinaan dan Koordinasi Pimpinan Pusdik KP an. Bambang S. Tgl 27 Januari 2022</t>
  </si>
  <si>
    <t>Pembinaan dan Koordinasi Pimpinan (2378.EBA.962.301.B.524111)</t>
  </si>
  <si>
    <t>1066/BRSDM.4/TU.420/XII/2021</t>
  </si>
  <si>
    <t>Dr. Bambang Suprakto, A.Pi, S.Pi, M.T</t>
  </si>
  <si>
    <t>Bayar ke Bambang Suprakto. Perdin Jkt - Sidoarjo, Jatim (PP). Tgl 1-3 Januari 2022. Dalam rangka dalam rangka kegiatan pembinaan dan pendampingan acara Sertijab Dir Politeknik KP, Wadir dan Kasubbag Umum secara luring di Politeknik KP Sidoarjo, Jatim. Tgl. 3 Januari 2022.</t>
  </si>
  <si>
    <t>301.B.524111</t>
  </si>
  <si>
    <t>Sutrisno, S.Pi, M.M</t>
  </si>
  <si>
    <t>Bayar ke Sutrisno. Perdin Jkt - Sidoarjo, Jatim (PP). Tgl 1-3 Januari 2022. Dalam rangka dalam rangka kegiatan pembinaan dan pendampingan acara Sertijab Dir Politeknik KP, Wadir dan Kasubbag Umum secara luring di Politeknik KP Sidoarjo, Jatim. Tgl. 3 Januari 2022.</t>
  </si>
  <si>
    <t>Dedy Heru Susena, S.St.Pi</t>
  </si>
  <si>
    <t>Bayar ke Dedy Heru Susena. Perdin Jkt - Sidoarjo, Jatim (PP). Tgl 1-3 Januari 2022. Dalam rangka dalam rangka kegiatan pembinaan dan pendampingan acara Sertijab Dir Politeknik KP, Wadir dan Kasubbag Umum secara luring di Politeknik KP Sidoarjo, Jatim. Tgl. 3 Januari 2022.</t>
  </si>
  <si>
    <t>21/BRSDM.4/TU.420/I/2022</t>
  </si>
  <si>
    <t>Bayar ke Bambang Suprakto. Perdin Jakarta - Pasar Minggu, Jaksel. Tgl. 4 Januari 2022. Dalam rangka kegiatan pembinaan dan pendampingan acara Sertijab Dir Politeknik KP AUP di Politeknik KP AUP Jakarta. Tgl. 4 Januari 2022</t>
  </si>
  <si>
    <t>Bayar ke Sutrisno. Perdin Jakarta - Pasar Minggu, Jaksel. Tgl. 4 Januari 2022. Dalam rangka kegiatan pembinaan dan pendampingan acara Sertijab Dir Politeknik KP AUP di Politeknik KP AUP Jakarta. Tgl. 4 Januari 2022</t>
  </si>
  <si>
    <t>Bayar ke Dedy Heru Susena. Perdin Jakarta - Pasar Minggu, Jaksel. Tgl. 4 Januari 2022. Dalam rangka kegiatan pembinaan dan pendampingan acara Sertijab Dir Politeknik KP AUP di Politeknik KP AUP Jakarta. Tgl. 4 Januari 2022</t>
  </si>
  <si>
    <t>Marlina</t>
  </si>
  <si>
    <t>Bayar ke Marlina. Perdin Jakarta - Pasar Minggu, Jaksel. Tgl. 4 Januari 2022. Dalam rangka kegiatan pembinaan dan pendampingan acara Sertijab Dir Politeknik KP AUP di Politeknik KP AUP Jakarta. Tgl. 4 Januari 2022</t>
  </si>
  <si>
    <t>22/BRSDM.4/TU.420/I/2022</t>
  </si>
  <si>
    <t>Bayar ke Bambang Suprakto. Perdin Jakarta - Karawang, Jabar. Tgl. 5 Januari 2022. Dalam rangka kegiatan pembinaan dan pendampingan acara Sertijab Dir Politeknik KP di Politeknik KP Karawang. Tgl. 5 Januari 2022</t>
  </si>
  <si>
    <t>Bayar ke Sutrisno. Perdin Jakarta - Karawang, Jabar. Tgl. 5 Januari 2022. Dalam rangka kegiatan pembinaan dan pendampingan acara Sertijab Dir Politeknik KP di Politeknik KP Karawang. Tgl. 5 Januari 2022</t>
  </si>
  <si>
    <t>Andy Afriandi</t>
  </si>
  <si>
    <t>Bayar ke Andy Afriandi. Perdin Jakarta - Karawang, Jabar. Tgl. 5 Januari 2022. Dalam rangka kegiatan pembinaan dan pendampingan acara Sertijab Dir Politeknik KP di Politeknik KP Karawang. Tgl. 5 Januari 2022</t>
  </si>
  <si>
    <t>58/BRSDM.4/TU.420/I/2022</t>
  </si>
  <si>
    <t>Bayar ke Bambang Suprakto. Perdin Jakarta - Tangsel, Banten. Tgl. 12 Januari 2022. Dalam rangka menghadiri FGD Penyamaan Persepsi dan Pembahasan Renstra TL RPP PTKL. Tgl. 12 Januari 2022.</t>
  </si>
  <si>
    <t>Joko Pitoyo</t>
  </si>
  <si>
    <t>Bayar ke Joko Pitoyo. Perdin Jakarta - Tangsel, Banten. Tgl. 12 Januari 2022. Dalam rangka menghadiri FGD Penyamaan Persepsi dan Pembahasan Renstra TL RPP PTKL. Tgl. 12 Januari 2022.</t>
  </si>
  <si>
    <t>Bayar ke Andy Afriandi. Perdin Jakarta - Tangsel, Banten. Tgl. 12 Januari 2022. Dalam rangka menghadiri FGD Penyamaan Persepsi dan Pembahasan Renstra TL RPP PTKL. Tgl. 12 Januari 2022.</t>
  </si>
  <si>
    <t>B.65/BRSDM.4/TU.420/I/2022</t>
  </si>
  <si>
    <t>Bayar ke Bambang Suprakto. Perdin Jakarta - Pekanbaru, Riau. Tgl. 13-14 Januari 2022. Dalam rangka Koordinasi Pengembangan Politeknik KP Dumai. Tgl. 14 Januari 2022.</t>
  </si>
  <si>
    <t>Dwi Hertanto, S.Pi, M.M</t>
  </si>
  <si>
    <t>Bayar ke Dwi Hertanto. Perdin Jakarta - Pekanbaru, Riau. Tgl. 13-14 Januari 2022. Dalam rangka Koordinasi Pengembangan Politeknik KP Dumai. Tgl. 14 Januari 2022.</t>
  </si>
  <si>
    <t>B.86/BRSDM.4/TU.420/I/2022</t>
  </si>
  <si>
    <t>Bayar ke Bambang Suprakto. Perdin Jakarta - Bogor, Jabar. Tgl. 17 Januari 2022. Dalam rangka menghadiri rapat dan review dokumen Pengadaan Barang/Jasa TA. 2022. Tgl. 17 Januari 2022.</t>
  </si>
  <si>
    <t>Bayar ke Sutrisno. Perdin Jakarta - Bogor, Jabar. Tgl. 17 Januari 2022. Dalam rangka menghadiri rapat dan review dokumen Pengadaan Barang/Jasa TA. 2022. Tgl. 17 Januari 2022.</t>
  </si>
  <si>
    <t>B.89/BRSDM.4/TU.420/I/2022</t>
  </si>
  <si>
    <t>Bayar ke Bambang Suprakto. Perdin Jakarta - Bogor, Jabar. Tgl. 19 Januari 2022. Dalam rangka menghadiri kegiatan rekonsiliasi Penyusunan Laporan Keuangan dan BMN TA. 2021 Lingkup BRSDM KP. Tgl. 19 Januari 2022.</t>
  </si>
  <si>
    <t>Wawan Kuncoro, S.St.Pi</t>
  </si>
  <si>
    <t>Bayar ke Sutrisno. Perdin Jakarta - Bogor, Jabar. Tgl. 19 Januari 2022. Dalam rangka menghadiri kegiatan rekonsiliasi Penyusunan Laporan Keuangan dan BMN TA. 2021 Lingkup BRSDM KP. Tgl. 19 Januari 2022.</t>
  </si>
  <si>
    <t>Bayar ke Andy Afriandi. Perdin Jakarta - Bogor, Jabar. Tgl. 19 Januari 2022. Dalam rangka menghadiri kegiatan rekonsiliasi Penyusunan Laporan Keuangan dan BMN TA. 2021 Lingkup BRSDM KP. Tgl. 19 Januari 2022.</t>
  </si>
  <si>
    <t>B.113/BRSDM.4/TU.420/I/2022</t>
  </si>
  <si>
    <t>Bayar ke Bambang Suprakto. Perdin Jakarta - Kota Agung, Lampung. Tgl. 20-21 Januari 2022. Dalam rangka Koordinasi dan Pemantauan Pekerjaan Pembangunan Gd. Rektorat SUPM Kota Agung. Tgl. 21 Januari 2022.</t>
  </si>
  <si>
    <t>Bayar ke Joko Pitoyo. Perdin Jakarta - Kota Agung, Lampung. Tgl. 20-21 Januari 2022. Dalam rangka Koordinasi dan Pemantauan Pekerjaan Pembangunan Gd. Rektorat SUPM Kota Agung. Tgl. 21 Januari 2022.</t>
  </si>
  <si>
    <t>Bayar ke Andy Afriandi. Perdin Jakarta - Kota Agung, Lampung. Tgl. 20-21 Januari 2022. Dalam rangka Koordinasi dan Pemantauan Pekerjaan Pembangunan Gd. Rektorat SUPM Kota Agung. Tgl. 21 Januari 2022.</t>
  </si>
  <si>
    <t>B.112/BRSDM.4/TU.420/I/2022</t>
  </si>
  <si>
    <t>Bayar ke Bambang Suprakto. Perdin Jakarta - Tegal, Jateng. Tgl. 21-23 Januari 2022. Dalam rangka Koordinasi dan Pemantauan Pekerjaan Pembangunan Gd. Rektorat di SUPM Tegal, Jateng. Tgl. 23 Januari 2022.</t>
  </si>
  <si>
    <t>Bayar ke Joko Pitoyo. Perdin Jakarta - Tegal, Jateng. Tgl. 21-23 Januari 2022. Dalam rangka mendampingi Kapusdik KP Acara Koordinasi dan Pemantauan Pekerjaan Pembangunan Gd. Rektorat di SUPM Tegal, Jateng. Tgl. 23 Januari 2022.</t>
  </si>
  <si>
    <t>Bayar ke Andy Afriandi. Perdin Jakarta - Tegal, Jateng. Tgl. 21-23 Januari 2022. Dalam rangka mendampingi Kapusdik KP Acara Koordinasi dan Pemantauan Pekerjaan Pembangunan Gd. Rektorat di SUPM Tegal, Jateng. Tgl. 23 Januari 2022.</t>
  </si>
  <si>
    <t>B.155/BRSDM.4/TU.440/I/2022</t>
  </si>
  <si>
    <t>Bayar ke Bambang Suprakto. Perdin Jakarta - Jembrana, Bali (PP). Tgl. 26 -28 Januari 2022. Dalam rangka melakukan pembinaan kepegawaian dan penyelesaian disiplin PNS pada Politeknik KP Jembrana. Tgl. 28 Januari 2022.</t>
  </si>
  <si>
    <t>Bayar ke Joko Pitoyo. Perdin Jakarta - Jembrana, Bali (PP). Tgl. 26 -28 Januari 2022. Dalam rangka mendampingi Kapusdik KP Acara pembinaan kepegawaian dan penyelesaian disiplin PNS pada Politeknik KP Jembrana. Tgl. 28 Januari 2022.</t>
  </si>
  <si>
    <t>Pengelolaan Kearsipan, Tata Naskah Dinas dan Persuratan Pusat Pendidikan KP (2378.EBA.962.301.C.524113)</t>
  </si>
  <si>
    <t>B.144/BRSDM.4/TU.420/I/2022</t>
  </si>
  <si>
    <t>Cut Dara Thahira dkk</t>
  </si>
  <si>
    <t>Bayar ke Cut Dara Thahira dkk. Pembayaran transport lokal Jkt-Ciracas, DKI Jkt (PP). Tgl 25 Januari 2022. Dalam rangka keg Klasifikasi dan penataan dokumen/arsip pengadaan Pemb Politeknik KP Dumai TA. 2017. Tgl. 25 Januari 2022</t>
  </si>
  <si>
    <t>301.A.524113</t>
  </si>
  <si>
    <t>Penyusunan Bahan Tindak Lanjut dan Pemutakhiran Data (2378.EBA.962.301.D.524111)</t>
  </si>
  <si>
    <t>B.87/BRSDM.4/TU.420/I/2022</t>
  </si>
  <si>
    <t>Arif Wahyudi, S.E, M.A.P</t>
  </si>
  <si>
    <t>Bayar ke Arif Wahyudi, S.E, M.A.P. Perdin Jakarta - Bogor, Jabar. Tgl. 17 Januari 2022. Dalam rangka kegiatan rapat dan review dokumen Pengadaan Barang/Jasa. Tgl. 17 Januari 2022.</t>
  </si>
  <si>
    <t>301.D.524111</t>
  </si>
  <si>
    <t>Abdurahman Rasyid, S.Pd</t>
  </si>
  <si>
    <t>Bayar ke Abdurahman Rasyid, S.Pd. Perdin Jakarta - Bogor, Jabar. Tgl. 17 Januari 2022. Dalam rangka kegiatan rapat dan review dokumen Pengadaan Barang/Jasa. Tgl. 17 Januari 2022.</t>
  </si>
  <si>
    <t>Bayar ke Sutrisno. Perdin Jakarta - Kota Agung, Lampung. Tgl. 19-21 Januari 2022. Dalam rangka Koordinasi dan Pemantauan Pekerjaan Pembangunan Gd. Rektorat SUPM Kota Agung. Tgl. 21 Januari 2022.</t>
  </si>
  <si>
    <t>Pengelolaan Administrasi Kepegawaian (2378.EBA.962.301.E.524111)</t>
  </si>
  <si>
    <t>B.23/BRSDM.4/TU.420/I/2022</t>
  </si>
  <si>
    <t>Bayar ke Arif Wahyudi. Perdin Jakarta - Karawang, Jabar. Tgl. 5 Januari 2022. Dalam rangka kegiatan pendampingan acara Sertijab Dir Politeknik KP di Politeknik KP Karawang. Tgl. 5 Januari 2022</t>
  </si>
  <si>
    <t>Bayar ke Dedy Heru Susena. Perdin Jakarta - Karawang, Jabar. Tgl. 5 Januari 2022. Dalam rangka kegiatan pendampingan acara Sertijab Dir Politeknik KP di Politeknik KP Karawang. Tgl. 5 Januari 2022</t>
  </si>
  <si>
    <t>Layanan Perkantoran Pendidikan KP:          Operasional dan Pemeliharaan Kantor (2378.EBA.994.2.GA.521111)</t>
  </si>
  <si>
    <t>001/KW-KL/I/2022</t>
  </si>
  <si>
    <t>FINS Anugerah Alam</t>
  </si>
  <si>
    <t>Bayar ke FINS Anugerah Alam. Belanja Keperluan Perkantoran: Pembayaran biaya estetika kantor kegiatan Pusat Pendidikan KP periode Bulan Januari 2022. Tgl. 24 Januari 2022.</t>
  </si>
  <si>
    <t>002.A.521111</t>
  </si>
  <si>
    <t>01</t>
  </si>
  <si>
    <t>Island Agency</t>
  </si>
  <si>
    <t>Bayar ke Island Agency. Belanja Keperluan Sehari-hari Perkantoran: Pembayaran Langganan surat kabar/majalah Pusat Pendidikan KP Bulan Januari 2022. Tgl. 31 Januari 2022</t>
  </si>
  <si>
    <t>IDS-20220117083413863521129</t>
  </si>
  <si>
    <t>Indihome Speedy</t>
  </si>
  <si>
    <t>Bayar ke Indihome Speedy. Belanja Barang Non Operasional Lainnya. Pembayaran Indihome Speedy kegiatan Pusat Pendidikan KP Bulan Januari 2022. Tgl. 17 Januari 2022.</t>
  </si>
  <si>
    <t>301.B.521219</t>
  </si>
  <si>
    <t>Zoom Video C. Inc</t>
  </si>
  <si>
    <t>Bayar ke Zoom Video C. Inc. Belanja Barang Non Operasional Lainnya. Pembayaran zoom video conference kegiatan Pusat Pendidikan KP Bulan Januari 2022. Tgl. 16 Januari 2022.</t>
  </si>
  <si>
    <t>Layanan Perkantoran Pendidikan KP:          Operasional dan Pemeliharaan Kantor Layanan Perkantoran Pendidikan KP: Operasional dan Pemeliharaan Kantor (2378.EBA.994.2.GA.521811)</t>
  </si>
  <si>
    <t>501/KW/AM/I/2022</t>
  </si>
  <si>
    <t>CV. Azrajens Mayuma</t>
  </si>
  <si>
    <t>Bayar ke CV. Azrajens Mayuma. Belanja Barang Persediaan Barang Konsumsi. Pencetakan kop surat  kegiatan Operasional dan Pemeliharaan Kantor Pusat Pendidikan KP Tahun 2022. Tgl 17 Januari 2022</t>
  </si>
  <si>
    <t>002.A.521811</t>
  </si>
  <si>
    <t xml:space="preserve">Terima dr. CV. Azrajens Mayuma. Belanja Barang Persediaan Barang Konsumsi. Pencetakan kop surat  kegiatan Operasional dan Pemeliharaan Kantor Pusat Pendidikan KP Tahun 2022. </t>
  </si>
  <si>
    <t xml:space="preserve">- PPN </t>
  </si>
  <si>
    <t>- PPN</t>
  </si>
  <si>
    <t>- PPh Psl 22</t>
  </si>
  <si>
    <t>Bayar ke CV. Mandiri Jaya. Belanja Barang Persediaan Barang Konsumsi: Pembelian kertas foto copy kegiatan operasional Pusat Pendidikan KP Bulan Januari 2022. Tgl 15 Januari 2022.</t>
  </si>
  <si>
    <t>Layanan Perkantoran Pendidikan KP:          Operasional dan Pemeliharaan Kantor: Langganan Daya dan Jasa Pusat Pendidikan KP (2378.EBA.994.2.GB.521141)</t>
  </si>
  <si>
    <t>0812000000275222</t>
  </si>
  <si>
    <t>JNE</t>
  </si>
  <si>
    <t>Bayar ke JNE. Belanja Pengiriman Surat Dinas Pos Pusat. Pengiriman surat dan dokumen/barang lainnya kegiatan Pusat Pendidikan KP Bulan Januari 2022. Tgl. 09 Januari 2022.</t>
  </si>
  <si>
    <t>Layanan Perkantoran Pendidikan KP:          Pemeliharaan Kantor Pusat Pendidikan KP; (2378.EBA.994.2.GC.523121)</t>
  </si>
  <si>
    <t>00366</t>
  </si>
  <si>
    <t>Tiga Saudara</t>
  </si>
  <si>
    <t>Bayar ke Tiga Saudara. Belanja Pemeliharaan Peralatan dan Mesin: Pembayaran service kendaraan operasional roda 4 Pusdik KP Nopol B 1446 PQH Bulan Januari 2022, tgl. 09 Januari 2022.</t>
  </si>
  <si>
    <t>002.C.523121</t>
  </si>
  <si>
    <t>Terima dr. Tiga Saudara. Belanja Pemeliharaan Peralatan dan Mesin: Pembayaran service kendaraan operasional roda 4 Pusdik KP Nopol B 1446 PQH Bulan Januari 2022</t>
  </si>
  <si>
    <t>- PPh Psl 23</t>
  </si>
  <si>
    <t>Galur</t>
  </si>
  <si>
    <t>Bayar ke Galur. Belanja Pemeliharaan Peralatan dan Mesin: Pembayaran service kendaraan operasional roda 2 Pusdik KP Nopol B 6497 SRQ Bulan Januari 2022, Tgl. 09 Januari 2022.</t>
  </si>
  <si>
    <t>Terima dr. Galur. Belanja Pemeliharaan Peralatan dan Mesin: Pembayaran service kendaraan operasional roda 2 Pusdik KP Nopol B 6497 SRQ Bulan Januari 2022</t>
  </si>
  <si>
    <t>Slamet Jaya AC Mobil</t>
  </si>
  <si>
    <t>Bayar ke Slamet Jaya AC Mobil. Belanja Pemeliharaan Peralatan dan Mesin: Pembayaran service kendaraan operasional roda 4 Pusat Pendidikan KP Nopol B 2951 DQ Bulan Januari 2022, tgl. 08 Januari 2022.</t>
  </si>
  <si>
    <t>Terima dr. Slamet Jaya AC Mobil. Belanja Pemeliharaan Peralatan dan Mesin: Pembayaran service kendaraan operasional roda 4 Pusat Pendidikan KP Nopol B 2951 DQ Bulan Januari 2022, tgl. 08 Januari 2022.</t>
  </si>
  <si>
    <t>CV. AUTOMINDO</t>
  </si>
  <si>
    <t>Bayar ke CV. AUTOMINDO. Belanja Pemeliharaan Peralatan dan Mesin: Pembayaran service kendaraan operasional roda 4 Pusdik KP Nopol B 1606 MG Bulan Januari 2022, tgl. 05 Januari 2022.</t>
  </si>
  <si>
    <t>Terima dr. CV. AUTOMINDO. Belanja Pemeliharaan Peralatan dan Mesin: Pembayaran service kendaraan operasional roda 4 Pusdik KP Nopol B 1606 MG Bulan Januari 2022.</t>
  </si>
  <si>
    <t>…..</t>
  </si>
  <si>
    <t>Abadi Motor Cipondoh</t>
  </si>
  <si>
    <t>Bayar ke Abadi Motor Cipondoh. Belanja Pemeliharaan Peralatan dan Mesin: Pembayaran service kendaraan operasional roda 4 Pusdik KP Nopol B 2950 DQ Bulan Januari 2022, tgl. 05 Januari 2022.</t>
  </si>
  <si>
    <t>Terima dr. Abadi Motor Cipondoh. Belanja Pemeliharaan Peralatan dan Mesin: Pembayaran service kendaraan operasional roda 4 Pusdik KP Nopol B 2950 DQ Bulan Januari 2022, tgl. 05 Januari 2022.</t>
  </si>
  <si>
    <t>Jaya Mandiri Battery</t>
  </si>
  <si>
    <t>Bayar ke Jaya Mandiri Battery. Belanja Pemeliharaan Peralatan dan Mesin: Pembayaran service kendaraan operasional roda 4 Pusat Pendidikan KP Nopol B 2606 DQ Bulan Januari 2022, tgl. 17 Januari 2022.</t>
  </si>
  <si>
    <t>????</t>
  </si>
  <si>
    <t>Siaga Motor</t>
  </si>
  <si>
    <t>Bayar ke Siaga Motor. Belanja Pemeliharaan Peralatan dan Mesin: Pembayaran service kendaraan operasional roda 4 Pusdik KP Nopol B 1446 PQH Bulan Januari 2022, tgl. 04 Februari 2022.</t>
  </si>
  <si>
    <t>Terima dr. Siaga Motor. Belanja Pemeliharaan Peralatan dan Mesin: Pembayaran service kendaraan operasional roda 4 Pusdik KP Nopol B 1446 PQH Bulan Januari 2022</t>
  </si>
  <si>
    <t>Elico AC</t>
  </si>
  <si>
    <t>Bayar ke Elico AC. Belanja Pemeliharaan Peralatan dan Mesin: Pembayaran service kendaraan operasional roda 4 Pusdik KP Nopol B 1446 PQH Bulan Januari 2022, tgl. 04 Februari 2022.</t>
  </si>
  <si>
    <t>Terima dr. Elico AC. Belanja Pemeliharaan Peralatan dan Mesin: Pembayaran service kendaraan operasional roda 4 Pusdik KP Nopol B 1446 PQH Bulan Januari 2022</t>
  </si>
  <si>
    <t>02</t>
  </si>
  <si>
    <t>Bayar ke Siaga Motor. Belanja Pemeliharaan Peralatan dan Mesin: Pembayaran service kendaraan operasional roda 4 Pusdik KP Nopol B 1446 PQH Bulan 04 Februari 2022, tgl. 04 Februari 2022.</t>
  </si>
  <si>
    <t>Terima dr. Siaga Motor. Belanja Pemeliharaan Peralatan dan Mesin: Pembayaran service kendaraan operasional roda 4 Pusdik KP Nopol B 1446 PQH Bulan 04 Februari 2022</t>
  </si>
  <si>
    <t>Bambang Suprakto dkk</t>
  </si>
  <si>
    <t>Bayar ke Bambang Suprakto dkk. Belanja Pemeliharaan Peralatan dan Mesin: Pembayaran BBM kendaraan operasional roda 4 Pusat Pendidikan KP Bulan Januari 2022, Tgl. 04 Februari 2022.</t>
  </si>
  <si>
    <t>Setor SSP_GUP_1</t>
  </si>
  <si>
    <t>Pajak Umum</t>
  </si>
  <si>
    <t>Jumlah Dipindahkan</t>
  </si>
  <si>
    <t xml:space="preserve">Kas </t>
  </si>
  <si>
    <t>Saldo</t>
  </si>
  <si>
    <t>SPJ Keu</t>
  </si>
  <si>
    <t>SPJ GUP_1</t>
  </si>
  <si>
    <t>Mengetahui,</t>
  </si>
  <si>
    <t>Jakarta, 07 Februari 2022</t>
  </si>
  <si>
    <t>Penanggung Jawab Kegiatan</t>
  </si>
  <si>
    <t>Kabag. Tata Usaha,</t>
  </si>
  <si>
    <t>PUMK Bidang Tata Usaha,</t>
  </si>
  <si>
    <t>Nining Widiyowati, S.Pi</t>
  </si>
  <si>
    <t>NIP 19700606 199803 1 004</t>
  </si>
  <si>
    <t>NIP 19721019 200212 2 002</t>
  </si>
  <si>
    <t>2378.EBD.953.302.A.524111</t>
  </si>
  <si>
    <t>ARSIP</t>
  </si>
  <si>
    <t>PROSES TTD YBS</t>
  </si>
  <si>
    <t xml:space="preserve"> 1
(10 Feb 2022)</t>
  </si>
  <si>
    <t>DI GUP KAN karena melewati 17 hari kerja</t>
  </si>
  <si>
    <t>2376.AFA.001.054.A.522151</t>
  </si>
  <si>
    <t>2378.EBA.962.301.B.524111</t>
  </si>
  <si>
    <t>2376.AFA.001.052A.524111</t>
  </si>
  <si>
    <t>2376.AFA.001.054.A.524111</t>
  </si>
  <si>
    <t>(18 Maret 2022) 'OK</t>
  </si>
  <si>
    <t xml:space="preserve"> 1
</t>
  </si>
  <si>
    <t>(07 April 2022) 'OK</t>
  </si>
  <si>
    <t>STAF PPK</t>
  </si>
  <si>
    <t>(07 April 2022)
'OK, MASUK KE MEJA STAF PPK UNTUK DI PARAF</t>
  </si>
  <si>
    <t>(07 April 2022)
'bon at  cost belum masuk, balik ke PUMK</t>
  </si>
  <si>
    <t>2376.AFA.001.051A.524111</t>
  </si>
  <si>
    <t>(08 April 2022)
'OK, MASUK KE MEJA STAF PPK UNTUK DI PARAF</t>
  </si>
  <si>
    <t>4345.EBC.996.301.B.521219</t>
  </si>
  <si>
    <t>an. Rizky</t>
  </si>
  <si>
    <t>an. Fatriyandi</t>
  </si>
  <si>
    <t>an. Subhechanis</t>
  </si>
  <si>
    <t>an. Rini S</t>
  </si>
  <si>
    <t>an. Andrian R</t>
  </si>
  <si>
    <t>2378.EBA.958.311.A.524111</t>
  </si>
  <si>
    <t>(11 April 2022)
'- bon bensin  sudah dilampirkan, total berubah
'- Ganti format SPTJB menjadi SPTJB LS</t>
  </si>
  <si>
    <t xml:space="preserve">   840.000,-
ralat menjadi
1.040.000,-</t>
  </si>
  <si>
    <t>(18 April 2022)
'SPTJB ganti format LS
'Uang Harian DKI 160,000 dibayar 130.000. konfirmasi ke PUMK
' dibalikin ke PUMK</t>
  </si>
  <si>
    <t>(18 April 2022)
'SPTJB ganti format LS
' dibalikin ke PUMK</t>
  </si>
  <si>
    <t>(18 April 2022)
'SPTJB ganti format LS
' dilampirkan 1 saja bon bensin
'sebaiknya 3 SPJ tersebut di atas dijadikan 1 SPTJB
'dibalikin ke PUMK</t>
  </si>
  <si>
    <t xml:space="preserve">(11 April 2022)
'- TA. Di SPPD masih 2021
'- Format SPTJB diperbaiki seperti format SPTJB LS
'dikembalikan ke PUMK
</t>
  </si>
  <si>
    <t>(11 April 2022)
'- OK</t>
  </si>
  <si>
    <t xml:space="preserve">(11 April 2022)
</t>
  </si>
  <si>
    <t>(11 April 2022)
'OK</t>
  </si>
  <si>
    <t>(12 April 2022)
'OK, MASUK KE MEJA STAF PPK UNTUK DI PARAF</t>
  </si>
  <si>
    <t>(24 Feb 2022)
'- Akun pada SPPD kolom no 9 masih 2021
'-Akun pada ST tgl 7 Jan masih 2021</t>
  </si>
  <si>
    <t>(12 April 2022)
'- OK</t>
  </si>
  <si>
    <t>'(12 April 2022)</t>
  </si>
  <si>
    <t>(07 April 2022)
'Perdin ke hotel harus fullday, tanggal kuitansi setelah perdin atau tanggal pulang, at cost an. Dedy melebihi SBM, SPPD an. Marlina berangkat ke Atambua-Jembrana harusnya Jembrana</t>
  </si>
  <si>
    <t>(12 April 2022)
'tanggal kuitansi setelah perdin atau tanggal pulang
'SPPD an. Marlina berangkat ke Atambua-Jembrana harusnya Jembrana</t>
  </si>
  <si>
    <t>2378.EBA.962.301.D.524111</t>
  </si>
  <si>
    <t>(12 April 2022)
'AKUN di SPTJB belum tepat,
' SPTJB pakai kertas yang ada tulisannya di belakang
' Laporan Perdin tgl 20-22 Maret belum ada
'Perdin 27-29 Maret belum ada bon at cost, akun di SPPD tidak sama dengan di SPTJB
'Perdin tanggal 30-31 maret belum ada bon at cost
'Dinas 3 hari dibayar 2 hari klrarifikasi ke PUMK dulu</t>
  </si>
  <si>
    <t xml:space="preserve">(24 Maret 2022)
'Ganti format SPTJB menjadi SPTJB LS
' Maksud kegiatan di SPPD tercantuk Bitung padahal Kupang
</t>
  </si>
  <si>
    <t xml:space="preserve">(13 April 2022)
OK
</t>
  </si>
  <si>
    <t>4345.EBC.996.301.A.524111</t>
  </si>
  <si>
    <t>36.138.460
ralat menjadi
34.977.460</t>
  </si>
  <si>
    <t xml:space="preserve">(13 April 2022)
</t>
  </si>
  <si>
    <t>OPERATOR SAKTI</t>
  </si>
  <si>
    <t xml:space="preserve">(12 April 2022)
</t>
  </si>
  <si>
    <t>(13 April 2022)
'OK, MASUK KE PPK UNTUK SPP DI TTD</t>
  </si>
  <si>
    <t>(14 April 2022)
'OK</t>
  </si>
  <si>
    <t>4345.EBD.952.301.C.524111</t>
  </si>
  <si>
    <t>4345.EBD.952.301.B.524111</t>
  </si>
  <si>
    <t>(14 April 2022)
'Bon Perdin at cost belum dilampirkan</t>
  </si>
  <si>
    <t>2378.EBA..962.301.G.524111</t>
  </si>
  <si>
    <t>(18 April 2022)
'AKUN di SPTJB belum tepat,
' OK
' Laporan Perdin tgl 20-22 Maret belum ada
'Perdin 27-29 Maret Sudah ada tapi melebihi at cost, akun di SPPD tidak sama dengan di SPTJB
'Perdin tanggal 30-31 maret belum ada bon at cost</t>
  </si>
  <si>
    <t>(18 April 2022)
'AKUN di SPTJB OK,
' OK
' Laporan Perdin tgl 20-22 Maret belum ada
'Perdin 27-29 Maret Sudah ada tapi melebihi at cost, dah OK
'Perdin tanggal 30-31 maret belum ada bon at cost</t>
  </si>
  <si>
    <t xml:space="preserve">(21 April 2022)
' OK
</t>
  </si>
  <si>
    <t>2378.EBA.962.301.E.524111</t>
  </si>
  <si>
    <t>(14 April 2022)
'AKUN di SPTJB belum tepat,
' Perdin tgl 29 Maret belum ada
bon at cost</t>
  </si>
  <si>
    <t>3.874.000
ralat menjadi
3.712.000</t>
  </si>
  <si>
    <t>2378.EBB.951.301.A.532111</t>
  </si>
  <si>
    <t>(21 Maret 2022) 
'Format kuitansi sesuaikan dengan PMK 190
' Nilai E faktur beda dengan kuitansi
'No SP dan PHPP yang tercantum di BAST kurang lengkap
'agar dilampirkan SPTJB</t>
  </si>
  <si>
    <t>17.774.000
ralat menjadi
14.352.838</t>
  </si>
  <si>
    <t xml:space="preserve">(21 April 2022)
' di meja Operator
</t>
  </si>
  <si>
    <t>(21 April 2022)
'Pegawai yang menginap/dines mulai tanggal 28 April agar dibuatkan ST sendiri atau ganti ST
'Perdin tanggal 1 April an. Bekti di SPTJB 210,000 seharusnya 201,000</t>
  </si>
  <si>
    <t>2378.EBD.952.C.521211</t>
  </si>
  <si>
    <t>(21 April 2022)
'Rincian perhitungan kurang tepat
'uraian ditambahkan</t>
  </si>
  <si>
    <t xml:space="preserve">(22 April 2022)
</t>
  </si>
  <si>
    <t>2378.EBA..962.301.G.522151</t>
  </si>
  <si>
    <t>(22 April 2022)
'OK</t>
  </si>
  <si>
    <t>(22 April 2022)
'- OK</t>
  </si>
  <si>
    <t>2378.EBD.953.301.B.524111</t>
  </si>
  <si>
    <t>(25 April 2022)
'- OK</t>
  </si>
  <si>
    <t>(25 April 2022)
'OK</t>
  </si>
  <si>
    <t>15.803.000
ralat menjadi
14.922.000</t>
  </si>
  <si>
    <t>2378.EBD.952.301.C.524111</t>
  </si>
  <si>
    <t>2378.EBD.952.301.A.524111</t>
  </si>
  <si>
    <t>(26 April 2022)
Laporan pedin belum ada</t>
  </si>
  <si>
    <t>(26 April 2022)
transport lokal es 3 tiak bisa diberikan</t>
  </si>
  <si>
    <t>(26 April 2022)
'OK</t>
  </si>
  <si>
    <t>(26 April 2022)
Laporan perdin belum ada</t>
  </si>
  <si>
    <t>2376.AFA.001.053A.524111</t>
  </si>
  <si>
    <t xml:space="preserve">(26 April 2022)
OK
</t>
  </si>
  <si>
    <t>2378.EBD.952.301.B.524111</t>
  </si>
  <si>
    <t>(26 April 2022)
at cost transport darat belum dilampirkan</t>
  </si>
  <si>
    <t>(26 April 2022)
'- OK</t>
  </si>
  <si>
    <t>(28 April 2022)
total SPTJB belum tepat</t>
  </si>
  <si>
    <t>3.880.000 ralat menjadi
3.620.000</t>
  </si>
  <si>
    <t>(28 April 2022)
STJB pph nya belum tertulis</t>
  </si>
  <si>
    <t xml:space="preserve">(27 April 2022)
OK
</t>
  </si>
  <si>
    <t>(27 April 2022)
'OK</t>
  </si>
  <si>
    <t>2378.CAN.001.301.A.532111</t>
  </si>
  <si>
    <t>(28 April 2022) 
'Cek Pajak ke mas arif
cek CAN omspan ke pak edi</t>
  </si>
  <si>
    <t>(17 Mei 2022)
OK</t>
  </si>
  <si>
    <t xml:space="preserve">(17 Mei 2022)
</t>
  </si>
  <si>
    <t>(26 April 2022)
OK</t>
  </si>
  <si>
    <t>4.959.000
ralat menjadi 
3.184.000</t>
  </si>
  <si>
    <t>(28 April 2022)
OK</t>
  </si>
  <si>
    <t xml:space="preserve">(17 Mei 2022)
AUP an. Sucipto
'No BAST belum tepat di BAST, BAP </t>
  </si>
  <si>
    <t xml:space="preserve">(17 Mei 2022)
AUP an. Widya
'No BAST belum tepat di BAST, BAP </t>
  </si>
  <si>
    <t>(17 Mei 2022)
UNS an. Jonathan
'OK
' dibalikin ke lalu untuk dilengkapi ttd kontrak</t>
  </si>
  <si>
    <t>(17 Mei 2022)
Unibraw an. Ismunandar
'No rekening VA beda dengan RK
'No BAST belum ada</t>
  </si>
  <si>
    <t>(17 Mei 2022)
Unibraw an. Daniar
'No rekening VA beda dengan RK
'No BAST Belum ada</t>
  </si>
  <si>
    <t>(17 Mei 2022)
Unibraw an. Marianus
'No rekening VA beda dengan RK
'BAST Belum ada</t>
  </si>
  <si>
    <t>(17 Mei 2022) 
'dikembalikan ke Pusdik untuk diparaf Staf PPK</t>
  </si>
  <si>
    <t>2376.AFA.001.053A.522151</t>
  </si>
  <si>
    <t xml:space="preserve">(17 Mei 2022)
'ST / SK belum ada
</t>
  </si>
  <si>
    <t>(18 Mei 2022)
Unpad an. Rusmana
'No rekening beda dengan RK
'No NPWP beda dengan RK
'Nomor BAST Belum ada
'Nomor BAP Belum ada</t>
  </si>
  <si>
    <t>(18 Mei 2022)
ITS an. Zaki
'Nama rekening beda dengan RK
'Nomor BAST Belum ada
'Nomor BAP Belum ada</t>
  </si>
  <si>
    <t>(18 Mei 2022)
UGM an. Endang ismail
'Nomor BAP Belum ada</t>
  </si>
  <si>
    <t>(17 Mei 2022)
ITB an. Walim
'No BAP belum ada
' dibalikin ke lalu untuk dilengkapi ttd kontrak</t>
  </si>
  <si>
    <r>
      <t>(18 Mei 2022)
UNDIP an. Dian Patria
'</t>
    </r>
    <r>
      <rPr>
        <sz val="11"/>
        <rFont val="Calibri"/>
        <family val="2"/>
        <scheme val="minor"/>
      </rPr>
      <t>Nomor BAP dan BAST Belum ada</t>
    </r>
  </si>
  <si>
    <r>
      <t>(18 Mei 2022)
UNPATTI an. Hasan '</t>
    </r>
    <r>
      <rPr>
        <sz val="11"/>
        <rFont val="Calibri"/>
        <family val="2"/>
        <scheme val="minor"/>
      </rPr>
      <t>Nomor NPWP beda dengan RK
'Nomor BAP Belum ada</t>
    </r>
  </si>
  <si>
    <r>
      <t>(18 Mei 2022)
IPB an. Anytha</t>
    </r>
    <r>
      <rPr>
        <sz val="11"/>
        <rFont val="Calibri"/>
        <family val="2"/>
        <scheme val="minor"/>
      </rPr>
      <t xml:space="preserve">
'Nomor BAST dan BAP Belum ada</t>
    </r>
  </si>
  <si>
    <r>
      <t>(18 Mei 2022)
UGM an. Sari Budi</t>
    </r>
    <r>
      <rPr>
        <sz val="11"/>
        <rFont val="Calibri"/>
        <family val="2"/>
        <scheme val="minor"/>
      </rPr>
      <t xml:space="preserve">
'Nomor BAST dan BAP Belum ada</t>
    </r>
  </si>
  <si>
    <t>(18 Mei 2022)
'OK</t>
  </si>
  <si>
    <t>(18 Mei 2022)
'ganti ST karena ada yang pulang tanggal 16, 
' tambahkan keterangan di SPPD</t>
  </si>
  <si>
    <t>(18 Mei 2022)
'Struk Bensin asli belum ada
'Laporan belum ada</t>
  </si>
  <si>
    <t>(18 Mei 2022)
ITB an. Walim
'OK
' dibalikin ke lalu untuk dilengkapi ttd kontrak</t>
  </si>
  <si>
    <t>(18 Mei 2022)
UGM an. Endang ismail
'OK
'Dibalikin ke Lalu untuk dilengkapi TTD kontrak</t>
  </si>
  <si>
    <t xml:space="preserve">(18 Mei 2022)
AUP an. Sucipto
'OK
'dibalikin ke Lalu untuk dilengapi TTD di kontrak </t>
  </si>
  <si>
    <t>(18 Mei 2022)
AUP an. Widya
'OK
'Dibalikin ke Lalu untuk dilengkapi TTD kontrak</t>
  </si>
  <si>
    <t>(18 Mei 2022)
ITS an. Zaki
'OK
'OK
'OK
'dibalikin ke Lalu untuk dilengkapi TTD kontrak</t>
  </si>
  <si>
    <r>
      <t>(18 Mei 2022)
IPB an. Rizky</t>
    </r>
    <r>
      <rPr>
        <sz val="11"/>
        <rFont val="Calibri"/>
        <family val="2"/>
        <scheme val="minor"/>
      </rPr>
      <t xml:space="preserve">
'Nomor BAST dan BAP Belum ada</t>
    </r>
  </si>
  <si>
    <r>
      <t>(18 Mei 2022)
UGM an. Sari Budi</t>
    </r>
    <r>
      <rPr>
        <sz val="11"/>
        <rFont val="Calibri"/>
        <family val="2"/>
        <scheme val="minor"/>
      </rPr>
      <t xml:space="preserve">
'Nomor BAP Belum ada
'Hari yang tercantum di BAP dan BAST kurang tepat</t>
    </r>
  </si>
  <si>
    <r>
      <t xml:space="preserve">(18 Mei 2022)
UNDIP an. Zainal </t>
    </r>
    <r>
      <rPr>
        <sz val="11"/>
        <rFont val="Calibri"/>
        <family val="2"/>
        <scheme val="minor"/>
      </rPr>
      <t>'Nomor BAST dan BAP Belum ada</t>
    </r>
  </si>
  <si>
    <r>
      <t xml:space="preserve">(18 Mei 2022)
ITB an. Yoke </t>
    </r>
    <r>
      <rPr>
        <sz val="11"/>
        <rFont val="Calibri"/>
        <family val="2"/>
        <scheme val="minor"/>
      </rPr>
      <t>'Nomor BAP Belum ada
' Hari di BAP kurang tepat
'NO BAST yang tercantum di BAP kurang tepat</t>
    </r>
  </si>
  <si>
    <t>2378.EBA.962.301.G.524111</t>
  </si>
  <si>
    <t>(19 Mei 2022)
'Terbilang kurang tepat di SPJ an. Eka C</t>
  </si>
  <si>
    <t>(19 Mei 2022)
'Sudah dilengkapi</t>
  </si>
  <si>
    <t>4345.EBC.996.301.B.524111</t>
  </si>
  <si>
    <t>(19 Mei 2022)
'Perdin ke IPB sebaiknya di lampiri foto.
'bon bensin tanggal 22 tidak bisa dibayarkan</t>
  </si>
  <si>
    <t>(19 Mei 2022)
'OK</t>
  </si>
  <si>
    <t>(23 Mei 2022)
'Segera Proses</t>
  </si>
  <si>
    <t>6.750.000
diralat menjadi 6.450.000</t>
  </si>
  <si>
    <t>(23 Mei 2022)
'OK</t>
  </si>
  <si>
    <t>(23 Mei 2022)
UNS an. Jonathan
'OK
' OK sudah di TTD di kontrak</t>
  </si>
  <si>
    <t>(23 Mei 2022)
UGM an. Endang ismail
'OK
'Ok dilengkapi TTD kontrak</t>
  </si>
  <si>
    <t>(23 Mei 2022)
AUP an. Widya
'OK
'OK dilengkapi TTD kontrak</t>
  </si>
  <si>
    <t xml:space="preserve">(23 Mei 2022)
AUP an. Sucipto
'OK
'OK dilengapi TTD di kontrak </t>
  </si>
  <si>
    <t>(23 Mei 2022)
ITB an. Walim
'OK
' OK dilengkapi ttd kontrak</t>
  </si>
  <si>
    <t xml:space="preserve">(23 Mei 2022)
</t>
  </si>
  <si>
    <t>SPM 307</t>
  </si>
  <si>
    <t>SPM 371</t>
  </si>
  <si>
    <t>SPM 369</t>
  </si>
  <si>
    <t>SPM 368</t>
  </si>
  <si>
    <t>SPM 367</t>
  </si>
  <si>
    <t>SPM 366</t>
  </si>
  <si>
    <t>SPM 364</t>
  </si>
  <si>
    <t xml:space="preserve">4.050.000
diralat menjadi
3.600.000  </t>
  </si>
  <si>
    <t>SPM 315</t>
  </si>
  <si>
    <t>SPM 316</t>
  </si>
  <si>
    <t>SPM 319</t>
  </si>
  <si>
    <t>SPM 318</t>
  </si>
  <si>
    <t>2378.EBA.958.311A.524111</t>
  </si>
  <si>
    <t>(21 April 2022)
'Bon BSH-Gambir belum dicantumkan</t>
  </si>
  <si>
    <t>(26 April 2022)
'OK Sudah Diklarifikasi</t>
  </si>
  <si>
    <t>(09 Mei 2022)
OK</t>
  </si>
  <si>
    <t>SPM 317</t>
  </si>
  <si>
    <t xml:space="preserve">(24 Mei 2022)
'OK Sudah Dilengkapi
</t>
  </si>
  <si>
    <t xml:space="preserve">(24 Mei 2022)
'UH hanya diberikan 3 hari
'bon bensin dan tol an. Dwi Hertanto agar diperbaiki
'akun di SPPD an. Yuni kurang tepat
</t>
  </si>
  <si>
    <t>2376.AFA.001.053B.524111</t>
  </si>
  <si>
    <t xml:space="preserve">(25 Mei 2022)
'Akun di SPTJB agar diklarifikasi
'UH hari minggu tidak diberikan 'Keberangkatan di uraian SPTJB semuanya dari Dumai harusnya disesuaikan
'bon bensin dan tol an. Semua ybs masih fotokopian
'boarding pas asli tanggal 15 April belum dilampirkan an. Semua ybs
</t>
  </si>
  <si>
    <t>(17 Mei 2022)
Undip an. Dian Patria
'No BAP dan BAST Belum ada</t>
  </si>
  <si>
    <t>(25 Mei 2022)
Unibraw an. Ismunandar
'OK sedang proses perubahan no rekening
'OK 
'dibalikin ke Lalu untuk dimintakan ttd kontrak</t>
  </si>
  <si>
    <t>(25 Mei 2022)
Undip an. Dian Patria
'OK
'Dibalikin ke lalu untuk dilengkapi ttd di kontrak</t>
  </si>
  <si>
    <r>
      <t>(25 Mei 2022)
IPB an. Anytha</t>
    </r>
    <r>
      <rPr>
        <sz val="11"/>
        <rFont val="Calibri"/>
        <family val="2"/>
        <scheme val="minor"/>
      </rPr>
      <t xml:space="preserve">
'OK
'Dibalikin ke Lalu untuk dimintakan ttd kontrak</t>
    </r>
  </si>
  <si>
    <r>
      <t>(18 Mei 2022)
UNPATTI an. Hasan
'</t>
    </r>
    <r>
      <rPr>
        <sz val="11"/>
        <rFont val="Calibri"/>
        <family val="2"/>
        <scheme val="minor"/>
      </rPr>
      <t>Proses Perubahan NPWP
'OK
'Dibalikin ke Lalu untuk di di ttd kontrak</t>
    </r>
  </si>
  <si>
    <t>(25 Mei 2022)
Unibraw an. Marianus
'Proses Perubahan No rekening VA 
'OK
'Dibaliki ke Lalu untuk dilengkapi ttd di kontrak</t>
  </si>
  <si>
    <t>(25 Mei 2022)
'- Terbilang di SPJ an. Desi kurang tepat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</si>
</sst>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2" formatCode="_-&quot;Rp&quot;* #,##0_-;\-&quot;Rp&quot;* #,##0_-;_-&quot;Rp&quot;* &quot;-&quot;_-;_-@_-"/>
    <numFmt numFmtId="41" formatCode="_-* #,##0_-;\-* #,##0_-;_-* &quot;-&quot;_-;_-@_-"/>
    <numFmt numFmtId="43" formatCode="_-* #,##0.00_-;\-* #,##0.00_-;_-* &quot;-&quot;??_-;_-@_-"/>
    <numFmt numFmtId="164" formatCode="_(&quot;Rp&quot;* #,##0_);_(&quot;Rp&quot;* \(#,##0\);_(&quot;Rp&quot;* &quot;-&quot;_);_(@_)"/>
    <numFmt numFmtId="165" formatCode="_(* #,##0_);_(* \(#,##0\);_(* &quot;-&quot;_);_(@_)"/>
    <numFmt numFmtId="166" formatCode="_(* #,##0.00_);_(* \(#,##0.00\);_(* &quot;-&quot;??_);_(@_)"/>
    <numFmt numFmtId="167" formatCode="_(* #,##0_);_(* \(#,##0\);_(* &quot;-&quot;??_);_(@_)"/>
    <numFmt numFmtId="168" formatCode="0;[Red]0"/>
    <numFmt numFmtId="169" formatCode="_(&quot;$&quot;* #,##0_);_(&quot;$&quot;* \(#,##0\);_(&quot;$&quot;* &quot;-&quot;_);_(@_)"/>
  </numFmts>
  <fonts count="20" x14ac:knownFonts="1">
    <font>
      <sz val="11"/>
      <color theme="1"/>
      <name val="Calibri"/>
      <family val="2"/>
      <charset val="1"/>
      <scheme val="minor"/>
    </font>
    <font>
      <sz val="11"/>
      <color theme="1"/>
      <name val="Calibri"/>
      <family val="2"/>
      <charset val="1"/>
      <scheme val="minor"/>
    </font>
    <font>
      <sz val="11"/>
      <color theme="1"/>
      <name val="Arial"/>
      <family val="2"/>
    </font>
    <font>
      <b/>
      <sz val="11"/>
      <color theme="1"/>
      <name val="Arial"/>
      <family val="2"/>
    </font>
    <font>
      <b/>
      <sz val="12"/>
      <color theme="1"/>
      <name val="Arial"/>
      <family val="2"/>
    </font>
    <font>
      <sz val="10"/>
      <name val="Arial"/>
      <family val="2"/>
    </font>
    <font>
      <b/>
      <sz val="10"/>
      <name val="Arial"/>
      <family val="2"/>
    </font>
    <font>
      <sz val="10"/>
      <name val="Arial"/>
      <family val="2"/>
    </font>
    <font>
      <b/>
      <i/>
      <sz val="10"/>
      <name val="Arial"/>
      <family val="2"/>
    </font>
    <font>
      <i/>
      <sz val="10"/>
      <name val="Arial"/>
      <family val="2"/>
    </font>
    <font>
      <sz val="10"/>
      <color theme="1"/>
      <name val="Arial"/>
      <family val="2"/>
    </font>
    <font>
      <sz val="10"/>
      <color rgb="FFFF0000"/>
      <name val="Arial"/>
      <family val="2"/>
    </font>
    <font>
      <b/>
      <sz val="10"/>
      <color theme="1"/>
      <name val="Arial"/>
      <family val="2"/>
    </font>
    <font>
      <b/>
      <i/>
      <sz val="10"/>
      <color theme="1"/>
      <name val="Arial"/>
      <family val="2"/>
    </font>
    <font>
      <sz val="12"/>
      <name val="Arial"/>
      <family val="2"/>
    </font>
    <font>
      <sz val="12"/>
      <color indexed="8"/>
      <name val="Arial"/>
      <family val="2"/>
    </font>
    <font>
      <sz val="11"/>
      <color indexed="8"/>
      <name val="Calibri"/>
      <family val="2"/>
    </font>
    <font>
      <sz val="12"/>
      <color theme="1"/>
      <name val="Arial"/>
      <family val="2"/>
    </font>
    <font>
      <sz val="11"/>
      <name val="Calibri"/>
      <family val="2"/>
      <charset val="1"/>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tint="-0.14996795556505021"/>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top style="double">
        <color auto="1"/>
      </top>
      <bottom/>
      <diagonal/>
    </border>
    <border>
      <left style="double">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right style="double">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double">
        <color auto="1"/>
      </left>
      <right style="thin">
        <color auto="1"/>
      </right>
      <top style="hair">
        <color auto="1"/>
      </top>
      <bottom style="hair">
        <color auto="1"/>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double">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double">
        <color indexed="64"/>
      </right>
      <top style="hair">
        <color indexed="64"/>
      </top>
      <bottom style="hair">
        <color indexed="64"/>
      </bottom>
      <diagonal/>
    </border>
    <border>
      <left/>
      <right/>
      <top/>
      <bottom style="hair">
        <color indexed="64"/>
      </bottom>
      <diagonal/>
    </border>
    <border>
      <left style="thin">
        <color indexed="64"/>
      </left>
      <right style="double">
        <color indexed="64"/>
      </right>
      <top style="hair">
        <color indexed="64"/>
      </top>
      <bottom/>
      <diagonal/>
    </border>
    <border>
      <left style="thin">
        <color indexed="64"/>
      </left>
      <right/>
      <top style="hair">
        <color indexed="64"/>
      </top>
      <bottom style="hair">
        <color indexed="64"/>
      </bottom>
      <diagonal/>
    </border>
    <border>
      <left style="double">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hair">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393">
    <xf numFmtId="0" fontId="0" fillId="0" borderId="0"/>
    <xf numFmtId="165" fontId="1" fillId="0" borderId="0" applyFont="0" applyFill="0" applyBorder="0" applyAlignment="0" applyProtection="0"/>
    <xf numFmtId="0" fontId="5" fillId="0" borderId="0"/>
    <xf numFmtId="0" fontId="7" fillId="0" borderId="0"/>
    <xf numFmtId="165"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166" fontId="14" fillId="0" borderId="0" applyFont="0" applyFill="0" applyBorder="0" applyAlignment="0" applyProtection="0"/>
    <xf numFmtId="41" fontId="7"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65" fontId="15" fillId="0" borderId="0" applyFont="0" applyFill="0" applyBorder="0" applyAlignment="0" applyProtection="0"/>
    <xf numFmtId="41" fontId="1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66"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166" fontId="7" fillId="0" borderId="0" applyFont="0" applyFill="0" applyBorder="0" applyAlignment="0" applyProtection="0"/>
    <xf numFmtId="43" fontId="7" fillId="0" borderId="0" applyFont="0" applyFill="0" applyBorder="0" applyAlignment="0" applyProtection="0"/>
    <xf numFmtId="166" fontId="15" fillId="0" borderId="0" applyFont="0" applyFill="0" applyBorder="0" applyAlignment="0" applyProtection="0"/>
    <xf numFmtId="43" fontId="1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164"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169"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0" borderId="0"/>
    <xf numFmtId="0" fontId="1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0" borderId="0"/>
    <xf numFmtId="0" fontId="14" fillId="0" borderId="0"/>
    <xf numFmtId="0" fontId="14" fillId="0" borderId="0"/>
    <xf numFmtId="0" fontId="14" fillId="0" borderId="0"/>
    <xf numFmtId="0" fontId="14" fillId="0" borderId="0"/>
    <xf numFmtId="0" fontId="14"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cellStyleXfs>
  <cellXfs count="340">
    <xf numFmtId="0" fontId="0" fillId="0" borderId="0" xfId="0"/>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vertical="top" wrapText="1"/>
    </xf>
    <xf numFmtId="0" fontId="2" fillId="0" borderId="1" xfId="0" applyFont="1" applyBorder="1" applyAlignment="1">
      <alignment wrapText="1"/>
    </xf>
    <xf numFmtId="165" fontId="2" fillId="0" borderId="1" xfId="1" applyFont="1" applyBorder="1" applyAlignment="1">
      <alignment vertical="top" wrapText="1"/>
    </xf>
    <xf numFmtId="165" fontId="2" fillId="0" borderId="1" xfId="1" quotePrefix="1" applyFont="1" applyBorder="1" applyAlignment="1">
      <alignment vertical="top" wrapText="1"/>
    </xf>
    <xf numFmtId="0" fontId="2" fillId="0" borderId="1" xfId="0" quotePrefix="1" applyFont="1" applyBorder="1" applyAlignment="1">
      <alignment vertical="top" wrapText="1"/>
    </xf>
    <xf numFmtId="0" fontId="0" fillId="0" borderId="0" xfId="0" applyAlignment="1">
      <alignment horizontal="center" vertical="center"/>
    </xf>
    <xf numFmtId="0" fontId="0" fillId="0" borderId="1" xfId="0" applyBorder="1"/>
    <xf numFmtId="0" fontId="0" fillId="0" borderId="1" xfId="0" applyBorder="1" applyAlignment="1">
      <alignment horizontal="center" vertical="center"/>
    </xf>
    <xf numFmtId="165" fontId="0" fillId="0" borderId="1" xfId="0" applyNumberFormat="1" applyBorder="1"/>
    <xf numFmtId="15" fontId="0" fillId="0" borderId="1" xfId="0" applyNumberFormat="1" applyBorder="1"/>
    <xf numFmtId="0" fontId="0" fillId="0" borderId="1" xfId="0" applyBorder="1" applyAlignment="1">
      <alignment horizontal="center" vertical="center"/>
    </xf>
    <xf numFmtId="0" fontId="0" fillId="0" borderId="1" xfId="0" applyBorder="1" applyAlignment="1">
      <alignment vertical="top" wrapText="1"/>
    </xf>
    <xf numFmtId="0" fontId="0" fillId="0" borderId="1" xfId="0" applyBorder="1" applyAlignment="1">
      <alignment vertical="top"/>
    </xf>
    <xf numFmtId="0" fontId="6" fillId="0" borderId="0" xfId="2" applyFont="1" applyBorder="1" applyAlignment="1">
      <alignment horizontal="left" vertical="top"/>
    </xf>
    <xf numFmtId="17" fontId="6" fillId="0" borderId="0" xfId="2" quotePrefix="1" applyNumberFormat="1" applyFont="1" applyBorder="1" applyAlignment="1">
      <alignment horizontal="left" vertical="top"/>
    </xf>
    <xf numFmtId="17" fontId="6" fillId="0" borderId="0" xfId="2" quotePrefix="1" applyNumberFormat="1" applyFont="1" applyBorder="1" applyAlignment="1">
      <alignment vertical="top"/>
    </xf>
    <xf numFmtId="0" fontId="7" fillId="0" borderId="0" xfId="2" applyFont="1" applyBorder="1" applyAlignment="1">
      <alignment vertical="top"/>
    </xf>
    <xf numFmtId="0" fontId="7" fillId="2" borderId="0" xfId="2" applyFont="1" applyFill="1" applyBorder="1" applyAlignment="1">
      <alignment vertical="top"/>
    </xf>
    <xf numFmtId="49" fontId="7" fillId="0" borderId="0" xfId="2" applyNumberFormat="1" applyFont="1" applyAlignment="1">
      <alignment vertical="top"/>
    </xf>
    <xf numFmtId="165" fontId="7" fillId="0" borderId="0" xfId="2" applyNumberFormat="1" applyFont="1" applyAlignment="1">
      <alignment vertical="top" wrapText="1"/>
    </xf>
    <xf numFmtId="166" fontId="7" fillId="0" borderId="0" xfId="2" applyNumberFormat="1" applyFont="1" applyAlignment="1"/>
    <xf numFmtId="166" fontId="7" fillId="0" borderId="0" xfId="2" applyNumberFormat="1" applyFont="1" applyAlignment="1">
      <alignment vertical="top" wrapText="1"/>
    </xf>
    <xf numFmtId="0" fontId="7" fillId="0" borderId="0" xfId="2" applyFont="1" applyAlignment="1">
      <alignment vertical="top" wrapText="1"/>
    </xf>
    <xf numFmtId="0" fontId="7" fillId="0" borderId="0" xfId="2" applyFont="1" applyAlignment="1">
      <alignment horizontal="center" vertical="top"/>
    </xf>
    <xf numFmtId="0" fontId="7" fillId="0" borderId="0" xfId="2" applyFont="1" applyAlignment="1"/>
    <xf numFmtId="0" fontId="7" fillId="0" borderId="0" xfId="2" applyFont="1" applyAlignment="1">
      <alignment horizontal="center" vertical="center"/>
    </xf>
    <xf numFmtId="0" fontId="7" fillId="0" borderId="0" xfId="2" applyFont="1"/>
    <xf numFmtId="0" fontId="7" fillId="0" borderId="0" xfId="2" applyFont="1" applyAlignment="1">
      <alignment horizontal="left" vertical="top"/>
    </xf>
    <xf numFmtId="0" fontId="7" fillId="0" borderId="0" xfId="2" applyFont="1" applyAlignment="1">
      <alignment vertical="top"/>
    </xf>
    <xf numFmtId="0" fontId="7" fillId="2" borderId="0" xfId="2" applyFont="1" applyFill="1" applyAlignment="1">
      <alignment horizontal="center" vertical="top"/>
    </xf>
    <xf numFmtId="0" fontId="7" fillId="2" borderId="0" xfId="2" applyFont="1" applyFill="1" applyAlignment="1">
      <alignment vertical="top"/>
    </xf>
    <xf numFmtId="0" fontId="6" fillId="2" borderId="0" xfId="2" applyFont="1" applyFill="1" applyAlignment="1">
      <alignment horizontal="center" vertical="top"/>
    </xf>
    <xf numFmtId="0" fontId="6" fillId="3" borderId="2" xfId="2" applyFont="1" applyFill="1" applyBorder="1" applyAlignment="1">
      <alignment horizontal="center" vertical="center"/>
    </xf>
    <xf numFmtId="0" fontId="6" fillId="3" borderId="3" xfId="2" applyFont="1" applyFill="1" applyBorder="1" applyAlignment="1">
      <alignment horizontal="center" vertical="center"/>
    </xf>
    <xf numFmtId="0" fontId="6" fillId="3" borderId="3" xfId="3" applyFont="1" applyFill="1" applyBorder="1" applyAlignment="1">
      <alignment horizontal="center" vertical="center"/>
    </xf>
    <xf numFmtId="0" fontId="6" fillId="3" borderId="4" xfId="3" applyFont="1" applyFill="1" applyBorder="1" applyAlignment="1">
      <alignment horizontal="center" vertical="center"/>
    </xf>
    <xf numFmtId="0" fontId="6" fillId="3" borderId="3" xfId="2" applyFont="1" applyFill="1" applyBorder="1" applyAlignment="1">
      <alignment horizontal="center" vertical="center" wrapText="1"/>
    </xf>
    <xf numFmtId="0" fontId="6" fillId="3" borderId="4" xfId="2" applyFont="1" applyFill="1" applyBorder="1" applyAlignment="1">
      <alignment horizontal="center" vertical="center"/>
    </xf>
    <xf numFmtId="0" fontId="6" fillId="3" borderId="5" xfId="2" applyFont="1" applyFill="1" applyBorder="1" applyAlignment="1">
      <alignment horizontal="center" vertical="center"/>
    </xf>
    <xf numFmtId="0" fontId="7" fillId="3" borderId="10" xfId="2" applyFont="1" applyFill="1" applyBorder="1" applyAlignment="1">
      <alignment horizontal="center" vertical="top"/>
    </xf>
    <xf numFmtId="0" fontId="7" fillId="3" borderId="11" xfId="2" quotePrefix="1" applyFont="1" applyFill="1" applyBorder="1" applyAlignment="1">
      <alignment vertical="top"/>
    </xf>
    <xf numFmtId="0" fontId="7" fillId="3" borderId="11" xfId="3" applyFont="1" applyFill="1" applyBorder="1" applyAlignment="1">
      <alignment horizontal="left" vertical="top"/>
    </xf>
    <xf numFmtId="0" fontId="7" fillId="3" borderId="12" xfId="3" applyFont="1" applyFill="1" applyBorder="1" applyAlignment="1">
      <alignment vertical="top"/>
    </xf>
    <xf numFmtId="0" fontId="7" fillId="3" borderId="11" xfId="3" applyFont="1" applyFill="1" applyBorder="1" applyAlignment="1">
      <alignment vertical="top"/>
    </xf>
    <xf numFmtId="0" fontId="8" fillId="3" borderId="11" xfId="2" applyFont="1" applyFill="1" applyBorder="1" applyAlignment="1">
      <alignment vertical="center" wrapText="1"/>
    </xf>
    <xf numFmtId="165" fontId="7" fillId="3" borderId="0" xfId="4" applyFont="1" applyFill="1" applyBorder="1" applyAlignment="1">
      <alignment horizontal="right" vertical="top"/>
    </xf>
    <xf numFmtId="165" fontId="7" fillId="3" borderId="12" xfId="4" applyFont="1" applyFill="1" applyBorder="1" applyAlignment="1">
      <alignment horizontal="right" vertical="top"/>
    </xf>
    <xf numFmtId="165" fontId="7" fillId="3" borderId="13" xfId="4" applyFont="1" applyFill="1" applyBorder="1" applyAlignment="1">
      <alignment horizontal="right" vertical="top"/>
    </xf>
    <xf numFmtId="166" fontId="6" fillId="3" borderId="1" xfId="2" applyNumberFormat="1" applyFont="1" applyFill="1" applyBorder="1" applyAlignment="1">
      <alignment horizontal="center" vertical="center"/>
    </xf>
    <xf numFmtId="166" fontId="6" fillId="3" borderId="1" xfId="2" applyNumberFormat="1" applyFont="1" applyFill="1" applyBorder="1" applyAlignment="1">
      <alignment horizontal="center" vertical="center" wrapText="1"/>
    </xf>
    <xf numFmtId="0" fontId="6" fillId="3" borderId="1" xfId="2" applyFont="1" applyFill="1" applyBorder="1" applyAlignment="1">
      <alignment horizontal="center" vertical="center" wrapText="1"/>
    </xf>
    <xf numFmtId="0" fontId="7" fillId="3" borderId="16" xfId="2" applyFont="1" applyFill="1" applyBorder="1" applyAlignment="1">
      <alignment horizontal="center" vertical="top"/>
    </xf>
    <xf numFmtId="0" fontId="7" fillId="3" borderId="17" xfId="2" quotePrefix="1" applyFont="1" applyFill="1" applyBorder="1" applyAlignment="1">
      <alignment vertical="top"/>
    </xf>
    <xf numFmtId="0" fontId="7" fillId="3" borderId="17" xfId="3" applyFont="1" applyFill="1" applyBorder="1" applyAlignment="1">
      <alignment horizontal="left" vertical="top"/>
    </xf>
    <xf numFmtId="0" fontId="7" fillId="3" borderId="1" xfId="3" applyFont="1" applyFill="1" applyBorder="1" applyAlignment="1">
      <alignment vertical="top"/>
    </xf>
    <xf numFmtId="0" fontId="7" fillId="3" borderId="17" xfId="3" applyFont="1" applyFill="1" applyBorder="1" applyAlignment="1">
      <alignment vertical="top"/>
    </xf>
    <xf numFmtId="0" fontId="8" fillId="3" borderId="17" xfId="2" applyFont="1" applyFill="1" applyBorder="1" applyAlignment="1">
      <alignment vertical="center" wrapText="1"/>
    </xf>
    <xf numFmtId="165" fontId="7" fillId="3" borderId="18" xfId="4" applyFont="1" applyFill="1" applyBorder="1" applyAlignment="1">
      <alignment horizontal="right" vertical="top"/>
    </xf>
    <xf numFmtId="165" fontId="7" fillId="3" borderId="1" xfId="4" applyFont="1" applyFill="1" applyBorder="1" applyAlignment="1">
      <alignment horizontal="right" vertical="top"/>
    </xf>
    <xf numFmtId="165" fontId="7" fillId="3" borderId="19" xfId="4" applyFont="1" applyFill="1" applyBorder="1" applyAlignment="1">
      <alignment horizontal="right" vertical="top"/>
    </xf>
    <xf numFmtId="49" fontId="6" fillId="3" borderId="17" xfId="2" applyNumberFormat="1" applyFont="1" applyFill="1" applyBorder="1" applyAlignment="1">
      <alignment vertical="top"/>
    </xf>
    <xf numFmtId="165" fontId="6" fillId="3" borderId="1" xfId="2" applyNumberFormat="1" applyFont="1" applyFill="1" applyBorder="1" applyAlignment="1">
      <alignment vertical="top" wrapText="1"/>
    </xf>
    <xf numFmtId="166" fontId="6" fillId="3" borderId="1" xfId="2" applyNumberFormat="1" applyFont="1" applyFill="1" applyBorder="1" applyAlignment="1"/>
    <xf numFmtId="166" fontId="6" fillId="3" borderId="1" xfId="2" applyNumberFormat="1" applyFont="1" applyFill="1" applyBorder="1" applyAlignment="1">
      <alignment vertical="top" wrapText="1"/>
    </xf>
    <xf numFmtId="0" fontId="6" fillId="3" borderId="1" xfId="2" applyFont="1" applyFill="1" applyBorder="1" applyAlignment="1">
      <alignment vertical="top" wrapText="1"/>
    </xf>
    <xf numFmtId="0" fontId="6" fillId="3" borderId="1" xfId="2" applyFont="1" applyFill="1" applyBorder="1" applyAlignment="1">
      <alignment horizontal="center" vertical="top"/>
    </xf>
    <xf numFmtId="0" fontId="6" fillId="3" borderId="1" xfId="2" applyFont="1" applyFill="1" applyBorder="1" applyAlignment="1"/>
    <xf numFmtId="0" fontId="6" fillId="3" borderId="1" xfId="2" applyFont="1" applyFill="1" applyBorder="1" applyAlignment="1">
      <alignment horizontal="center" vertical="center"/>
    </xf>
    <xf numFmtId="0" fontId="7" fillId="2" borderId="10" xfId="2" applyFont="1" applyFill="1" applyBorder="1" applyAlignment="1">
      <alignment horizontal="center" vertical="top"/>
    </xf>
    <xf numFmtId="0" fontId="7" fillId="2" borderId="11" xfId="2" quotePrefix="1" applyFont="1" applyFill="1" applyBorder="1" applyAlignment="1">
      <alignment vertical="top"/>
    </xf>
    <xf numFmtId="0" fontId="7" fillId="2" borderId="11" xfId="3" applyFont="1" applyFill="1" applyBorder="1" applyAlignment="1">
      <alignment horizontal="left" vertical="top"/>
    </xf>
    <xf numFmtId="0" fontId="7" fillId="2" borderId="12" xfId="3" applyFont="1" applyFill="1" applyBorder="1" applyAlignment="1">
      <alignment vertical="top"/>
    </xf>
    <xf numFmtId="0" fontId="7" fillId="2" borderId="11" xfId="3" applyFont="1" applyFill="1" applyBorder="1" applyAlignment="1">
      <alignment vertical="top"/>
    </xf>
    <xf numFmtId="0" fontId="8" fillId="2" borderId="11" xfId="2" applyFont="1" applyFill="1" applyBorder="1" applyAlignment="1">
      <alignment vertical="center" wrapText="1"/>
    </xf>
    <xf numFmtId="165" fontId="7" fillId="2" borderId="20" xfId="4" applyFont="1" applyFill="1" applyBorder="1" applyAlignment="1">
      <alignment horizontal="right" vertical="top"/>
    </xf>
    <xf numFmtId="165" fontId="7" fillId="2" borderId="12" xfId="4" applyFont="1" applyFill="1" applyBorder="1" applyAlignment="1">
      <alignment horizontal="right" vertical="top"/>
    </xf>
    <xf numFmtId="165" fontId="7" fillId="2" borderId="13" xfId="4" applyFont="1" applyFill="1" applyBorder="1" applyAlignment="1">
      <alignment horizontal="right" vertical="top"/>
    </xf>
    <xf numFmtId="49" fontId="7" fillId="0" borderId="11" xfId="2" applyNumberFormat="1" applyFont="1" applyBorder="1" applyAlignment="1">
      <alignment vertical="top"/>
    </xf>
    <xf numFmtId="165" fontId="7" fillId="0" borderId="12" xfId="2" applyNumberFormat="1" applyFont="1" applyBorder="1" applyAlignment="1">
      <alignment vertical="top" wrapText="1"/>
    </xf>
    <xf numFmtId="166" fontId="7" fillId="0" borderId="12" xfId="2" applyNumberFormat="1" applyFont="1" applyBorder="1" applyAlignment="1"/>
    <xf numFmtId="166" fontId="7" fillId="0" borderId="12" xfId="2" applyNumberFormat="1" applyFont="1" applyBorder="1" applyAlignment="1">
      <alignment vertical="top" wrapText="1"/>
    </xf>
    <xf numFmtId="0" fontId="7" fillId="0" borderId="12" xfId="2" applyFont="1" applyBorder="1" applyAlignment="1">
      <alignment vertical="top" wrapText="1"/>
    </xf>
    <xf numFmtId="0" fontId="7" fillId="0" borderId="12" xfId="2" applyFont="1" applyBorder="1" applyAlignment="1">
      <alignment horizontal="center" vertical="top"/>
    </xf>
    <xf numFmtId="0" fontId="7" fillId="0" borderId="12" xfId="2" applyFont="1" applyBorder="1" applyAlignment="1"/>
    <xf numFmtId="0" fontId="7" fillId="2" borderId="21" xfId="2" quotePrefix="1" applyFont="1" applyFill="1" applyBorder="1" applyAlignment="1">
      <alignment horizontal="center" vertical="top"/>
    </xf>
    <xf numFmtId="0" fontId="6" fillId="2" borderId="22" xfId="2" quotePrefix="1" applyFont="1" applyFill="1" applyBorder="1" applyAlignment="1">
      <alignment vertical="top"/>
    </xf>
    <xf numFmtId="0" fontId="6" fillId="2" borderId="22" xfId="3" applyFont="1" applyFill="1" applyBorder="1" applyAlignment="1">
      <alignment horizontal="left" vertical="top"/>
    </xf>
    <xf numFmtId="0" fontId="6" fillId="2" borderId="23" xfId="3" applyFont="1" applyFill="1" applyBorder="1" applyAlignment="1">
      <alignment horizontal="center" vertical="top"/>
    </xf>
    <xf numFmtId="0" fontId="6" fillId="2" borderId="22" xfId="3" applyFont="1" applyFill="1" applyBorder="1" applyAlignment="1">
      <alignment vertical="top"/>
    </xf>
    <xf numFmtId="0" fontId="9" fillId="2" borderId="22" xfId="2" applyFont="1" applyFill="1" applyBorder="1" applyAlignment="1">
      <alignment vertical="center" wrapText="1"/>
    </xf>
    <xf numFmtId="165" fontId="7" fillId="0" borderId="0" xfId="4" applyFont="1" applyBorder="1"/>
    <xf numFmtId="165" fontId="6" fillId="2" borderId="23" xfId="4" applyFont="1" applyFill="1" applyBorder="1" applyAlignment="1">
      <alignment horizontal="right" vertical="top"/>
    </xf>
    <xf numFmtId="165" fontId="6" fillId="2" borderId="24" xfId="4" applyFont="1" applyFill="1" applyBorder="1" applyAlignment="1">
      <alignment horizontal="right" vertical="top"/>
    </xf>
    <xf numFmtId="49" fontId="7" fillId="0" borderId="22" xfId="2" applyNumberFormat="1" applyFont="1" applyBorder="1" applyAlignment="1">
      <alignment vertical="top"/>
    </xf>
    <xf numFmtId="165" fontId="7" fillId="0" borderId="23" xfId="2" applyNumberFormat="1" applyFont="1" applyBorder="1" applyAlignment="1">
      <alignment vertical="top" wrapText="1"/>
    </xf>
    <xf numFmtId="166" fontId="7" fillId="0" borderId="23" xfId="2" applyNumberFormat="1" applyFont="1" applyBorder="1" applyAlignment="1"/>
    <xf numFmtId="166" fontId="7" fillId="0" borderId="23" xfId="2" applyNumberFormat="1" applyFont="1" applyBorder="1" applyAlignment="1">
      <alignment vertical="top" wrapText="1"/>
    </xf>
    <xf numFmtId="0" fontId="7" fillId="0" borderId="23" xfId="2" applyFont="1" applyBorder="1" applyAlignment="1">
      <alignment vertical="top" wrapText="1"/>
    </xf>
    <xf numFmtId="0" fontId="7" fillId="0" borderId="23" xfId="2" applyFont="1" applyBorder="1" applyAlignment="1">
      <alignment horizontal="center" vertical="top"/>
    </xf>
    <xf numFmtId="0" fontId="7" fillId="0" borderId="23" xfId="2" applyFont="1" applyBorder="1" applyAlignment="1"/>
    <xf numFmtId="165" fontId="6" fillId="2" borderId="25" xfId="4" applyFont="1" applyFill="1" applyBorder="1" applyAlignment="1">
      <alignment horizontal="right" vertical="top"/>
    </xf>
    <xf numFmtId="0" fontId="7" fillId="4" borderId="21" xfId="2" quotePrefix="1" applyFont="1" applyFill="1" applyBorder="1" applyAlignment="1">
      <alignment horizontal="center" vertical="top"/>
    </xf>
    <xf numFmtId="0" fontId="7" fillId="4" borderId="22" xfId="2" quotePrefix="1" applyFont="1" applyFill="1" applyBorder="1" applyAlignment="1">
      <alignment vertical="top"/>
    </xf>
    <xf numFmtId="0" fontId="7" fillId="4" borderId="22" xfId="3" applyFont="1" applyFill="1" applyBorder="1" applyAlignment="1">
      <alignment horizontal="left" vertical="top"/>
    </xf>
    <xf numFmtId="0" fontId="7" fillId="4" borderId="23" xfId="3" applyFont="1" applyFill="1" applyBorder="1" applyAlignment="1">
      <alignment horizontal="center" vertical="top"/>
    </xf>
    <xf numFmtId="0" fontId="7" fillId="4" borderId="22" xfId="3" applyFont="1" applyFill="1" applyBorder="1" applyAlignment="1">
      <alignment vertical="top"/>
    </xf>
    <xf numFmtId="0" fontId="8" fillId="4" borderId="22" xfId="2" applyFont="1" applyFill="1" applyBorder="1" applyAlignment="1">
      <alignment vertical="center" wrapText="1"/>
    </xf>
    <xf numFmtId="165" fontId="7" fillId="4" borderId="25" xfId="4" applyFont="1" applyFill="1" applyBorder="1" applyAlignment="1">
      <alignment horizontal="right" vertical="top"/>
    </xf>
    <xf numFmtId="165" fontId="7" fillId="4" borderId="23" xfId="4" applyFont="1" applyFill="1" applyBorder="1" applyAlignment="1">
      <alignment horizontal="right" vertical="top"/>
    </xf>
    <xf numFmtId="165" fontId="7" fillId="4" borderId="24" xfId="4" applyFont="1" applyFill="1" applyBorder="1" applyAlignment="1">
      <alignment horizontal="right" vertical="top"/>
    </xf>
    <xf numFmtId="49" fontId="7" fillId="4" borderId="22" xfId="2" applyNumberFormat="1" applyFont="1" applyFill="1" applyBorder="1" applyAlignment="1">
      <alignment vertical="top"/>
    </xf>
    <xf numFmtId="165" fontId="7" fillId="4" borderId="23" xfId="2" applyNumberFormat="1" applyFont="1" applyFill="1" applyBorder="1" applyAlignment="1">
      <alignment vertical="top" wrapText="1"/>
    </xf>
    <xf numFmtId="166" fontId="7" fillId="4" borderId="23" xfId="2" applyNumberFormat="1" applyFont="1" applyFill="1" applyBorder="1" applyAlignment="1"/>
    <xf numFmtId="166" fontId="7" fillId="4" borderId="23" xfId="2" applyNumberFormat="1" applyFont="1" applyFill="1" applyBorder="1" applyAlignment="1">
      <alignment vertical="top" wrapText="1"/>
    </xf>
    <xf numFmtId="0" fontId="7" fillId="4" borderId="23" xfId="2" applyFont="1" applyFill="1" applyBorder="1" applyAlignment="1">
      <alignment vertical="top" wrapText="1"/>
    </xf>
    <xf numFmtId="0" fontId="7" fillId="4" borderId="23" xfId="2" applyFont="1" applyFill="1" applyBorder="1" applyAlignment="1">
      <alignment horizontal="center" vertical="top"/>
    </xf>
    <xf numFmtId="0" fontId="7" fillId="4" borderId="23" xfId="2" applyFont="1" applyFill="1" applyBorder="1" applyAlignment="1"/>
    <xf numFmtId="0" fontId="7" fillId="2" borderId="21" xfId="2" quotePrefix="1" applyFont="1" applyFill="1" applyBorder="1" applyAlignment="1">
      <alignment horizontal="center" vertical="center"/>
    </xf>
    <xf numFmtId="0" fontId="7" fillId="2" borderId="22" xfId="2" quotePrefix="1" applyFont="1" applyFill="1" applyBorder="1" applyAlignment="1">
      <alignment vertical="center"/>
    </xf>
    <xf numFmtId="0" fontId="7" fillId="0" borderId="26" xfId="2" applyFont="1" applyBorder="1" applyAlignment="1">
      <alignment horizontal="left" vertical="center" wrapText="1"/>
    </xf>
    <xf numFmtId="0" fontId="7" fillId="0" borderId="26" xfId="2" applyFont="1" applyBorder="1" applyAlignment="1">
      <alignment vertical="center" wrapText="1"/>
    </xf>
    <xf numFmtId="0" fontId="7" fillId="2" borderId="22" xfId="3" applyFont="1" applyFill="1" applyBorder="1" applyAlignment="1">
      <alignment vertical="center"/>
    </xf>
    <xf numFmtId="0" fontId="8" fillId="5" borderId="27" xfId="2" applyFont="1" applyFill="1" applyBorder="1" applyAlignment="1">
      <alignment vertical="center" wrapText="1"/>
    </xf>
    <xf numFmtId="0" fontId="7" fillId="0" borderId="27" xfId="2" quotePrefix="1" applyFont="1" applyBorder="1" applyAlignment="1">
      <alignment horizontal="center" vertical="center" wrapText="1"/>
    </xf>
    <xf numFmtId="167" fontId="7" fillId="0" borderId="26" xfId="5" applyNumberFormat="1" applyFont="1" applyBorder="1" applyAlignment="1">
      <alignment vertical="center" wrapText="1"/>
    </xf>
    <xf numFmtId="167" fontId="7" fillId="2" borderId="26" xfId="5" applyNumberFormat="1" applyFont="1" applyFill="1" applyBorder="1" applyAlignment="1">
      <alignment vertical="center" wrapText="1"/>
    </xf>
    <xf numFmtId="167" fontId="6" fillId="0" borderId="28" xfId="5" applyNumberFormat="1" applyFont="1" applyBorder="1" applyAlignment="1">
      <alignment horizontal="center" vertical="center" wrapText="1"/>
    </xf>
    <xf numFmtId="49" fontId="7" fillId="0" borderId="22" xfId="2" applyNumberFormat="1" applyFont="1" applyBorder="1" applyAlignment="1">
      <alignment vertical="center"/>
    </xf>
    <xf numFmtId="165" fontId="7" fillId="0" borderId="23" xfId="2" applyNumberFormat="1" applyFont="1" applyBorder="1" applyAlignment="1">
      <alignment vertical="center" wrapText="1"/>
    </xf>
    <xf numFmtId="166" fontId="7" fillId="0" borderId="23" xfId="2" applyNumberFormat="1" applyFont="1" applyBorder="1" applyAlignment="1">
      <alignment vertical="center"/>
    </xf>
    <xf numFmtId="166" fontId="7" fillId="0" borderId="23" xfId="2" applyNumberFormat="1" applyFont="1" applyBorder="1" applyAlignment="1">
      <alignment vertical="center" wrapText="1"/>
    </xf>
    <xf numFmtId="0" fontId="7" fillId="0" borderId="23" xfId="2" applyFont="1" applyBorder="1" applyAlignment="1">
      <alignment vertical="center" wrapText="1"/>
    </xf>
    <xf numFmtId="0" fontId="7" fillId="0" borderId="23" xfId="2" applyFont="1" applyBorder="1" applyAlignment="1">
      <alignment vertical="center"/>
    </xf>
    <xf numFmtId="0" fontId="7" fillId="0" borderId="0" xfId="2" applyFont="1" applyAlignment="1">
      <alignment vertical="center"/>
    </xf>
    <xf numFmtId="168" fontId="10" fillId="2" borderId="21" xfId="2" applyNumberFormat="1" applyFont="1" applyFill="1" applyBorder="1" applyAlignment="1">
      <alignment horizontal="center" vertical="top"/>
    </xf>
    <xf numFmtId="0" fontId="10" fillId="2" borderId="22" xfId="2" applyFont="1" applyFill="1" applyBorder="1" applyAlignment="1">
      <alignment vertical="top"/>
    </xf>
    <xf numFmtId="0" fontId="7" fillId="0" borderId="26" xfId="2" quotePrefix="1" applyFont="1" applyBorder="1" applyAlignment="1">
      <alignment horizontal="left" vertical="top" wrapText="1"/>
    </xf>
    <xf numFmtId="0" fontId="7" fillId="0" borderId="23" xfId="2" quotePrefix="1" applyFont="1" applyBorder="1" applyAlignment="1">
      <alignment vertical="top" wrapText="1"/>
    </xf>
    <xf numFmtId="0" fontId="10" fillId="2" borderId="22" xfId="3" applyFont="1" applyFill="1" applyBorder="1" applyAlignment="1">
      <alignment horizontal="left" vertical="top"/>
    </xf>
    <xf numFmtId="0" fontId="10" fillId="0" borderId="22" xfId="6" applyFont="1" applyBorder="1" applyAlignment="1">
      <alignment vertical="top" wrapText="1"/>
    </xf>
    <xf numFmtId="3" fontId="7" fillId="0" borderId="27" xfId="2" quotePrefix="1" applyNumberFormat="1" applyFont="1" applyBorder="1" applyAlignment="1">
      <alignment horizontal="center" vertical="top"/>
    </xf>
    <xf numFmtId="165" fontId="7" fillId="0" borderId="25" xfId="4" applyFont="1" applyBorder="1" applyAlignment="1">
      <alignment horizontal="right" vertical="top"/>
    </xf>
    <xf numFmtId="165" fontId="7" fillId="2" borderId="23" xfId="4" applyFont="1" applyFill="1" applyBorder="1" applyAlignment="1">
      <alignment horizontal="right" vertical="top"/>
    </xf>
    <xf numFmtId="167" fontId="6" fillId="0" borderId="28" xfId="7" applyNumberFormat="1" applyFont="1" applyBorder="1" applyAlignment="1">
      <alignment horizontal="center" vertical="top" wrapText="1"/>
    </xf>
    <xf numFmtId="49" fontId="10" fillId="0" borderId="22" xfId="2" quotePrefix="1" applyNumberFormat="1" applyFont="1" applyBorder="1" applyAlignment="1">
      <alignment horizontal="center" vertical="top"/>
    </xf>
    <xf numFmtId="166" fontId="7" fillId="0" borderId="23" xfId="2" applyNumberFormat="1" applyFont="1" applyBorder="1"/>
    <xf numFmtId="0" fontId="7" fillId="0" borderId="23" xfId="2" applyFont="1" applyBorder="1"/>
    <xf numFmtId="0" fontId="7" fillId="0" borderId="26" xfId="2" quotePrefix="1" applyFont="1" applyBorder="1" applyAlignment="1">
      <alignment vertical="top" wrapText="1"/>
    </xf>
    <xf numFmtId="0" fontId="10" fillId="0" borderId="27" xfId="6" applyFont="1" applyBorder="1" applyAlignment="1">
      <alignment vertical="top" wrapText="1"/>
    </xf>
    <xf numFmtId="165" fontId="7" fillId="0" borderId="29" xfId="4" applyFont="1" applyBorder="1" applyAlignment="1">
      <alignment horizontal="right" vertical="top"/>
    </xf>
    <xf numFmtId="165" fontId="7" fillId="2" borderId="26" xfId="4" applyFont="1" applyFill="1" applyBorder="1" applyAlignment="1">
      <alignment horizontal="right" vertical="top"/>
    </xf>
    <xf numFmtId="0" fontId="7" fillId="2" borderId="22" xfId="2" quotePrefix="1" applyFont="1" applyFill="1" applyBorder="1" applyAlignment="1">
      <alignment vertical="top"/>
    </xf>
    <xf numFmtId="0" fontId="7" fillId="2" borderId="26" xfId="2" quotePrefix="1" applyFont="1" applyFill="1" applyBorder="1" applyAlignment="1">
      <alignment horizontal="left" vertical="top" wrapText="1"/>
    </xf>
    <xf numFmtId="0" fontId="7" fillId="0" borderId="26" xfId="2" quotePrefix="1" applyFont="1" applyBorder="1" applyAlignment="1">
      <alignment horizontal="center" vertical="top" wrapText="1"/>
    </xf>
    <xf numFmtId="0" fontId="10" fillId="2" borderId="22" xfId="3" applyFont="1" applyFill="1" applyBorder="1" applyAlignment="1">
      <alignment vertical="top" wrapText="1"/>
    </xf>
    <xf numFmtId="0" fontId="7" fillId="0" borderId="27" xfId="2" quotePrefix="1" applyFont="1" applyBorder="1" applyAlignment="1">
      <alignment horizontal="center" vertical="top" wrapText="1"/>
    </xf>
    <xf numFmtId="165" fontId="7" fillId="0" borderId="23" xfId="2" quotePrefix="1" applyNumberFormat="1" applyFont="1" applyBorder="1" applyAlignment="1">
      <alignment vertical="top" wrapText="1"/>
    </xf>
    <xf numFmtId="0" fontId="7" fillId="0" borderId="26" xfId="2" applyFont="1" applyBorder="1" applyAlignment="1">
      <alignment horizontal="left" vertical="top" wrapText="1"/>
    </xf>
    <xf numFmtId="0" fontId="7" fillId="0" borderId="26" xfId="2" applyFont="1" applyBorder="1" applyAlignment="1">
      <alignment vertical="top" wrapText="1"/>
    </xf>
    <xf numFmtId="0" fontId="7" fillId="2" borderId="22" xfId="3" applyFont="1" applyFill="1" applyBorder="1" applyAlignment="1">
      <alignment vertical="top"/>
    </xf>
    <xf numFmtId="0" fontId="8" fillId="5" borderId="27" xfId="2" applyFont="1" applyFill="1" applyBorder="1" applyAlignment="1">
      <alignment vertical="top" wrapText="1"/>
    </xf>
    <xf numFmtId="167" fontId="7" fillId="0" borderId="26" xfId="5" applyNumberFormat="1" applyFont="1" applyBorder="1" applyAlignment="1">
      <alignment vertical="top" wrapText="1"/>
    </xf>
    <xf numFmtId="167" fontId="7" fillId="2" borderId="26" xfId="5" applyNumberFormat="1" applyFont="1" applyFill="1" applyBorder="1" applyAlignment="1">
      <alignment vertical="top" wrapText="1"/>
    </xf>
    <xf numFmtId="167" fontId="6" fillId="0" borderId="28" xfId="5" applyNumberFormat="1" applyFont="1" applyBorder="1" applyAlignment="1">
      <alignment horizontal="center" vertical="top" wrapText="1"/>
    </xf>
    <xf numFmtId="0" fontId="7" fillId="2" borderId="22" xfId="3" applyFont="1" applyFill="1" applyBorder="1" applyAlignment="1">
      <alignment vertical="top" wrapText="1"/>
    </xf>
    <xf numFmtId="0" fontId="7" fillId="2" borderId="22" xfId="6" applyFill="1" applyBorder="1" applyAlignment="1">
      <alignment vertical="top" wrapText="1"/>
    </xf>
    <xf numFmtId="165" fontId="7" fillId="2" borderId="25" xfId="4" applyFont="1" applyFill="1" applyBorder="1" applyAlignment="1">
      <alignment horizontal="right" vertical="top"/>
    </xf>
    <xf numFmtId="0" fontId="7" fillId="0" borderId="22" xfId="6" applyBorder="1" applyAlignment="1">
      <alignment vertical="top" wrapText="1"/>
    </xf>
    <xf numFmtId="0" fontId="7" fillId="0" borderId="27" xfId="6" applyBorder="1" applyAlignment="1">
      <alignment vertical="top" wrapText="1"/>
    </xf>
    <xf numFmtId="0" fontId="7" fillId="0" borderId="22" xfId="2" quotePrefix="1" applyFont="1" applyBorder="1" applyAlignment="1">
      <alignment vertical="top" wrapText="1"/>
    </xf>
    <xf numFmtId="0" fontId="7" fillId="0" borderId="15" xfId="2" applyFont="1" applyBorder="1" applyAlignment="1">
      <alignment horizontal="left" vertical="center" wrapText="1"/>
    </xf>
    <xf numFmtId="0" fontId="7" fillId="2" borderId="23" xfId="2" quotePrefix="1" applyFont="1" applyFill="1" applyBorder="1" applyAlignment="1">
      <alignment horizontal="center" vertical="top"/>
    </xf>
    <xf numFmtId="0" fontId="7" fillId="2" borderId="22" xfId="3" applyFill="1" applyBorder="1" applyAlignment="1">
      <alignment vertical="top"/>
    </xf>
    <xf numFmtId="49" fontId="7" fillId="0" borderId="23" xfId="2" applyNumberFormat="1" applyFont="1" applyBorder="1" applyAlignment="1">
      <alignment vertical="top"/>
    </xf>
    <xf numFmtId="0" fontId="10" fillId="2" borderId="22" xfId="3" applyFont="1" applyFill="1" applyBorder="1" applyAlignment="1">
      <alignment vertical="top"/>
    </xf>
    <xf numFmtId="165" fontId="7" fillId="0" borderId="23" xfId="2" quotePrefix="1" applyNumberFormat="1" applyFont="1" applyBorder="1" applyAlignment="1">
      <alignment horizontal="left" vertical="center" wrapText="1"/>
    </xf>
    <xf numFmtId="0" fontId="7" fillId="2" borderId="15" xfId="2" applyFont="1" applyFill="1" applyBorder="1" applyAlignment="1">
      <alignment horizontal="left" vertical="center" wrapText="1"/>
    </xf>
    <xf numFmtId="0" fontId="7" fillId="2" borderId="22" xfId="2" quotePrefix="1" applyFont="1" applyFill="1" applyBorder="1" applyAlignment="1">
      <alignment horizontal="center" vertical="top"/>
    </xf>
    <xf numFmtId="0" fontId="7" fillId="0" borderId="11" xfId="2" applyFont="1" applyBorder="1" applyAlignment="1">
      <alignment horizontal="left" vertical="center" wrapText="1"/>
    </xf>
    <xf numFmtId="0" fontId="7" fillId="0" borderId="15" xfId="2" applyFont="1" applyBorder="1" applyAlignment="1">
      <alignment horizontal="left" vertical="top" wrapText="1"/>
    </xf>
    <xf numFmtId="165" fontId="7" fillId="6" borderId="23" xfId="4" applyFont="1" applyFill="1" applyBorder="1" applyAlignment="1">
      <alignment horizontal="right" vertical="top"/>
    </xf>
    <xf numFmtId="165" fontId="7" fillId="2" borderId="23" xfId="4" applyFont="1" applyFill="1" applyBorder="1" applyAlignment="1">
      <alignment horizontal="left" vertical="center"/>
    </xf>
    <xf numFmtId="0" fontId="7" fillId="0" borderId="23" xfId="2" quotePrefix="1" applyFont="1" applyBorder="1" applyAlignment="1">
      <alignment horizontal="center" vertical="top" wrapText="1"/>
    </xf>
    <xf numFmtId="0" fontId="10" fillId="0" borderId="27" xfId="6" quotePrefix="1" applyFont="1" applyBorder="1" applyAlignment="1">
      <alignment vertical="top" wrapText="1"/>
    </xf>
    <xf numFmtId="165" fontId="11" fillId="2" borderId="23" xfId="4" applyFont="1" applyFill="1" applyBorder="1" applyAlignment="1">
      <alignment horizontal="right" vertical="top"/>
    </xf>
    <xf numFmtId="0" fontId="10" fillId="0" borderId="27" xfId="6" quotePrefix="1" applyFont="1" applyBorder="1" applyAlignment="1">
      <alignment horizontal="center" vertical="center" wrapText="1"/>
    </xf>
    <xf numFmtId="0" fontId="7" fillId="2" borderId="27" xfId="2" applyFont="1" applyFill="1" applyBorder="1" applyAlignment="1">
      <alignment vertical="top" wrapText="1"/>
    </xf>
    <xf numFmtId="0" fontId="8" fillId="2" borderId="27" xfId="2" applyFont="1" applyFill="1" applyBorder="1" applyAlignment="1">
      <alignment vertical="top" wrapText="1"/>
    </xf>
    <xf numFmtId="0" fontId="7" fillId="5" borderId="23" xfId="2" quotePrefix="1" applyFont="1" applyFill="1" applyBorder="1" applyAlignment="1">
      <alignment horizontal="center" vertical="top"/>
    </xf>
    <xf numFmtId="0" fontId="7" fillId="0" borderId="22" xfId="6" applyFont="1" applyBorder="1" applyAlignment="1">
      <alignment vertical="top" wrapText="1"/>
    </xf>
    <xf numFmtId="167" fontId="12" fillId="0" borderId="30" xfId="7" applyNumberFormat="1" applyFont="1" applyBorder="1" applyAlignment="1">
      <alignment horizontal="center" vertical="top" wrapText="1"/>
    </xf>
    <xf numFmtId="0" fontId="7" fillId="0" borderId="22" xfId="6" quotePrefix="1" applyFont="1" applyBorder="1" applyAlignment="1">
      <alignment vertical="top" wrapText="1"/>
    </xf>
    <xf numFmtId="0" fontId="11" fillId="0" borderId="26" xfId="2" quotePrefix="1" applyFont="1" applyBorder="1" applyAlignment="1">
      <alignment horizontal="left" vertical="top" wrapText="1"/>
    </xf>
    <xf numFmtId="0" fontId="10" fillId="0" borderId="27" xfId="2" quotePrefix="1" applyFont="1" applyBorder="1" applyAlignment="1">
      <alignment horizontal="center" vertical="top" wrapText="1"/>
    </xf>
    <xf numFmtId="165" fontId="10" fillId="0" borderId="25" xfId="4" applyFont="1" applyBorder="1" applyAlignment="1">
      <alignment horizontal="right" vertical="top"/>
    </xf>
    <xf numFmtId="49" fontId="10" fillId="2" borderId="22" xfId="2" quotePrefix="1" applyNumberFormat="1" applyFont="1" applyFill="1" applyBorder="1" applyAlignment="1">
      <alignment horizontal="center" vertical="top"/>
    </xf>
    <xf numFmtId="166" fontId="7" fillId="0" borderId="31" xfId="2" applyNumberFormat="1" applyFont="1" applyBorder="1"/>
    <xf numFmtId="0" fontId="7" fillId="0" borderId="21" xfId="2" applyFont="1" applyBorder="1" applyAlignment="1">
      <alignment vertical="top" wrapText="1"/>
    </xf>
    <xf numFmtId="0" fontId="7" fillId="0" borderId="22" xfId="2" applyFont="1" applyBorder="1" applyAlignment="1">
      <alignment horizontal="center" vertical="top"/>
    </xf>
    <xf numFmtId="0" fontId="7" fillId="0" borderId="27" xfId="2" quotePrefix="1" applyFont="1" applyBorder="1" applyAlignment="1">
      <alignment horizontal="left" vertical="top" wrapText="1"/>
    </xf>
    <xf numFmtId="0" fontId="10" fillId="0" borderId="22" xfId="6" quotePrefix="1" applyFont="1" applyBorder="1" applyAlignment="1">
      <alignment vertical="top" wrapText="1"/>
    </xf>
    <xf numFmtId="0" fontId="10" fillId="0" borderId="22" xfId="6" quotePrefix="1" applyFont="1" applyBorder="1" applyAlignment="1">
      <alignment horizontal="center" vertical="top" wrapText="1"/>
    </xf>
    <xf numFmtId="3" fontId="7" fillId="2" borderId="27" xfId="2" quotePrefix="1" applyNumberFormat="1" applyFont="1" applyFill="1" applyBorder="1" applyAlignment="1">
      <alignment horizontal="center" vertical="top"/>
    </xf>
    <xf numFmtId="168" fontId="10" fillId="7" borderId="21" xfId="2" applyNumberFormat="1" applyFont="1" applyFill="1" applyBorder="1" applyAlignment="1">
      <alignment horizontal="center" vertical="top"/>
    </xf>
    <xf numFmtId="0" fontId="10" fillId="7" borderId="22" xfId="2" applyFont="1" applyFill="1" applyBorder="1" applyAlignment="1">
      <alignment vertical="top"/>
    </xf>
    <xf numFmtId="0" fontId="10" fillId="7" borderId="22" xfId="3" applyFont="1" applyFill="1" applyBorder="1" applyAlignment="1">
      <alignment horizontal="left" vertical="top"/>
    </xf>
    <xf numFmtId="0" fontId="10" fillId="7" borderId="23" xfId="3" applyFont="1" applyFill="1" applyBorder="1" applyAlignment="1">
      <alignment horizontal="center" vertical="top"/>
    </xf>
    <xf numFmtId="0" fontId="10" fillId="7" borderId="22" xfId="3" applyFont="1" applyFill="1" applyBorder="1" applyAlignment="1">
      <alignment vertical="top"/>
    </xf>
    <xf numFmtId="0" fontId="13" fillId="7" borderId="22" xfId="2" applyFont="1" applyFill="1" applyBorder="1" applyAlignment="1">
      <alignment vertical="center" wrapText="1"/>
    </xf>
    <xf numFmtId="0" fontId="10" fillId="7" borderId="22" xfId="2" applyFont="1" applyFill="1" applyBorder="1" applyAlignment="1">
      <alignment horizontal="center" vertical="top"/>
    </xf>
    <xf numFmtId="0" fontId="7" fillId="5" borderId="22" xfId="2" applyFont="1" applyFill="1" applyBorder="1" applyAlignment="1">
      <alignment horizontal="center" vertical="top"/>
    </xf>
    <xf numFmtId="0" fontId="10" fillId="7" borderId="28" xfId="2" applyFont="1" applyFill="1" applyBorder="1" applyAlignment="1">
      <alignment horizontal="center" vertical="top"/>
    </xf>
    <xf numFmtId="49" fontId="10" fillId="7" borderId="22" xfId="2" applyNumberFormat="1" applyFont="1" applyFill="1" applyBorder="1" applyAlignment="1">
      <alignment horizontal="center" vertical="top"/>
    </xf>
    <xf numFmtId="165" fontId="7" fillId="7" borderId="23" xfId="2" applyNumberFormat="1" applyFont="1" applyFill="1" applyBorder="1" applyAlignment="1">
      <alignment vertical="top" wrapText="1"/>
    </xf>
    <xf numFmtId="166" fontId="7" fillId="7" borderId="23" xfId="2" applyNumberFormat="1" applyFont="1" applyFill="1" applyBorder="1"/>
    <xf numFmtId="166" fontId="7" fillId="7" borderId="23" xfId="2" applyNumberFormat="1" applyFont="1" applyFill="1" applyBorder="1" applyAlignment="1">
      <alignment vertical="top" wrapText="1"/>
    </xf>
    <xf numFmtId="0" fontId="7" fillId="7" borderId="23" xfId="2" applyFont="1" applyFill="1" applyBorder="1" applyAlignment="1">
      <alignment vertical="top" wrapText="1"/>
    </xf>
    <xf numFmtId="0" fontId="7" fillId="7" borderId="23" xfId="2" applyFont="1" applyFill="1" applyBorder="1" applyAlignment="1">
      <alignment horizontal="center" vertical="top"/>
    </xf>
    <xf numFmtId="0" fontId="7" fillId="7" borderId="23" xfId="2" applyFont="1" applyFill="1" applyBorder="1"/>
    <xf numFmtId="0" fontId="7" fillId="2" borderId="32" xfId="2" applyFont="1" applyFill="1" applyBorder="1" applyAlignment="1">
      <alignment horizontal="center" vertical="top"/>
    </xf>
    <xf numFmtId="0" fontId="7" fillId="2" borderId="33" xfId="2" applyFont="1" applyFill="1" applyBorder="1" applyAlignment="1">
      <alignment vertical="top"/>
    </xf>
    <xf numFmtId="0" fontId="7" fillId="0" borderId="34" xfId="2" quotePrefix="1" applyFont="1" applyBorder="1" applyAlignment="1">
      <alignment horizontal="center" vertical="top" wrapText="1"/>
    </xf>
    <xf numFmtId="0" fontId="7" fillId="0" borderId="33" xfId="2" applyFont="1" applyBorder="1" applyAlignment="1">
      <alignment vertical="top" wrapText="1"/>
    </xf>
    <xf numFmtId="0" fontId="7" fillId="2" borderId="35" xfId="3" applyFill="1" applyBorder="1" applyAlignment="1">
      <alignment vertical="top"/>
    </xf>
    <xf numFmtId="0" fontId="10" fillId="0" borderId="35" xfId="2" applyFont="1" applyBorder="1" applyAlignment="1">
      <alignment vertical="top" wrapText="1"/>
    </xf>
    <xf numFmtId="0" fontId="10" fillId="0" borderId="35" xfId="2" quotePrefix="1" applyFont="1" applyBorder="1" applyAlignment="1">
      <alignment horizontal="center" vertical="top" wrapText="1"/>
    </xf>
    <xf numFmtId="165" fontId="7" fillId="2" borderId="35" xfId="8" applyNumberFormat="1" applyFont="1" applyFill="1" applyBorder="1" applyAlignment="1">
      <alignment horizontal="center" vertical="top"/>
    </xf>
    <xf numFmtId="167" fontId="12" fillId="0" borderId="36" xfId="7" applyNumberFormat="1" applyFont="1" applyBorder="1" applyAlignment="1">
      <alignment horizontal="center" vertical="top" wrapText="1"/>
    </xf>
    <xf numFmtId="49" fontId="7" fillId="0" borderId="11" xfId="2" applyNumberFormat="1" applyFont="1" applyBorder="1" applyAlignment="1">
      <alignment horizontal="center" vertical="top"/>
    </xf>
    <xf numFmtId="166" fontId="7" fillId="0" borderId="12" xfId="2" applyNumberFormat="1" applyFont="1" applyBorder="1"/>
    <xf numFmtId="0" fontId="7" fillId="0" borderId="11" xfId="2" quotePrefix="1" applyFont="1" applyBorder="1" applyAlignment="1">
      <alignment vertical="top" wrapText="1"/>
    </xf>
    <xf numFmtId="0" fontId="7" fillId="0" borderId="12" xfId="2" applyFont="1" applyBorder="1"/>
    <xf numFmtId="0" fontId="7" fillId="2" borderId="16" xfId="2" applyFont="1" applyFill="1" applyBorder="1" applyAlignment="1">
      <alignment horizontal="center" vertical="top"/>
    </xf>
    <xf numFmtId="0" fontId="7" fillId="2" borderId="17" xfId="2" applyFont="1" applyFill="1" applyBorder="1" applyAlignment="1">
      <alignment vertical="top"/>
    </xf>
    <xf numFmtId="0" fontId="7" fillId="0" borderId="18" xfId="2" applyFont="1" applyBorder="1" applyAlignment="1">
      <alignment horizontal="center" vertical="top" wrapText="1"/>
    </xf>
    <xf numFmtId="0" fontId="7" fillId="0" borderId="17" xfId="2" applyFont="1" applyBorder="1" applyAlignment="1">
      <alignment vertical="top" wrapText="1"/>
    </xf>
    <xf numFmtId="167" fontId="7" fillId="2" borderId="15" xfId="2" quotePrefix="1" applyNumberFormat="1" applyFont="1" applyFill="1" applyBorder="1" applyAlignment="1">
      <alignment horizontal="center" vertical="top" wrapText="1"/>
    </xf>
    <xf numFmtId="167" fontId="10" fillId="0" borderId="37" xfId="2" quotePrefix="1" applyNumberFormat="1" applyFont="1" applyBorder="1" applyAlignment="1">
      <alignment horizontal="center" vertical="top" wrapText="1"/>
    </xf>
    <xf numFmtId="0" fontId="7" fillId="2" borderId="35" xfId="2" quotePrefix="1" applyFont="1" applyFill="1" applyBorder="1" applyAlignment="1">
      <alignment horizontal="center" vertical="top" wrapText="1"/>
    </xf>
    <xf numFmtId="0" fontId="10" fillId="0" borderId="36" xfId="2" quotePrefix="1" applyFont="1" applyBorder="1" applyAlignment="1">
      <alignment horizontal="center" vertical="top" wrapText="1"/>
    </xf>
    <xf numFmtId="0" fontId="6" fillId="6" borderId="38" xfId="2" quotePrefix="1" applyFont="1" applyFill="1" applyBorder="1" applyAlignment="1">
      <alignment horizontal="center" vertical="center"/>
    </xf>
    <xf numFmtId="0" fontId="6" fillId="6" borderId="39" xfId="2" quotePrefix="1" applyFont="1" applyFill="1" applyBorder="1" applyAlignment="1">
      <alignment horizontal="center" vertical="center"/>
    </xf>
    <xf numFmtId="0" fontId="6" fillId="6" borderId="40" xfId="3" applyFont="1" applyFill="1" applyBorder="1" applyAlignment="1">
      <alignment horizontal="left" vertical="center"/>
    </xf>
    <xf numFmtId="0" fontId="6" fillId="6" borderId="40" xfId="3" applyFont="1" applyFill="1" applyBorder="1" applyAlignment="1">
      <alignment vertical="center"/>
    </xf>
    <xf numFmtId="0" fontId="6" fillId="6" borderId="39" xfId="2" quotePrefix="1" applyFont="1" applyFill="1" applyBorder="1" applyAlignment="1">
      <alignment vertical="center"/>
    </xf>
    <xf numFmtId="165" fontId="6" fillId="6" borderId="39" xfId="4" applyFont="1" applyFill="1" applyBorder="1" applyAlignment="1">
      <alignment horizontal="right" vertical="center"/>
    </xf>
    <xf numFmtId="165" fontId="6" fillId="6" borderId="41" xfId="4" applyFont="1" applyFill="1" applyBorder="1" applyAlignment="1">
      <alignment horizontal="right" vertical="center"/>
    </xf>
    <xf numFmtId="49" fontId="7" fillId="6" borderId="39" xfId="2" applyNumberFormat="1" applyFont="1" applyFill="1" applyBorder="1" applyAlignment="1">
      <alignment vertical="center"/>
    </xf>
    <xf numFmtId="165" fontId="7" fillId="6" borderId="42" xfId="2" applyNumberFormat="1" applyFont="1" applyFill="1" applyBorder="1" applyAlignment="1">
      <alignment vertical="center" wrapText="1"/>
    </xf>
    <xf numFmtId="166" fontId="7" fillId="6" borderId="42" xfId="2" applyNumberFormat="1" applyFont="1" applyFill="1" applyBorder="1" applyAlignment="1">
      <alignment vertical="center"/>
    </xf>
    <xf numFmtId="166" fontId="7" fillId="6" borderId="42" xfId="2" applyNumberFormat="1" applyFont="1" applyFill="1" applyBorder="1" applyAlignment="1">
      <alignment vertical="center" wrapText="1"/>
    </xf>
    <xf numFmtId="0" fontId="7" fillId="6" borderId="42" xfId="2" applyFont="1" applyFill="1" applyBorder="1" applyAlignment="1">
      <alignment vertical="center" wrapText="1"/>
    </xf>
    <xf numFmtId="0" fontId="7" fillId="6" borderId="42" xfId="2" applyFont="1" applyFill="1" applyBorder="1" applyAlignment="1">
      <alignment horizontal="center" vertical="center"/>
    </xf>
    <xf numFmtId="0" fontId="7" fillId="6" borderId="42" xfId="2" applyFont="1" applyFill="1" applyBorder="1" applyAlignment="1">
      <alignment vertical="center"/>
    </xf>
    <xf numFmtId="0" fontId="7" fillId="0" borderId="0" xfId="2" applyFont="1" applyAlignment="1">
      <alignment horizontal="left"/>
    </xf>
    <xf numFmtId="165" fontId="7" fillId="2" borderId="0" xfId="4" applyFont="1" applyFill="1" applyAlignment="1">
      <alignment horizontal="center" vertical="center"/>
    </xf>
    <xf numFmtId="165" fontId="7" fillId="0" borderId="0" xfId="2" applyNumberFormat="1" applyFont="1" applyAlignment="1">
      <alignment horizontal="center" vertical="center"/>
    </xf>
    <xf numFmtId="165" fontId="7" fillId="2" borderId="0" xfId="4" applyFont="1" applyFill="1"/>
    <xf numFmtId="165" fontId="7" fillId="0" borderId="0" xfId="2" applyNumberFormat="1" applyFont="1"/>
    <xf numFmtId="165" fontId="6" fillId="0" borderId="0" xfId="2" applyNumberFormat="1" applyFont="1"/>
    <xf numFmtId="0" fontId="7" fillId="2" borderId="0" xfId="2" applyFont="1" applyFill="1"/>
    <xf numFmtId="0" fontId="6" fillId="0" borderId="0" xfId="2" applyFont="1" applyAlignment="1">
      <alignment vertical="top"/>
    </xf>
    <xf numFmtId="0" fontId="6" fillId="0" borderId="0" xfId="2" applyFont="1" applyAlignment="1">
      <alignment vertical="top" wrapText="1"/>
    </xf>
    <xf numFmtId="0" fontId="0" fillId="0" borderId="1" xfId="0" applyBorder="1" applyAlignment="1">
      <alignment horizontal="left" vertical="top"/>
    </xf>
    <xf numFmtId="165" fontId="0" fillId="0" borderId="1" xfId="0" applyNumberFormat="1" applyBorder="1" applyAlignment="1">
      <alignment horizontal="left" vertical="top"/>
    </xf>
    <xf numFmtId="15" fontId="0" fillId="0" borderId="1" xfId="0" applyNumberFormat="1" applyBorder="1" applyAlignment="1">
      <alignment horizontal="left" vertical="top"/>
    </xf>
    <xf numFmtId="0" fontId="0" fillId="0" borderId="0" xfId="0" applyAlignment="1">
      <alignment horizontal="left" vertical="top"/>
    </xf>
    <xf numFmtId="0" fontId="0" fillId="0" borderId="1" xfId="0" applyBorder="1" applyAlignment="1">
      <alignment horizontal="center" vertical="center" wrapText="1"/>
    </xf>
    <xf numFmtId="0" fontId="0" fillId="0" borderId="1" xfId="0" quotePrefix="1" applyBorder="1" applyAlignment="1">
      <alignment horizontal="left" vertical="top" wrapText="1"/>
    </xf>
    <xf numFmtId="0" fontId="0" fillId="0" borderId="1" xfId="0" applyBorder="1" applyAlignment="1">
      <alignment horizontal="center" vertical="center"/>
    </xf>
    <xf numFmtId="15" fontId="0" fillId="0" borderId="1" xfId="0" applyNumberFormat="1" applyBorder="1" applyAlignment="1">
      <alignment horizontal="left" vertical="top" wrapText="1"/>
    </xf>
    <xf numFmtId="0" fontId="0" fillId="0" borderId="1" xfId="0" applyBorder="1" applyAlignment="1">
      <alignment horizontal="center" vertical="center"/>
    </xf>
    <xf numFmtId="0" fontId="0" fillId="0" borderId="1" xfId="0" quotePrefix="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wrapText="1"/>
    </xf>
    <xf numFmtId="0" fontId="0" fillId="0" borderId="1" xfId="0" applyBorder="1" applyAlignment="1">
      <alignment vertical="center"/>
    </xf>
    <xf numFmtId="165" fontId="0" fillId="0" borderId="1" xfId="0" applyNumberFormat="1" applyBorder="1" applyAlignment="1">
      <alignment vertical="center"/>
    </xf>
    <xf numFmtId="165" fontId="0" fillId="0" borderId="1" xfId="0" applyNumberFormat="1" applyBorder="1" applyAlignment="1">
      <alignment vertical="top"/>
    </xf>
    <xf numFmtId="165" fontId="0" fillId="0" borderId="1" xfId="0" applyNumberFormat="1" applyBorder="1" applyAlignment="1">
      <alignment vertical="top" wrapText="1"/>
    </xf>
    <xf numFmtId="165" fontId="0" fillId="0" borderId="1" xfId="0" applyNumberFormat="1" applyBorder="1" applyAlignment="1">
      <alignment horizontal="right" vertical="top"/>
    </xf>
    <xf numFmtId="0" fontId="0" fillId="0" borderId="1" xfId="0" applyBorder="1" applyAlignment="1">
      <alignment horizontal="center" wrapText="1"/>
    </xf>
    <xf numFmtId="0" fontId="0" fillId="0" borderId="1" xfId="0" applyBorder="1" applyAlignment="1">
      <alignment horizontal="center" vertical="center"/>
    </xf>
    <xf numFmtId="15" fontId="0" fillId="0" borderId="1" xfId="0" applyNumberFormat="1" applyBorder="1" applyAlignment="1">
      <alignment vertical="top"/>
    </xf>
    <xf numFmtId="0" fontId="0" fillId="0" borderId="1" xfId="0" applyBorder="1" applyAlignment="1">
      <alignment horizontal="center" vertical="center"/>
    </xf>
    <xf numFmtId="165" fontId="0" fillId="0" borderId="1" xfId="0" applyNumberFormat="1"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horizontal="center" vertical="center"/>
    </xf>
    <xf numFmtId="0" fontId="18" fillId="0" borderId="1" xfId="0" applyFont="1" applyBorder="1" applyAlignment="1">
      <alignment horizontal="center" vertical="center"/>
    </xf>
    <xf numFmtId="0" fontId="18" fillId="0" borderId="1" xfId="0" applyFont="1" applyBorder="1" applyAlignment="1">
      <alignment vertical="center"/>
    </xf>
    <xf numFmtId="165" fontId="18" fillId="0" borderId="1" xfId="0" applyNumberFormat="1" applyFont="1" applyBorder="1" applyAlignment="1">
      <alignment vertical="center"/>
    </xf>
    <xf numFmtId="0" fontId="18" fillId="0" borderId="1" xfId="0" quotePrefix="1" applyFont="1" applyBorder="1" applyAlignment="1">
      <alignment horizontal="center" vertical="top" wrapText="1"/>
    </xf>
    <xf numFmtId="0" fontId="18" fillId="0" borderId="1" xfId="0" applyFont="1" applyBorder="1"/>
    <xf numFmtId="15" fontId="18" fillId="0" borderId="1" xfId="0" applyNumberFormat="1" applyFont="1" applyBorder="1"/>
    <xf numFmtId="0" fontId="18" fillId="0" borderId="0" xfId="0" applyFont="1"/>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165" fontId="18" fillId="0" borderId="1" xfId="0" applyNumberFormat="1" applyFont="1" applyBorder="1" applyAlignment="1">
      <alignment vertical="center" wrapText="1"/>
    </xf>
    <xf numFmtId="0" fontId="0" fillId="0" borderId="1" xfId="0" applyBorder="1"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15" fontId="18" fillId="0" borderId="1" xfId="0" applyNumberFormat="1" applyFont="1" applyBorder="1" applyAlignment="1">
      <alignment vertical="top"/>
    </xf>
    <xf numFmtId="0" fontId="0" fillId="0" borderId="1" xfId="0" applyBorder="1" applyAlignment="1">
      <alignment horizontal="center" vertical="center"/>
    </xf>
    <xf numFmtId="0" fontId="6" fillId="3" borderId="7" xfId="2" applyFont="1" applyFill="1" applyBorder="1" applyAlignment="1">
      <alignment horizontal="center" vertical="center"/>
    </xf>
    <xf numFmtId="0" fontId="6" fillId="3" borderId="15" xfId="2" applyFont="1" applyFill="1" applyBorder="1" applyAlignment="1">
      <alignment horizontal="center" vertical="center"/>
    </xf>
    <xf numFmtId="49" fontId="6" fillId="3" borderId="6" xfId="2" applyNumberFormat="1" applyFont="1" applyFill="1" applyBorder="1" applyAlignment="1">
      <alignment horizontal="center" vertical="center"/>
    </xf>
    <xf numFmtId="49" fontId="6" fillId="3" borderId="14" xfId="2" applyNumberFormat="1" applyFont="1" applyFill="1" applyBorder="1" applyAlignment="1">
      <alignment horizontal="center" vertical="center"/>
    </xf>
    <xf numFmtId="165" fontId="6" fillId="3" borderId="7" xfId="2" applyNumberFormat="1" applyFont="1" applyFill="1" applyBorder="1" applyAlignment="1">
      <alignment horizontal="center" vertical="center" wrapText="1"/>
    </xf>
    <xf numFmtId="165" fontId="6" fillId="3" borderId="15" xfId="2" applyNumberFormat="1" applyFont="1" applyFill="1" applyBorder="1" applyAlignment="1">
      <alignment horizontal="center" vertical="center" wrapText="1"/>
    </xf>
    <xf numFmtId="166" fontId="6" fillId="3" borderId="8" xfId="2" applyNumberFormat="1" applyFont="1" applyFill="1" applyBorder="1" applyAlignment="1">
      <alignment horizontal="center" vertical="center"/>
    </xf>
    <xf numFmtId="166" fontId="6" fillId="3" borderId="9" xfId="2" applyNumberFormat="1" applyFont="1" applyFill="1" applyBorder="1" applyAlignment="1">
      <alignment horizontal="center" vertical="center"/>
    </xf>
    <xf numFmtId="166" fontId="6" fillId="3" borderId="6" xfId="2" applyNumberFormat="1" applyFont="1" applyFill="1" applyBorder="1" applyAlignment="1">
      <alignment horizontal="center" vertical="center"/>
    </xf>
    <xf numFmtId="0" fontId="6" fillId="3" borderId="7" xfId="2" applyFont="1" applyFill="1" applyBorder="1" applyAlignment="1">
      <alignment horizontal="center" vertical="top"/>
    </xf>
    <xf numFmtId="0" fontId="6" fillId="3" borderId="15" xfId="2" applyFont="1" applyFill="1" applyBorder="1" applyAlignment="1">
      <alignment horizontal="center" vertical="top"/>
    </xf>
    <xf numFmtId="0" fontId="6" fillId="0" borderId="0" xfId="2" applyFont="1" applyAlignment="1">
      <alignment horizontal="center" vertical="top"/>
    </xf>
    <xf numFmtId="0" fontId="6" fillId="0" borderId="0" xfId="2" applyFont="1" applyAlignment="1">
      <alignment horizontal="left" vertical="top"/>
    </xf>
    <xf numFmtId="0" fontId="6" fillId="0" borderId="0" xfId="2" applyFont="1" applyBorder="1" applyAlignment="1">
      <alignment horizontal="left" vertical="top"/>
    </xf>
    <xf numFmtId="17" fontId="6" fillId="0" borderId="0" xfId="2" quotePrefix="1" applyNumberFormat="1" applyFont="1" applyBorder="1" applyAlignment="1">
      <alignment horizontal="left" vertical="top"/>
    </xf>
    <xf numFmtId="0" fontId="4" fillId="0" borderId="0" xfId="0" applyFont="1" applyAlignment="1">
      <alignment horizontal="center"/>
    </xf>
    <xf numFmtId="0" fontId="0" fillId="0" borderId="1" xfId="0" applyBorder="1" applyAlignment="1">
      <alignment horizontal="center" vertical="center"/>
    </xf>
    <xf numFmtId="0" fontId="0" fillId="0" borderId="43" xfId="0" applyBorder="1" applyAlignment="1">
      <alignment horizontal="center" vertical="center" wrapText="1"/>
    </xf>
    <xf numFmtId="0" fontId="0" fillId="0" borderId="15" xfId="0" applyBorder="1" applyAlignment="1">
      <alignment horizontal="center" vertical="center" wrapText="1"/>
    </xf>
    <xf numFmtId="0" fontId="0" fillId="0" borderId="44" xfId="0" applyBorder="1" applyAlignment="1">
      <alignment horizontal="center" vertical="center"/>
    </xf>
    <xf numFmtId="0" fontId="0" fillId="0" borderId="18" xfId="0" applyBorder="1" applyAlignment="1">
      <alignment horizontal="center" vertical="center"/>
    </xf>
    <xf numFmtId="0" fontId="0" fillId="0" borderId="17" xfId="0" applyBorder="1" applyAlignment="1">
      <alignment horizontal="center" vertical="center"/>
    </xf>
    <xf numFmtId="0" fontId="0" fillId="0" borderId="43" xfId="0" applyBorder="1" applyAlignment="1">
      <alignment horizontal="center" vertical="top" wrapText="1"/>
    </xf>
    <xf numFmtId="0" fontId="0" fillId="0" borderId="12" xfId="0" applyBorder="1" applyAlignment="1">
      <alignment horizontal="center" vertical="top" wrapText="1"/>
    </xf>
    <xf numFmtId="0" fontId="0" fillId="0" borderId="15" xfId="0" applyBorder="1" applyAlignment="1">
      <alignment horizontal="center" vertical="top" wrapText="1"/>
    </xf>
    <xf numFmtId="0" fontId="0" fillId="0" borderId="43" xfId="0" applyBorder="1" applyAlignment="1">
      <alignment horizontal="center" vertical="top"/>
    </xf>
    <xf numFmtId="0" fontId="0" fillId="0" borderId="12" xfId="0" applyBorder="1" applyAlignment="1">
      <alignment horizontal="center" vertical="top"/>
    </xf>
    <xf numFmtId="0" fontId="0" fillId="0" borderId="15" xfId="0" applyBorder="1" applyAlignment="1">
      <alignment horizontal="center" vertical="top"/>
    </xf>
  </cellXfs>
  <cellStyles count="393">
    <cellStyle name="Comma [0]" xfId="1" builtinId="6"/>
    <cellStyle name="Comma [0] 10" xfId="9" xr:uid="{00000000-0005-0000-0000-000001000000}"/>
    <cellStyle name="Comma [0] 2" xfId="4" xr:uid="{00000000-0005-0000-0000-000002000000}"/>
    <cellStyle name="Comma [0] 2 2" xfId="10" xr:uid="{00000000-0005-0000-0000-000003000000}"/>
    <cellStyle name="Comma [0] 2 3" xfId="11" xr:uid="{00000000-0005-0000-0000-000004000000}"/>
    <cellStyle name="Comma [0] 2 4" xfId="12" xr:uid="{00000000-0005-0000-0000-000005000000}"/>
    <cellStyle name="Comma [0] 2 5" xfId="13" xr:uid="{00000000-0005-0000-0000-000006000000}"/>
    <cellStyle name="Comma [0] 2 6" xfId="14" xr:uid="{00000000-0005-0000-0000-000007000000}"/>
    <cellStyle name="Comma [0] 2 7" xfId="15" xr:uid="{00000000-0005-0000-0000-000008000000}"/>
    <cellStyle name="Comma [0] 2 8" xfId="16" xr:uid="{00000000-0005-0000-0000-000009000000}"/>
    <cellStyle name="Comma [0] 3" xfId="17" xr:uid="{00000000-0005-0000-0000-00000A000000}"/>
    <cellStyle name="Comma [0] 3 2" xfId="18" xr:uid="{00000000-0005-0000-0000-00000B000000}"/>
    <cellStyle name="Comma [0] 4" xfId="19" xr:uid="{00000000-0005-0000-0000-00000C000000}"/>
    <cellStyle name="Comma [0] 4 2" xfId="20" xr:uid="{00000000-0005-0000-0000-00000D000000}"/>
    <cellStyle name="Comma [0] 4 3" xfId="21" xr:uid="{00000000-0005-0000-0000-00000E000000}"/>
    <cellStyle name="Comma [0] 5" xfId="22" xr:uid="{00000000-0005-0000-0000-00000F000000}"/>
    <cellStyle name="Comma [0] 5 2" xfId="23" xr:uid="{00000000-0005-0000-0000-000010000000}"/>
    <cellStyle name="Comma [0] 6" xfId="24" xr:uid="{00000000-0005-0000-0000-000011000000}"/>
    <cellStyle name="Comma [0] 8" xfId="25" xr:uid="{00000000-0005-0000-0000-000012000000}"/>
    <cellStyle name="Comma 2" xfId="5" xr:uid="{00000000-0005-0000-0000-000013000000}"/>
    <cellStyle name="Comma 2 2" xfId="8" xr:uid="{00000000-0005-0000-0000-000014000000}"/>
    <cellStyle name="Comma 2 2 2" xfId="26" xr:uid="{00000000-0005-0000-0000-000015000000}"/>
    <cellStyle name="Comma 2 3" xfId="7" xr:uid="{00000000-0005-0000-0000-000016000000}"/>
    <cellStyle name="Comma 2 3 2" xfId="27" xr:uid="{00000000-0005-0000-0000-000017000000}"/>
    <cellStyle name="Comma 2 4" xfId="28" xr:uid="{00000000-0005-0000-0000-000018000000}"/>
    <cellStyle name="Comma 2 5" xfId="29" xr:uid="{00000000-0005-0000-0000-000019000000}"/>
    <cellStyle name="Comma 2 6" xfId="30" xr:uid="{00000000-0005-0000-0000-00001A000000}"/>
    <cellStyle name="Comma 2 7" xfId="31" xr:uid="{00000000-0005-0000-0000-00001B000000}"/>
    <cellStyle name="Comma 3" xfId="32" xr:uid="{00000000-0005-0000-0000-00001C000000}"/>
    <cellStyle name="Comma 3 2" xfId="33" xr:uid="{00000000-0005-0000-0000-00001D000000}"/>
    <cellStyle name="Comma 4" xfId="34" xr:uid="{00000000-0005-0000-0000-00001E000000}"/>
    <cellStyle name="Comma 4 2" xfId="35" xr:uid="{00000000-0005-0000-0000-00001F000000}"/>
    <cellStyle name="Comma 5" xfId="36" xr:uid="{00000000-0005-0000-0000-000020000000}"/>
    <cellStyle name="Comma 5 2" xfId="37" xr:uid="{00000000-0005-0000-0000-000021000000}"/>
    <cellStyle name="Comma 6" xfId="38" xr:uid="{00000000-0005-0000-0000-000022000000}"/>
    <cellStyle name="Comma 7" xfId="39" xr:uid="{00000000-0005-0000-0000-000023000000}"/>
    <cellStyle name="Currency [0] 2" xfId="40" xr:uid="{00000000-0005-0000-0000-000024000000}"/>
    <cellStyle name="Currency [0] 2 10" xfId="41" xr:uid="{00000000-0005-0000-0000-000025000000}"/>
    <cellStyle name="Currency [0] 2 11" xfId="42" xr:uid="{00000000-0005-0000-0000-000026000000}"/>
    <cellStyle name="Currency [0] 2 12" xfId="43" xr:uid="{00000000-0005-0000-0000-000027000000}"/>
    <cellStyle name="Currency [0] 2 13" xfId="44" xr:uid="{00000000-0005-0000-0000-000028000000}"/>
    <cellStyle name="Currency [0] 2 14" xfId="45" xr:uid="{00000000-0005-0000-0000-000029000000}"/>
    <cellStyle name="Currency [0] 2 15" xfId="46" xr:uid="{00000000-0005-0000-0000-00002A000000}"/>
    <cellStyle name="Currency [0] 2 16" xfId="47" xr:uid="{00000000-0005-0000-0000-00002B000000}"/>
    <cellStyle name="Currency [0] 2 17" xfId="48" xr:uid="{00000000-0005-0000-0000-00002C000000}"/>
    <cellStyle name="Currency [0] 2 18" xfId="49" xr:uid="{00000000-0005-0000-0000-00002D000000}"/>
    <cellStyle name="Currency [0] 2 19" xfId="50" xr:uid="{00000000-0005-0000-0000-00002E000000}"/>
    <cellStyle name="Currency [0] 2 2" xfId="51" xr:uid="{00000000-0005-0000-0000-00002F000000}"/>
    <cellStyle name="Currency [0] 2 20" xfId="52" xr:uid="{00000000-0005-0000-0000-000030000000}"/>
    <cellStyle name="Currency [0] 2 21" xfId="53" xr:uid="{00000000-0005-0000-0000-000031000000}"/>
    <cellStyle name="Currency [0] 2 22" xfId="54" xr:uid="{00000000-0005-0000-0000-000032000000}"/>
    <cellStyle name="Currency [0] 2 23" xfId="55" xr:uid="{00000000-0005-0000-0000-000033000000}"/>
    <cellStyle name="Currency [0] 2 24" xfId="56" xr:uid="{00000000-0005-0000-0000-000034000000}"/>
    <cellStyle name="Currency [0] 2 25" xfId="57" xr:uid="{00000000-0005-0000-0000-000035000000}"/>
    <cellStyle name="Currency [0] 2 3" xfId="58" xr:uid="{00000000-0005-0000-0000-000036000000}"/>
    <cellStyle name="Currency [0] 2 3 10" xfId="59" xr:uid="{00000000-0005-0000-0000-000037000000}"/>
    <cellStyle name="Currency [0] 2 3 11" xfId="60" xr:uid="{00000000-0005-0000-0000-000038000000}"/>
    <cellStyle name="Currency [0] 2 3 12" xfId="61" xr:uid="{00000000-0005-0000-0000-000039000000}"/>
    <cellStyle name="Currency [0] 2 3 13" xfId="62" xr:uid="{00000000-0005-0000-0000-00003A000000}"/>
    <cellStyle name="Currency [0] 2 3 14" xfId="63" xr:uid="{00000000-0005-0000-0000-00003B000000}"/>
    <cellStyle name="Currency [0] 2 3 15" xfId="64" xr:uid="{00000000-0005-0000-0000-00003C000000}"/>
    <cellStyle name="Currency [0] 2 3 16" xfId="65" xr:uid="{00000000-0005-0000-0000-00003D000000}"/>
    <cellStyle name="Currency [0] 2 3 17" xfId="66" xr:uid="{00000000-0005-0000-0000-00003E000000}"/>
    <cellStyle name="Currency [0] 2 3 18" xfId="67" xr:uid="{00000000-0005-0000-0000-00003F000000}"/>
    <cellStyle name="Currency [0] 2 3 19" xfId="68" xr:uid="{00000000-0005-0000-0000-000040000000}"/>
    <cellStyle name="Currency [0] 2 3 2" xfId="69" xr:uid="{00000000-0005-0000-0000-000041000000}"/>
    <cellStyle name="Currency [0] 2 3 20" xfId="70" xr:uid="{00000000-0005-0000-0000-000042000000}"/>
    <cellStyle name="Currency [0] 2 3 21" xfId="71" xr:uid="{00000000-0005-0000-0000-000043000000}"/>
    <cellStyle name="Currency [0] 2 3 22" xfId="72" xr:uid="{00000000-0005-0000-0000-000044000000}"/>
    <cellStyle name="Currency [0] 2 3 23" xfId="73" xr:uid="{00000000-0005-0000-0000-000045000000}"/>
    <cellStyle name="Currency [0] 2 3 24" xfId="74" xr:uid="{00000000-0005-0000-0000-000046000000}"/>
    <cellStyle name="Currency [0] 2 3 3" xfId="75" xr:uid="{00000000-0005-0000-0000-000047000000}"/>
    <cellStyle name="Currency [0] 2 3 4" xfId="76" xr:uid="{00000000-0005-0000-0000-000048000000}"/>
    <cellStyle name="Currency [0] 2 3 5" xfId="77" xr:uid="{00000000-0005-0000-0000-000049000000}"/>
    <cellStyle name="Currency [0] 2 3 6" xfId="78" xr:uid="{00000000-0005-0000-0000-00004A000000}"/>
    <cellStyle name="Currency [0] 2 3 7" xfId="79" xr:uid="{00000000-0005-0000-0000-00004B000000}"/>
    <cellStyle name="Currency [0] 2 3 8" xfId="80" xr:uid="{00000000-0005-0000-0000-00004C000000}"/>
    <cellStyle name="Currency [0] 2 3 9" xfId="81" xr:uid="{00000000-0005-0000-0000-00004D000000}"/>
    <cellStyle name="Currency [0] 2 4" xfId="82" xr:uid="{00000000-0005-0000-0000-00004E000000}"/>
    <cellStyle name="Currency [0] 2 5" xfId="83" xr:uid="{00000000-0005-0000-0000-00004F000000}"/>
    <cellStyle name="Currency [0] 2 6" xfId="84" xr:uid="{00000000-0005-0000-0000-000050000000}"/>
    <cellStyle name="Currency [0] 2 7" xfId="85" xr:uid="{00000000-0005-0000-0000-000051000000}"/>
    <cellStyle name="Currency [0] 2 8" xfId="86" xr:uid="{00000000-0005-0000-0000-000052000000}"/>
    <cellStyle name="Currency [0] 2 9" xfId="87" xr:uid="{00000000-0005-0000-0000-000053000000}"/>
    <cellStyle name="Currency [0] 7" xfId="88" xr:uid="{00000000-0005-0000-0000-000054000000}"/>
    <cellStyle name="Currency [0] 7 3" xfId="89" xr:uid="{00000000-0005-0000-0000-000055000000}"/>
    <cellStyle name="Currency [0] 7 3 10" xfId="90" xr:uid="{00000000-0005-0000-0000-000056000000}"/>
    <cellStyle name="Currency [0] 7 3 11" xfId="91" xr:uid="{00000000-0005-0000-0000-000057000000}"/>
    <cellStyle name="Currency [0] 7 3 12" xfId="92" xr:uid="{00000000-0005-0000-0000-000058000000}"/>
    <cellStyle name="Currency [0] 7 3 13" xfId="93" xr:uid="{00000000-0005-0000-0000-000059000000}"/>
    <cellStyle name="Currency [0] 7 3 14" xfId="94" xr:uid="{00000000-0005-0000-0000-00005A000000}"/>
    <cellStyle name="Currency [0] 7 3 15" xfId="95" xr:uid="{00000000-0005-0000-0000-00005B000000}"/>
    <cellStyle name="Currency [0] 7 3 16" xfId="96" xr:uid="{00000000-0005-0000-0000-00005C000000}"/>
    <cellStyle name="Currency [0] 7 3 17" xfId="97" xr:uid="{00000000-0005-0000-0000-00005D000000}"/>
    <cellStyle name="Currency [0] 7 3 18" xfId="98" xr:uid="{00000000-0005-0000-0000-00005E000000}"/>
    <cellStyle name="Currency [0] 7 3 19" xfId="99" xr:uid="{00000000-0005-0000-0000-00005F000000}"/>
    <cellStyle name="Currency [0] 7 3 2" xfId="100" xr:uid="{00000000-0005-0000-0000-000060000000}"/>
    <cellStyle name="Currency [0] 7 3 20" xfId="101" xr:uid="{00000000-0005-0000-0000-000061000000}"/>
    <cellStyle name="Currency [0] 7 3 21" xfId="102" xr:uid="{00000000-0005-0000-0000-000062000000}"/>
    <cellStyle name="Currency [0] 7 3 22" xfId="103" xr:uid="{00000000-0005-0000-0000-000063000000}"/>
    <cellStyle name="Currency [0] 7 3 23" xfId="104" xr:uid="{00000000-0005-0000-0000-000064000000}"/>
    <cellStyle name="Currency [0] 7 3 24" xfId="105" xr:uid="{00000000-0005-0000-0000-000065000000}"/>
    <cellStyle name="Currency [0] 7 3 3" xfId="106" xr:uid="{00000000-0005-0000-0000-000066000000}"/>
    <cellStyle name="Currency [0] 7 3 4" xfId="107" xr:uid="{00000000-0005-0000-0000-000067000000}"/>
    <cellStyle name="Currency [0] 7 3 5" xfId="108" xr:uid="{00000000-0005-0000-0000-000068000000}"/>
    <cellStyle name="Currency [0] 7 3 6" xfId="109" xr:uid="{00000000-0005-0000-0000-000069000000}"/>
    <cellStyle name="Currency [0] 7 3 7" xfId="110" xr:uid="{00000000-0005-0000-0000-00006A000000}"/>
    <cellStyle name="Currency [0] 7 3 8" xfId="111" xr:uid="{00000000-0005-0000-0000-00006B000000}"/>
    <cellStyle name="Currency [0] 7 3 9" xfId="112" xr:uid="{00000000-0005-0000-0000-00006C000000}"/>
    <cellStyle name="Normal" xfId="0" builtinId="0"/>
    <cellStyle name="Normal 10" xfId="113" xr:uid="{00000000-0005-0000-0000-00006E000000}"/>
    <cellStyle name="Normal 10 10" xfId="114" xr:uid="{00000000-0005-0000-0000-00006F000000}"/>
    <cellStyle name="Normal 10 11" xfId="115" xr:uid="{00000000-0005-0000-0000-000070000000}"/>
    <cellStyle name="Normal 10 12" xfId="116" xr:uid="{00000000-0005-0000-0000-000071000000}"/>
    <cellStyle name="Normal 10 13" xfId="117" xr:uid="{00000000-0005-0000-0000-000072000000}"/>
    <cellStyle name="Normal 10 14" xfId="118" xr:uid="{00000000-0005-0000-0000-000073000000}"/>
    <cellStyle name="Normal 10 2" xfId="119" xr:uid="{00000000-0005-0000-0000-000074000000}"/>
    <cellStyle name="Normal 10 3" xfId="120" xr:uid="{00000000-0005-0000-0000-000075000000}"/>
    <cellStyle name="Normal 10 4" xfId="121" xr:uid="{00000000-0005-0000-0000-000076000000}"/>
    <cellStyle name="Normal 10 5" xfId="122" xr:uid="{00000000-0005-0000-0000-000077000000}"/>
    <cellStyle name="Normal 10 6" xfId="123" xr:uid="{00000000-0005-0000-0000-000078000000}"/>
    <cellStyle name="Normal 10 7" xfId="124" xr:uid="{00000000-0005-0000-0000-000079000000}"/>
    <cellStyle name="Normal 10 8" xfId="125" xr:uid="{00000000-0005-0000-0000-00007A000000}"/>
    <cellStyle name="Normal 10 9" xfId="126" xr:uid="{00000000-0005-0000-0000-00007B000000}"/>
    <cellStyle name="Normal 11" xfId="127" xr:uid="{00000000-0005-0000-0000-00007C000000}"/>
    <cellStyle name="Normal 11 10" xfId="128" xr:uid="{00000000-0005-0000-0000-00007D000000}"/>
    <cellStyle name="Normal 11 11" xfId="129" xr:uid="{00000000-0005-0000-0000-00007E000000}"/>
    <cellStyle name="Normal 11 12" xfId="130" xr:uid="{00000000-0005-0000-0000-00007F000000}"/>
    <cellStyle name="Normal 11 13" xfId="131" xr:uid="{00000000-0005-0000-0000-000080000000}"/>
    <cellStyle name="Normal 11 14" xfId="132" xr:uid="{00000000-0005-0000-0000-000081000000}"/>
    <cellStyle name="Normal 11 2" xfId="133" xr:uid="{00000000-0005-0000-0000-000082000000}"/>
    <cellStyle name="Normal 11 3" xfId="134" xr:uid="{00000000-0005-0000-0000-000083000000}"/>
    <cellStyle name="Normal 11 4" xfId="135" xr:uid="{00000000-0005-0000-0000-000084000000}"/>
    <cellStyle name="Normal 11 5" xfId="136" xr:uid="{00000000-0005-0000-0000-000085000000}"/>
    <cellStyle name="Normal 11 6" xfId="137" xr:uid="{00000000-0005-0000-0000-000086000000}"/>
    <cellStyle name="Normal 11 7" xfId="138" xr:uid="{00000000-0005-0000-0000-000087000000}"/>
    <cellStyle name="Normal 11 8" xfId="139" xr:uid="{00000000-0005-0000-0000-000088000000}"/>
    <cellStyle name="Normal 11 9" xfId="140" xr:uid="{00000000-0005-0000-0000-000089000000}"/>
    <cellStyle name="Normal 16" xfId="141" xr:uid="{00000000-0005-0000-0000-00008A000000}"/>
    <cellStyle name="Normal 16 10" xfId="142" xr:uid="{00000000-0005-0000-0000-00008B000000}"/>
    <cellStyle name="Normal 16 11" xfId="143" xr:uid="{00000000-0005-0000-0000-00008C000000}"/>
    <cellStyle name="Normal 16 12" xfId="144" xr:uid="{00000000-0005-0000-0000-00008D000000}"/>
    <cellStyle name="Normal 16 13" xfId="145" xr:uid="{00000000-0005-0000-0000-00008E000000}"/>
    <cellStyle name="Normal 16 14" xfId="146" xr:uid="{00000000-0005-0000-0000-00008F000000}"/>
    <cellStyle name="Normal 16 2" xfId="147" xr:uid="{00000000-0005-0000-0000-000090000000}"/>
    <cellStyle name="Normal 16 3" xfId="148" xr:uid="{00000000-0005-0000-0000-000091000000}"/>
    <cellStyle name="Normal 16 4" xfId="149" xr:uid="{00000000-0005-0000-0000-000092000000}"/>
    <cellStyle name="Normal 16 5" xfId="150" xr:uid="{00000000-0005-0000-0000-000093000000}"/>
    <cellStyle name="Normal 16 6" xfId="151" xr:uid="{00000000-0005-0000-0000-000094000000}"/>
    <cellStyle name="Normal 16 7" xfId="152" xr:uid="{00000000-0005-0000-0000-000095000000}"/>
    <cellStyle name="Normal 16 8" xfId="153" xr:uid="{00000000-0005-0000-0000-000096000000}"/>
    <cellStyle name="Normal 16 9" xfId="154" xr:uid="{00000000-0005-0000-0000-000097000000}"/>
    <cellStyle name="Normal 17" xfId="155" xr:uid="{00000000-0005-0000-0000-000098000000}"/>
    <cellStyle name="Normal 18" xfId="156" xr:uid="{00000000-0005-0000-0000-000099000000}"/>
    <cellStyle name="Normal 2" xfId="2" xr:uid="{00000000-0005-0000-0000-00009A000000}"/>
    <cellStyle name="Normal 2 10" xfId="157" xr:uid="{00000000-0005-0000-0000-00009B000000}"/>
    <cellStyle name="Normal 2 11" xfId="158" xr:uid="{00000000-0005-0000-0000-00009C000000}"/>
    <cellStyle name="Normal 2 12" xfId="159" xr:uid="{00000000-0005-0000-0000-00009D000000}"/>
    <cellStyle name="Normal 2 13" xfId="160" xr:uid="{00000000-0005-0000-0000-00009E000000}"/>
    <cellStyle name="Normal 2 14" xfId="161" xr:uid="{00000000-0005-0000-0000-00009F000000}"/>
    <cellStyle name="Normal 2 14 10" xfId="162" xr:uid="{00000000-0005-0000-0000-0000A0000000}"/>
    <cellStyle name="Normal 2 14 11" xfId="163" xr:uid="{00000000-0005-0000-0000-0000A1000000}"/>
    <cellStyle name="Normal 2 14 12" xfId="164" xr:uid="{00000000-0005-0000-0000-0000A2000000}"/>
    <cellStyle name="Normal 2 14 13" xfId="165" xr:uid="{00000000-0005-0000-0000-0000A3000000}"/>
    <cellStyle name="Normal 2 14 14" xfId="166" xr:uid="{00000000-0005-0000-0000-0000A4000000}"/>
    <cellStyle name="Normal 2 14 2" xfId="167" xr:uid="{00000000-0005-0000-0000-0000A5000000}"/>
    <cellStyle name="Normal 2 14 3" xfId="168" xr:uid="{00000000-0005-0000-0000-0000A6000000}"/>
    <cellStyle name="Normal 2 14 4" xfId="169" xr:uid="{00000000-0005-0000-0000-0000A7000000}"/>
    <cellStyle name="Normal 2 14 5" xfId="170" xr:uid="{00000000-0005-0000-0000-0000A8000000}"/>
    <cellStyle name="Normal 2 14 6" xfId="171" xr:uid="{00000000-0005-0000-0000-0000A9000000}"/>
    <cellStyle name="Normal 2 14 7" xfId="172" xr:uid="{00000000-0005-0000-0000-0000AA000000}"/>
    <cellStyle name="Normal 2 14 8" xfId="173" xr:uid="{00000000-0005-0000-0000-0000AB000000}"/>
    <cellStyle name="Normal 2 14 9" xfId="174" xr:uid="{00000000-0005-0000-0000-0000AC000000}"/>
    <cellStyle name="Normal 2 15" xfId="175" xr:uid="{00000000-0005-0000-0000-0000AD000000}"/>
    <cellStyle name="Normal 2 16" xfId="176" xr:uid="{00000000-0005-0000-0000-0000AE000000}"/>
    <cellStyle name="Normal 2 17" xfId="177" xr:uid="{00000000-0005-0000-0000-0000AF000000}"/>
    <cellStyle name="Normal 2 18" xfId="178" xr:uid="{00000000-0005-0000-0000-0000B0000000}"/>
    <cellStyle name="Normal 2 19" xfId="179" xr:uid="{00000000-0005-0000-0000-0000B1000000}"/>
    <cellStyle name="Normal 2 2" xfId="180" xr:uid="{00000000-0005-0000-0000-0000B2000000}"/>
    <cellStyle name="Normal 2 2 10" xfId="181" xr:uid="{00000000-0005-0000-0000-0000B3000000}"/>
    <cellStyle name="Normal 2 2 11" xfId="182" xr:uid="{00000000-0005-0000-0000-0000B4000000}"/>
    <cellStyle name="Normal 2 2 11 10" xfId="183" xr:uid="{00000000-0005-0000-0000-0000B5000000}"/>
    <cellStyle name="Normal 2 2 11 11" xfId="184" xr:uid="{00000000-0005-0000-0000-0000B6000000}"/>
    <cellStyle name="Normal 2 2 11 12" xfId="185" xr:uid="{00000000-0005-0000-0000-0000B7000000}"/>
    <cellStyle name="Normal 2 2 11 13" xfId="186" xr:uid="{00000000-0005-0000-0000-0000B8000000}"/>
    <cellStyle name="Normal 2 2 11 14" xfId="187" xr:uid="{00000000-0005-0000-0000-0000B9000000}"/>
    <cellStyle name="Normal 2 2 11 2" xfId="188" xr:uid="{00000000-0005-0000-0000-0000BA000000}"/>
    <cellStyle name="Normal 2 2 11 3" xfId="189" xr:uid="{00000000-0005-0000-0000-0000BB000000}"/>
    <cellStyle name="Normal 2 2 11 4" xfId="190" xr:uid="{00000000-0005-0000-0000-0000BC000000}"/>
    <cellStyle name="Normal 2 2 11 5" xfId="191" xr:uid="{00000000-0005-0000-0000-0000BD000000}"/>
    <cellStyle name="Normal 2 2 11 6" xfId="192" xr:uid="{00000000-0005-0000-0000-0000BE000000}"/>
    <cellStyle name="Normal 2 2 11 7" xfId="193" xr:uid="{00000000-0005-0000-0000-0000BF000000}"/>
    <cellStyle name="Normal 2 2 11 8" xfId="194" xr:uid="{00000000-0005-0000-0000-0000C0000000}"/>
    <cellStyle name="Normal 2 2 11 9" xfId="195" xr:uid="{00000000-0005-0000-0000-0000C1000000}"/>
    <cellStyle name="Normal 2 2 12" xfId="196" xr:uid="{00000000-0005-0000-0000-0000C2000000}"/>
    <cellStyle name="Normal 2 2 13" xfId="197" xr:uid="{00000000-0005-0000-0000-0000C3000000}"/>
    <cellStyle name="Normal 2 2 14" xfId="198" xr:uid="{00000000-0005-0000-0000-0000C4000000}"/>
    <cellStyle name="Normal 2 2 15" xfId="199" xr:uid="{00000000-0005-0000-0000-0000C5000000}"/>
    <cellStyle name="Normal 2 2 16" xfId="200" xr:uid="{00000000-0005-0000-0000-0000C6000000}"/>
    <cellStyle name="Normal 2 2 17" xfId="201" xr:uid="{00000000-0005-0000-0000-0000C7000000}"/>
    <cellStyle name="Normal 2 2 18" xfId="202" xr:uid="{00000000-0005-0000-0000-0000C8000000}"/>
    <cellStyle name="Normal 2 2 19" xfId="203" xr:uid="{00000000-0005-0000-0000-0000C9000000}"/>
    <cellStyle name="Normal 2 2 2" xfId="204" xr:uid="{00000000-0005-0000-0000-0000CA000000}"/>
    <cellStyle name="Normal 2 2 2 10" xfId="205" xr:uid="{00000000-0005-0000-0000-0000CB000000}"/>
    <cellStyle name="Normal 2 2 2 11" xfId="206" xr:uid="{00000000-0005-0000-0000-0000CC000000}"/>
    <cellStyle name="Normal 2 2 2 12" xfId="207" xr:uid="{00000000-0005-0000-0000-0000CD000000}"/>
    <cellStyle name="Normal 2 2 2 13" xfId="208" xr:uid="{00000000-0005-0000-0000-0000CE000000}"/>
    <cellStyle name="Normal 2 2 2 14" xfId="209" xr:uid="{00000000-0005-0000-0000-0000CF000000}"/>
    <cellStyle name="Normal 2 2 2 15" xfId="210" xr:uid="{00000000-0005-0000-0000-0000D0000000}"/>
    <cellStyle name="Normal 2 2 2 2" xfId="211" xr:uid="{00000000-0005-0000-0000-0000D1000000}"/>
    <cellStyle name="Normal 2 2 2 2 10" xfId="212" xr:uid="{00000000-0005-0000-0000-0000D2000000}"/>
    <cellStyle name="Normal 2 2 2 2 11" xfId="213" xr:uid="{00000000-0005-0000-0000-0000D3000000}"/>
    <cellStyle name="Normal 2 2 2 2 12" xfId="214" xr:uid="{00000000-0005-0000-0000-0000D4000000}"/>
    <cellStyle name="Normal 2 2 2 2 13" xfId="215" xr:uid="{00000000-0005-0000-0000-0000D5000000}"/>
    <cellStyle name="Normal 2 2 2 2 14" xfId="216" xr:uid="{00000000-0005-0000-0000-0000D6000000}"/>
    <cellStyle name="Normal 2 2 2 2 2" xfId="217" xr:uid="{00000000-0005-0000-0000-0000D7000000}"/>
    <cellStyle name="Normal 2 2 2 2 3" xfId="218" xr:uid="{00000000-0005-0000-0000-0000D8000000}"/>
    <cellStyle name="Normal 2 2 2 2 4" xfId="219" xr:uid="{00000000-0005-0000-0000-0000D9000000}"/>
    <cellStyle name="Normal 2 2 2 2 5" xfId="220" xr:uid="{00000000-0005-0000-0000-0000DA000000}"/>
    <cellStyle name="Normal 2 2 2 2 6" xfId="221" xr:uid="{00000000-0005-0000-0000-0000DB000000}"/>
    <cellStyle name="Normal 2 2 2 2 7" xfId="222" xr:uid="{00000000-0005-0000-0000-0000DC000000}"/>
    <cellStyle name="Normal 2 2 2 2 8" xfId="223" xr:uid="{00000000-0005-0000-0000-0000DD000000}"/>
    <cellStyle name="Normal 2 2 2 2 9" xfId="224" xr:uid="{00000000-0005-0000-0000-0000DE000000}"/>
    <cellStyle name="Normal 2 2 2 3" xfId="225" xr:uid="{00000000-0005-0000-0000-0000DF000000}"/>
    <cellStyle name="Normal 2 2 2 4" xfId="226" xr:uid="{00000000-0005-0000-0000-0000E0000000}"/>
    <cellStyle name="Normal 2 2 2 5" xfId="227" xr:uid="{00000000-0005-0000-0000-0000E1000000}"/>
    <cellStyle name="Normal 2 2 2 6" xfId="228" xr:uid="{00000000-0005-0000-0000-0000E2000000}"/>
    <cellStyle name="Normal 2 2 2 7" xfId="229" xr:uid="{00000000-0005-0000-0000-0000E3000000}"/>
    <cellStyle name="Normal 2 2 2 8" xfId="230" xr:uid="{00000000-0005-0000-0000-0000E4000000}"/>
    <cellStyle name="Normal 2 2 2 9" xfId="231" xr:uid="{00000000-0005-0000-0000-0000E5000000}"/>
    <cellStyle name="Normal 2 2 20" xfId="232" xr:uid="{00000000-0005-0000-0000-0000E6000000}"/>
    <cellStyle name="Normal 2 2 21" xfId="233" xr:uid="{00000000-0005-0000-0000-0000E7000000}"/>
    <cellStyle name="Normal 2 2 22" xfId="234" xr:uid="{00000000-0005-0000-0000-0000E8000000}"/>
    <cellStyle name="Normal 2 2 23" xfId="235" xr:uid="{00000000-0005-0000-0000-0000E9000000}"/>
    <cellStyle name="Normal 2 2 3" xfId="236" xr:uid="{00000000-0005-0000-0000-0000EA000000}"/>
    <cellStyle name="Normal 2 2 4" xfId="237" xr:uid="{00000000-0005-0000-0000-0000EB000000}"/>
    <cellStyle name="Normal 2 2 5" xfId="238" xr:uid="{00000000-0005-0000-0000-0000EC000000}"/>
    <cellStyle name="Normal 2 2 6" xfId="239" xr:uid="{00000000-0005-0000-0000-0000ED000000}"/>
    <cellStyle name="Normal 2 2 7" xfId="240" xr:uid="{00000000-0005-0000-0000-0000EE000000}"/>
    <cellStyle name="Normal 2 2 8" xfId="241" xr:uid="{00000000-0005-0000-0000-0000EF000000}"/>
    <cellStyle name="Normal 2 2 9" xfId="242" xr:uid="{00000000-0005-0000-0000-0000F0000000}"/>
    <cellStyle name="Normal 2 20" xfId="243" xr:uid="{00000000-0005-0000-0000-0000F1000000}"/>
    <cellStyle name="Normal 2 21" xfId="244" xr:uid="{00000000-0005-0000-0000-0000F2000000}"/>
    <cellStyle name="Normal 2 22" xfId="245" xr:uid="{00000000-0005-0000-0000-0000F3000000}"/>
    <cellStyle name="Normal 2 23" xfId="246" xr:uid="{00000000-0005-0000-0000-0000F4000000}"/>
    <cellStyle name="Normal 2 24" xfId="247" xr:uid="{00000000-0005-0000-0000-0000F5000000}"/>
    <cellStyle name="Normal 2 25" xfId="248" xr:uid="{00000000-0005-0000-0000-0000F6000000}"/>
    <cellStyle name="Normal 2 26" xfId="249" xr:uid="{00000000-0005-0000-0000-0000F7000000}"/>
    <cellStyle name="Normal 2 27" xfId="250" xr:uid="{00000000-0005-0000-0000-0000F8000000}"/>
    <cellStyle name="Normal 2 3" xfId="251" xr:uid="{00000000-0005-0000-0000-0000F9000000}"/>
    <cellStyle name="Normal 2 4" xfId="252" xr:uid="{00000000-0005-0000-0000-0000FA000000}"/>
    <cellStyle name="Normal 2 4 10" xfId="253" xr:uid="{00000000-0005-0000-0000-0000FB000000}"/>
    <cellStyle name="Normal 2 4 11" xfId="254" xr:uid="{00000000-0005-0000-0000-0000FC000000}"/>
    <cellStyle name="Normal 2 4 12" xfId="255" xr:uid="{00000000-0005-0000-0000-0000FD000000}"/>
    <cellStyle name="Normal 2 4 13" xfId="256" xr:uid="{00000000-0005-0000-0000-0000FE000000}"/>
    <cellStyle name="Normal 2 4 14" xfId="257" xr:uid="{00000000-0005-0000-0000-0000FF000000}"/>
    <cellStyle name="Normal 2 4 15" xfId="258" xr:uid="{00000000-0005-0000-0000-000000010000}"/>
    <cellStyle name="Normal 2 4 16" xfId="259" xr:uid="{00000000-0005-0000-0000-000001010000}"/>
    <cellStyle name="Normal 2 4 17" xfId="260" xr:uid="{00000000-0005-0000-0000-000002010000}"/>
    <cellStyle name="Normal 2 4 18" xfId="261" xr:uid="{00000000-0005-0000-0000-000003010000}"/>
    <cellStyle name="Normal 2 4 19" xfId="262" xr:uid="{00000000-0005-0000-0000-000004010000}"/>
    <cellStyle name="Normal 2 4 2" xfId="263" xr:uid="{00000000-0005-0000-0000-000005010000}"/>
    <cellStyle name="Normal 2 4 20" xfId="264" xr:uid="{00000000-0005-0000-0000-000006010000}"/>
    <cellStyle name="Normal 2 4 21" xfId="265" xr:uid="{00000000-0005-0000-0000-000007010000}"/>
    <cellStyle name="Normal 2 4 22" xfId="266" xr:uid="{00000000-0005-0000-0000-000008010000}"/>
    <cellStyle name="Normal 2 4 23" xfId="267" xr:uid="{00000000-0005-0000-0000-000009010000}"/>
    <cellStyle name="Normal 2 4 24" xfId="268" xr:uid="{00000000-0005-0000-0000-00000A010000}"/>
    <cellStyle name="Normal 2 4 3" xfId="269" xr:uid="{00000000-0005-0000-0000-00000B010000}"/>
    <cellStyle name="Normal 2 4 4" xfId="270" xr:uid="{00000000-0005-0000-0000-00000C010000}"/>
    <cellStyle name="Normal 2 4 5" xfId="271" xr:uid="{00000000-0005-0000-0000-00000D010000}"/>
    <cellStyle name="Normal 2 4 6" xfId="272" xr:uid="{00000000-0005-0000-0000-00000E010000}"/>
    <cellStyle name="Normal 2 4 7" xfId="273" xr:uid="{00000000-0005-0000-0000-00000F010000}"/>
    <cellStyle name="Normal 2 4 8" xfId="274" xr:uid="{00000000-0005-0000-0000-000010010000}"/>
    <cellStyle name="Normal 2 4 9" xfId="275" xr:uid="{00000000-0005-0000-0000-000011010000}"/>
    <cellStyle name="Normal 2 5" xfId="276" xr:uid="{00000000-0005-0000-0000-000012010000}"/>
    <cellStyle name="Normal 2 6" xfId="277" xr:uid="{00000000-0005-0000-0000-000013010000}"/>
    <cellStyle name="Normal 2 6 10" xfId="278" xr:uid="{00000000-0005-0000-0000-000014010000}"/>
    <cellStyle name="Normal 2 6 11" xfId="279" xr:uid="{00000000-0005-0000-0000-000015010000}"/>
    <cellStyle name="Normal 2 6 12" xfId="280" xr:uid="{00000000-0005-0000-0000-000016010000}"/>
    <cellStyle name="Normal 2 6 13" xfId="281" xr:uid="{00000000-0005-0000-0000-000017010000}"/>
    <cellStyle name="Normal 2 6 14" xfId="282" xr:uid="{00000000-0005-0000-0000-000018010000}"/>
    <cellStyle name="Normal 2 6 15" xfId="283" xr:uid="{00000000-0005-0000-0000-000019010000}"/>
    <cellStyle name="Normal 2 6 2" xfId="284" xr:uid="{00000000-0005-0000-0000-00001A010000}"/>
    <cellStyle name="Normal 2 6 2 10" xfId="285" xr:uid="{00000000-0005-0000-0000-00001B010000}"/>
    <cellStyle name="Normal 2 6 2 11" xfId="286" xr:uid="{00000000-0005-0000-0000-00001C010000}"/>
    <cellStyle name="Normal 2 6 2 12" xfId="287" xr:uid="{00000000-0005-0000-0000-00001D010000}"/>
    <cellStyle name="Normal 2 6 2 13" xfId="288" xr:uid="{00000000-0005-0000-0000-00001E010000}"/>
    <cellStyle name="Normal 2 6 2 14" xfId="289" xr:uid="{00000000-0005-0000-0000-00001F010000}"/>
    <cellStyle name="Normal 2 6 2 2" xfId="290" xr:uid="{00000000-0005-0000-0000-000020010000}"/>
    <cellStyle name="Normal 2 6 2 3" xfId="291" xr:uid="{00000000-0005-0000-0000-000021010000}"/>
    <cellStyle name="Normal 2 6 2 4" xfId="292" xr:uid="{00000000-0005-0000-0000-000022010000}"/>
    <cellStyle name="Normal 2 6 2 5" xfId="293" xr:uid="{00000000-0005-0000-0000-000023010000}"/>
    <cellStyle name="Normal 2 6 2 6" xfId="294" xr:uid="{00000000-0005-0000-0000-000024010000}"/>
    <cellStyle name="Normal 2 6 2 7" xfId="295" xr:uid="{00000000-0005-0000-0000-000025010000}"/>
    <cellStyle name="Normal 2 6 2 8" xfId="296" xr:uid="{00000000-0005-0000-0000-000026010000}"/>
    <cellStyle name="Normal 2 6 2 9" xfId="297" xr:uid="{00000000-0005-0000-0000-000027010000}"/>
    <cellStyle name="Normal 2 6 3" xfId="298" xr:uid="{00000000-0005-0000-0000-000028010000}"/>
    <cellStyle name="Normal 2 6 4" xfId="299" xr:uid="{00000000-0005-0000-0000-000029010000}"/>
    <cellStyle name="Normal 2 6 5" xfId="300" xr:uid="{00000000-0005-0000-0000-00002A010000}"/>
    <cellStyle name="Normal 2 6 6" xfId="301" xr:uid="{00000000-0005-0000-0000-00002B010000}"/>
    <cellStyle name="Normal 2 6 7" xfId="302" xr:uid="{00000000-0005-0000-0000-00002C010000}"/>
    <cellStyle name="Normal 2 6 8" xfId="303" xr:uid="{00000000-0005-0000-0000-00002D010000}"/>
    <cellStyle name="Normal 2 6 9" xfId="304" xr:uid="{00000000-0005-0000-0000-00002E010000}"/>
    <cellStyle name="Normal 2 7" xfId="305" xr:uid="{00000000-0005-0000-0000-00002F010000}"/>
    <cellStyle name="Normal 2 8" xfId="306" xr:uid="{00000000-0005-0000-0000-000030010000}"/>
    <cellStyle name="Normal 2 9" xfId="307" xr:uid="{00000000-0005-0000-0000-000031010000}"/>
    <cellStyle name="Normal 23" xfId="308" xr:uid="{00000000-0005-0000-0000-000032010000}"/>
    <cellStyle name="Normal 26" xfId="309" xr:uid="{00000000-0005-0000-0000-000033010000}"/>
    <cellStyle name="Normal 27" xfId="310" xr:uid="{00000000-0005-0000-0000-000034010000}"/>
    <cellStyle name="Normal 28" xfId="311" xr:uid="{00000000-0005-0000-0000-000035010000}"/>
    <cellStyle name="Normal 29" xfId="312" xr:uid="{00000000-0005-0000-0000-000036010000}"/>
    <cellStyle name="Normal 3" xfId="313" xr:uid="{00000000-0005-0000-0000-000037010000}"/>
    <cellStyle name="Normal 3 10" xfId="6" xr:uid="{00000000-0005-0000-0000-000038010000}"/>
    <cellStyle name="Normal 3 11" xfId="314" xr:uid="{00000000-0005-0000-0000-000039010000}"/>
    <cellStyle name="Normal 3 12" xfId="315" xr:uid="{00000000-0005-0000-0000-00003A010000}"/>
    <cellStyle name="Normal 3 13" xfId="316" xr:uid="{00000000-0005-0000-0000-00003B010000}"/>
    <cellStyle name="Normal 3 14" xfId="317" xr:uid="{00000000-0005-0000-0000-00003C010000}"/>
    <cellStyle name="Normal 3 15" xfId="318" xr:uid="{00000000-0005-0000-0000-00003D010000}"/>
    <cellStyle name="Normal 3 16" xfId="319" xr:uid="{00000000-0005-0000-0000-00003E010000}"/>
    <cellStyle name="Normal 3 17" xfId="320" xr:uid="{00000000-0005-0000-0000-00003F010000}"/>
    <cellStyle name="Normal 3 18" xfId="321" xr:uid="{00000000-0005-0000-0000-000040010000}"/>
    <cellStyle name="Normal 3 19" xfId="322" xr:uid="{00000000-0005-0000-0000-000041010000}"/>
    <cellStyle name="Normal 3 2" xfId="323" xr:uid="{00000000-0005-0000-0000-000042010000}"/>
    <cellStyle name="Normal 3 20" xfId="324" xr:uid="{00000000-0005-0000-0000-000043010000}"/>
    <cellStyle name="Normal 3 21" xfId="325" xr:uid="{00000000-0005-0000-0000-000044010000}"/>
    <cellStyle name="Normal 3 22" xfId="326" xr:uid="{00000000-0005-0000-0000-000045010000}"/>
    <cellStyle name="Normal 3 23" xfId="327" xr:uid="{00000000-0005-0000-0000-000046010000}"/>
    <cellStyle name="Normal 3 24" xfId="328" xr:uid="{00000000-0005-0000-0000-000047010000}"/>
    <cellStyle name="Normal 3 3" xfId="329" xr:uid="{00000000-0005-0000-0000-000048010000}"/>
    <cellStyle name="Normal 3 4" xfId="330" xr:uid="{00000000-0005-0000-0000-000049010000}"/>
    <cellStyle name="Normal 3 5" xfId="331" xr:uid="{00000000-0005-0000-0000-00004A010000}"/>
    <cellStyle name="Normal 3 6" xfId="332" xr:uid="{00000000-0005-0000-0000-00004B010000}"/>
    <cellStyle name="Normal 3 7" xfId="333" xr:uid="{00000000-0005-0000-0000-00004C010000}"/>
    <cellStyle name="Normal 3 8" xfId="334" xr:uid="{00000000-0005-0000-0000-00004D010000}"/>
    <cellStyle name="Normal 3 9" xfId="335" xr:uid="{00000000-0005-0000-0000-00004E010000}"/>
    <cellStyle name="Normal 4" xfId="336" xr:uid="{00000000-0005-0000-0000-00004F010000}"/>
    <cellStyle name="Normal 4 10" xfId="337" xr:uid="{00000000-0005-0000-0000-000050010000}"/>
    <cellStyle name="Normal 4 11" xfId="338" xr:uid="{00000000-0005-0000-0000-000051010000}"/>
    <cellStyle name="Normal 4 12" xfId="339" xr:uid="{00000000-0005-0000-0000-000052010000}"/>
    <cellStyle name="Normal 4 13" xfId="340" xr:uid="{00000000-0005-0000-0000-000053010000}"/>
    <cellStyle name="Normal 4 14" xfId="341" xr:uid="{00000000-0005-0000-0000-000054010000}"/>
    <cellStyle name="Normal 4 15" xfId="342" xr:uid="{00000000-0005-0000-0000-000055010000}"/>
    <cellStyle name="Normal 4 16" xfId="343" xr:uid="{00000000-0005-0000-0000-000056010000}"/>
    <cellStyle name="Normal 4 17" xfId="344" xr:uid="{00000000-0005-0000-0000-000057010000}"/>
    <cellStyle name="Normal 4 18" xfId="345" xr:uid="{00000000-0005-0000-0000-000058010000}"/>
    <cellStyle name="Normal 4 19" xfId="346" xr:uid="{00000000-0005-0000-0000-000059010000}"/>
    <cellStyle name="Normal 4 2" xfId="347" xr:uid="{00000000-0005-0000-0000-00005A010000}"/>
    <cellStyle name="Normal 4 20" xfId="348" xr:uid="{00000000-0005-0000-0000-00005B010000}"/>
    <cellStyle name="Normal 4 21" xfId="349" xr:uid="{00000000-0005-0000-0000-00005C010000}"/>
    <cellStyle name="Normal 4 22" xfId="350" xr:uid="{00000000-0005-0000-0000-00005D010000}"/>
    <cellStyle name="Normal 4 23" xfId="351" xr:uid="{00000000-0005-0000-0000-00005E010000}"/>
    <cellStyle name="Normal 4 3" xfId="352" xr:uid="{00000000-0005-0000-0000-00005F010000}"/>
    <cellStyle name="Normal 4 4" xfId="353" xr:uid="{00000000-0005-0000-0000-000060010000}"/>
    <cellStyle name="Normal 4 5" xfId="354" xr:uid="{00000000-0005-0000-0000-000061010000}"/>
    <cellStyle name="Normal 4 6" xfId="355" xr:uid="{00000000-0005-0000-0000-000062010000}"/>
    <cellStyle name="Normal 4 7" xfId="356" xr:uid="{00000000-0005-0000-0000-000063010000}"/>
    <cellStyle name="Normal 4 8" xfId="357" xr:uid="{00000000-0005-0000-0000-000064010000}"/>
    <cellStyle name="Normal 4 9" xfId="358" xr:uid="{00000000-0005-0000-0000-000065010000}"/>
    <cellStyle name="Normal 5" xfId="359" xr:uid="{00000000-0005-0000-0000-000066010000}"/>
    <cellStyle name="Normal 6" xfId="360" xr:uid="{00000000-0005-0000-0000-000067010000}"/>
    <cellStyle name="Normal 8" xfId="361" xr:uid="{00000000-0005-0000-0000-000068010000}"/>
    <cellStyle name="Normal 8 2" xfId="362" xr:uid="{00000000-0005-0000-0000-000069010000}"/>
    <cellStyle name="Normal 8 3" xfId="363" xr:uid="{00000000-0005-0000-0000-00006A010000}"/>
    <cellStyle name="Normal 9" xfId="364" xr:uid="{00000000-0005-0000-0000-00006B010000}"/>
    <cellStyle name="Normal 9 10" xfId="365" xr:uid="{00000000-0005-0000-0000-00006C010000}"/>
    <cellStyle name="Normal 9 11" xfId="366" xr:uid="{00000000-0005-0000-0000-00006D010000}"/>
    <cellStyle name="Normal 9 12" xfId="367" xr:uid="{00000000-0005-0000-0000-00006E010000}"/>
    <cellStyle name="Normal 9 13" xfId="368" xr:uid="{00000000-0005-0000-0000-00006F010000}"/>
    <cellStyle name="Normal 9 14" xfId="369" xr:uid="{00000000-0005-0000-0000-000070010000}"/>
    <cellStyle name="Normal 9 15" xfId="370" xr:uid="{00000000-0005-0000-0000-000071010000}"/>
    <cellStyle name="Normal 9 2" xfId="371" xr:uid="{00000000-0005-0000-0000-000072010000}"/>
    <cellStyle name="Normal 9 2 10" xfId="372" xr:uid="{00000000-0005-0000-0000-000073010000}"/>
    <cellStyle name="Normal 9 2 11" xfId="373" xr:uid="{00000000-0005-0000-0000-000074010000}"/>
    <cellStyle name="Normal 9 2 12" xfId="374" xr:uid="{00000000-0005-0000-0000-000075010000}"/>
    <cellStyle name="Normal 9 2 13" xfId="375" xr:uid="{00000000-0005-0000-0000-000076010000}"/>
    <cellStyle name="Normal 9 2 14" xfId="376" xr:uid="{00000000-0005-0000-0000-000077010000}"/>
    <cellStyle name="Normal 9 2 2" xfId="377" xr:uid="{00000000-0005-0000-0000-000078010000}"/>
    <cellStyle name="Normal 9 2 3" xfId="378" xr:uid="{00000000-0005-0000-0000-000079010000}"/>
    <cellStyle name="Normal 9 2 4" xfId="379" xr:uid="{00000000-0005-0000-0000-00007A010000}"/>
    <cellStyle name="Normal 9 2 5" xfId="380" xr:uid="{00000000-0005-0000-0000-00007B010000}"/>
    <cellStyle name="Normal 9 2 6" xfId="381" xr:uid="{00000000-0005-0000-0000-00007C010000}"/>
    <cellStyle name="Normal 9 2 7" xfId="382" xr:uid="{00000000-0005-0000-0000-00007D010000}"/>
    <cellStyle name="Normal 9 2 8" xfId="383" xr:uid="{00000000-0005-0000-0000-00007E010000}"/>
    <cellStyle name="Normal 9 2 9" xfId="384" xr:uid="{00000000-0005-0000-0000-00007F010000}"/>
    <cellStyle name="Normal 9 3" xfId="385" xr:uid="{00000000-0005-0000-0000-000080010000}"/>
    <cellStyle name="Normal 9 4" xfId="386" xr:uid="{00000000-0005-0000-0000-000081010000}"/>
    <cellStyle name="Normal 9 5" xfId="387" xr:uid="{00000000-0005-0000-0000-000082010000}"/>
    <cellStyle name="Normal 9 6" xfId="388" xr:uid="{00000000-0005-0000-0000-000083010000}"/>
    <cellStyle name="Normal 9 7" xfId="389" xr:uid="{00000000-0005-0000-0000-000084010000}"/>
    <cellStyle name="Normal 9 8" xfId="390" xr:uid="{00000000-0005-0000-0000-000085010000}"/>
    <cellStyle name="Normal 9 9" xfId="391" xr:uid="{00000000-0005-0000-0000-000086010000}"/>
    <cellStyle name="Normal_Sheet1" xfId="3" xr:uid="{00000000-0005-0000-0000-000087010000}"/>
    <cellStyle name="Percent 2" xfId="392" xr:uid="{00000000-0005-0000-0000-000088010000}"/>
  </cellStyles>
  <dxfs count="213">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ownloads\SPTJB%20L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din Penysunan"/>
      <sheetName val="Perdin Identifikasi"/>
    </sheetNames>
    <sheetDataSet>
      <sheetData sheetId="0" refreshError="1">
        <row r="20">
          <cell r="H20">
            <v>1010000</v>
          </cell>
        </row>
      </sheetData>
      <sheetData sheetId="1" refreshError="1">
        <row r="20">
          <cell r="H20">
            <v>9587800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86"/>
  <sheetViews>
    <sheetView topLeftCell="D127" workbookViewId="0">
      <selection activeCell="D149" sqref="D149"/>
    </sheetView>
  </sheetViews>
  <sheetFormatPr defaultColWidth="8.7109375" defaultRowHeight="12.75" x14ac:dyDescent="0.2"/>
  <cols>
    <col min="1" max="1" width="9.85546875" style="29" customWidth="1"/>
    <col min="2" max="2" width="13.5703125" style="29" customWidth="1"/>
    <col min="3" max="3" width="20.42578125" style="257" customWidth="1"/>
    <col min="4" max="4" width="28" style="29" customWidth="1"/>
    <col min="5" max="5" width="22.140625" style="27" customWidth="1"/>
    <col min="6" max="6" width="46.140625" style="29" customWidth="1"/>
    <col min="7" max="7" width="14.140625" style="29" customWidth="1"/>
    <col min="8" max="8" width="14" style="29" customWidth="1"/>
    <col min="9" max="9" width="15" style="263" customWidth="1"/>
    <col min="10" max="10" width="14.7109375" style="29" customWidth="1"/>
    <col min="11" max="11" width="10" style="29" customWidth="1"/>
    <col min="12" max="13" width="14.28515625" style="29" customWidth="1"/>
    <col min="14" max="14" width="20.5703125" style="29" customWidth="1"/>
    <col min="15" max="15" width="18.140625" style="29" customWidth="1"/>
    <col min="16" max="16" width="14.5703125" style="26" customWidth="1"/>
    <col min="17" max="17" width="15.140625" style="29" customWidth="1"/>
    <col min="18" max="18" width="21.85546875" style="29" customWidth="1"/>
    <col min="19" max="19" width="18.28515625" style="28" customWidth="1"/>
    <col min="20" max="20" width="13.5703125" style="28" customWidth="1"/>
    <col min="21" max="21" width="13.28515625" style="29" customWidth="1"/>
    <col min="22" max="22" width="36.85546875" style="29" customWidth="1"/>
    <col min="23" max="16384" width="8.7109375" style="29"/>
  </cols>
  <sheetData>
    <row r="1" spans="1:35" x14ac:dyDescent="0.2">
      <c r="A1" s="16"/>
      <c r="B1" s="16"/>
      <c r="C1" s="17"/>
      <c r="D1" s="17"/>
      <c r="E1" s="18"/>
      <c r="F1" s="17"/>
      <c r="G1" s="19"/>
      <c r="H1" s="19"/>
      <c r="I1" s="20"/>
      <c r="J1" s="19"/>
      <c r="K1" s="21"/>
      <c r="L1" s="22"/>
      <c r="M1" s="23"/>
      <c r="N1" s="24"/>
      <c r="O1" s="25"/>
      <c r="Q1" s="27"/>
      <c r="R1" s="27"/>
      <c r="U1" s="27"/>
      <c r="V1" s="27"/>
      <c r="W1" s="27"/>
      <c r="X1" s="27"/>
      <c r="Y1" s="27"/>
      <c r="Z1" s="27"/>
      <c r="AA1" s="27"/>
      <c r="AB1" s="27"/>
      <c r="AC1" s="27"/>
      <c r="AD1" s="27"/>
      <c r="AE1" s="27"/>
      <c r="AF1" s="27"/>
      <c r="AG1" s="27"/>
      <c r="AH1" s="27"/>
      <c r="AI1" s="27"/>
    </row>
    <row r="2" spans="1:35" x14ac:dyDescent="0.2">
      <c r="A2" s="26"/>
      <c r="B2" s="26"/>
      <c r="C2" s="30"/>
      <c r="D2" s="26"/>
      <c r="E2" s="31"/>
      <c r="F2" s="26"/>
      <c r="G2" s="26"/>
      <c r="H2" s="26"/>
      <c r="I2" s="32"/>
      <c r="J2" s="26"/>
      <c r="K2" s="21"/>
      <c r="L2" s="22"/>
      <c r="M2" s="23"/>
      <c r="N2" s="24"/>
      <c r="O2" s="25"/>
      <c r="Q2" s="27"/>
      <c r="R2" s="27"/>
      <c r="U2" s="27"/>
      <c r="V2" s="27"/>
      <c r="W2" s="27"/>
      <c r="X2" s="27"/>
      <c r="Y2" s="27"/>
      <c r="Z2" s="27"/>
      <c r="AA2" s="27"/>
      <c r="AB2" s="27"/>
      <c r="AC2" s="27"/>
      <c r="AD2" s="27"/>
      <c r="AE2" s="27"/>
      <c r="AF2" s="27"/>
      <c r="AG2" s="27"/>
      <c r="AH2" s="27"/>
      <c r="AI2" s="27"/>
    </row>
    <row r="3" spans="1:35" x14ac:dyDescent="0.2">
      <c r="A3" s="323" t="s">
        <v>46</v>
      </c>
      <c r="B3" s="323"/>
      <c r="C3" s="323"/>
      <c r="D3" s="323"/>
      <c r="E3" s="323"/>
      <c r="F3" s="323"/>
      <c r="G3" s="323"/>
      <c r="H3" s="323"/>
      <c r="I3" s="323"/>
      <c r="J3" s="323"/>
      <c r="K3" s="21"/>
      <c r="L3" s="22"/>
      <c r="M3" s="23"/>
      <c r="N3" s="24"/>
      <c r="O3" s="25"/>
      <c r="Q3" s="27"/>
      <c r="R3" s="27"/>
      <c r="U3" s="27"/>
      <c r="V3" s="27"/>
      <c r="W3" s="27"/>
      <c r="X3" s="27"/>
      <c r="Y3" s="27"/>
      <c r="Z3" s="27"/>
      <c r="AA3" s="27"/>
      <c r="AB3" s="27"/>
      <c r="AC3" s="27"/>
      <c r="AD3" s="27"/>
      <c r="AE3" s="27"/>
      <c r="AF3" s="27"/>
      <c r="AG3" s="27"/>
      <c r="AH3" s="27"/>
      <c r="AI3" s="27"/>
    </row>
    <row r="4" spans="1:35" x14ac:dyDescent="0.2">
      <c r="A4" s="323" t="s">
        <v>47</v>
      </c>
      <c r="B4" s="323"/>
      <c r="C4" s="323"/>
      <c r="D4" s="323"/>
      <c r="E4" s="323"/>
      <c r="F4" s="323"/>
      <c r="G4" s="323"/>
      <c r="H4" s="323"/>
      <c r="I4" s="323"/>
      <c r="J4" s="323"/>
      <c r="K4" s="21"/>
      <c r="L4" s="22"/>
      <c r="M4" s="23"/>
      <c r="N4" s="24"/>
      <c r="O4" s="25"/>
      <c r="Q4" s="27"/>
      <c r="R4" s="27"/>
      <c r="U4" s="27"/>
      <c r="V4" s="27"/>
      <c r="W4" s="27"/>
      <c r="X4" s="27"/>
      <c r="Y4" s="27"/>
      <c r="Z4" s="27"/>
      <c r="AA4" s="27"/>
      <c r="AB4" s="27"/>
      <c r="AC4" s="27"/>
      <c r="AD4" s="27"/>
      <c r="AE4" s="27"/>
      <c r="AF4" s="27"/>
      <c r="AG4" s="27"/>
      <c r="AH4" s="27"/>
      <c r="AI4" s="27"/>
    </row>
    <row r="5" spans="1:35" x14ac:dyDescent="0.2">
      <c r="A5" s="324" t="s">
        <v>48</v>
      </c>
      <c r="B5" s="324"/>
      <c r="C5" s="324" t="s">
        <v>49</v>
      </c>
      <c r="D5" s="324"/>
      <c r="E5" s="324"/>
      <c r="F5" s="324"/>
      <c r="G5" s="31"/>
      <c r="H5" s="31"/>
      <c r="I5" s="33"/>
      <c r="J5" s="34"/>
      <c r="K5" s="21"/>
      <c r="L5" s="22"/>
      <c r="M5" s="23"/>
      <c r="N5" s="24"/>
      <c r="O5" s="25"/>
      <c r="Q5" s="27"/>
      <c r="R5" s="27"/>
      <c r="U5" s="27"/>
      <c r="V5" s="27"/>
      <c r="W5" s="27"/>
      <c r="X5" s="27"/>
      <c r="Y5" s="27"/>
      <c r="Z5" s="27"/>
      <c r="AA5" s="27"/>
      <c r="AB5" s="27"/>
      <c r="AC5" s="27"/>
      <c r="AD5" s="27"/>
      <c r="AE5" s="27"/>
      <c r="AF5" s="27"/>
      <c r="AG5" s="27"/>
      <c r="AH5" s="27"/>
      <c r="AI5" s="27"/>
    </row>
    <row r="6" spans="1:35" ht="13.5" thickBot="1" x14ac:dyDescent="0.25">
      <c r="A6" s="325" t="s">
        <v>50</v>
      </c>
      <c r="B6" s="325"/>
      <c r="C6" s="326" t="s">
        <v>51</v>
      </c>
      <c r="D6" s="326"/>
      <c r="E6" s="326"/>
      <c r="F6" s="326"/>
      <c r="G6" s="19"/>
      <c r="H6" s="19"/>
      <c r="I6" s="20"/>
      <c r="J6" s="19"/>
      <c r="K6" s="21"/>
      <c r="L6" s="22"/>
      <c r="M6" s="23"/>
      <c r="N6" s="24"/>
      <c r="O6" s="25"/>
      <c r="Q6" s="27"/>
      <c r="R6" s="27"/>
      <c r="U6" s="27"/>
      <c r="V6" s="27"/>
      <c r="W6" s="27"/>
      <c r="X6" s="27"/>
      <c r="Y6" s="27"/>
      <c r="Z6" s="27"/>
      <c r="AA6" s="27"/>
      <c r="AB6" s="27"/>
      <c r="AC6" s="27"/>
      <c r="AD6" s="27"/>
      <c r="AE6" s="27"/>
      <c r="AF6" s="27"/>
      <c r="AG6" s="27"/>
      <c r="AH6" s="27"/>
      <c r="AI6" s="27"/>
    </row>
    <row r="7" spans="1:35" s="28" customFormat="1" ht="18.95" customHeight="1" thickTop="1" x14ac:dyDescent="0.25">
      <c r="A7" s="35" t="s">
        <v>52</v>
      </c>
      <c r="B7" s="36" t="s">
        <v>53</v>
      </c>
      <c r="C7" s="37" t="s">
        <v>54</v>
      </c>
      <c r="D7" s="38" t="s">
        <v>55</v>
      </c>
      <c r="E7" s="37" t="s">
        <v>56</v>
      </c>
      <c r="F7" s="39" t="s">
        <v>57</v>
      </c>
      <c r="G7" s="36" t="s">
        <v>2</v>
      </c>
      <c r="H7" s="36" t="s">
        <v>58</v>
      </c>
      <c r="I7" s="40" t="s">
        <v>59</v>
      </c>
      <c r="J7" s="41" t="s">
        <v>60</v>
      </c>
      <c r="K7" s="314"/>
      <c r="L7" s="316" t="s">
        <v>61</v>
      </c>
      <c r="M7" s="318" t="s">
        <v>62</v>
      </c>
      <c r="N7" s="319"/>
      <c r="O7" s="320"/>
      <c r="P7" s="321" t="s">
        <v>63</v>
      </c>
      <c r="Q7" s="312" t="s">
        <v>64</v>
      </c>
      <c r="R7" s="312" t="s">
        <v>65</v>
      </c>
      <c r="S7" s="312" t="s">
        <v>66</v>
      </c>
      <c r="T7" s="312" t="s">
        <v>66</v>
      </c>
    </row>
    <row r="8" spans="1:35" x14ac:dyDescent="0.2">
      <c r="A8" s="42" t="s">
        <v>67</v>
      </c>
      <c r="B8" s="43"/>
      <c r="C8" s="44"/>
      <c r="D8" s="45"/>
      <c r="E8" s="46"/>
      <c r="F8" s="47"/>
      <c r="G8" s="43"/>
      <c r="H8" s="48"/>
      <c r="I8" s="49"/>
      <c r="J8" s="50"/>
      <c r="K8" s="315"/>
      <c r="L8" s="317"/>
      <c r="M8" s="51" t="s">
        <v>68</v>
      </c>
      <c r="N8" s="52" t="s">
        <v>69</v>
      </c>
      <c r="O8" s="53" t="s">
        <v>70</v>
      </c>
      <c r="P8" s="322"/>
      <c r="Q8" s="313"/>
      <c r="R8" s="313"/>
      <c r="S8" s="313"/>
      <c r="T8" s="313"/>
      <c r="U8" s="27"/>
      <c r="V8" s="27"/>
      <c r="W8" s="27"/>
      <c r="X8" s="27"/>
      <c r="Y8" s="27"/>
      <c r="Z8" s="27"/>
      <c r="AA8" s="27"/>
      <c r="AB8" s="27"/>
      <c r="AC8" s="27"/>
      <c r="AD8" s="27"/>
      <c r="AE8" s="27"/>
      <c r="AF8" s="27"/>
      <c r="AG8" s="27"/>
      <c r="AH8" s="27"/>
      <c r="AI8" s="27"/>
    </row>
    <row r="9" spans="1:35" x14ac:dyDescent="0.2">
      <c r="A9" s="54"/>
      <c r="B9" s="55"/>
      <c r="C9" s="56"/>
      <c r="D9" s="57"/>
      <c r="E9" s="58"/>
      <c r="F9" s="59"/>
      <c r="G9" s="55"/>
      <c r="H9" s="60"/>
      <c r="I9" s="61"/>
      <c r="J9" s="62"/>
      <c r="K9" s="63"/>
      <c r="L9" s="64"/>
      <c r="M9" s="65"/>
      <c r="N9" s="66"/>
      <c r="O9" s="67"/>
      <c r="P9" s="68"/>
      <c r="Q9" s="69"/>
      <c r="R9" s="69"/>
      <c r="S9" s="70"/>
      <c r="T9" s="70"/>
      <c r="U9" s="27"/>
      <c r="V9" s="27"/>
      <c r="W9" s="27"/>
      <c r="X9" s="27"/>
      <c r="Y9" s="27"/>
      <c r="Z9" s="27"/>
      <c r="AA9" s="27"/>
      <c r="AB9" s="27"/>
      <c r="AC9" s="27"/>
      <c r="AD9" s="27"/>
      <c r="AE9" s="27"/>
      <c r="AF9" s="27"/>
      <c r="AG9" s="27"/>
      <c r="AH9" s="27"/>
      <c r="AI9" s="27"/>
    </row>
    <row r="10" spans="1:35" x14ac:dyDescent="0.2">
      <c r="A10" s="71"/>
      <c r="B10" s="72"/>
      <c r="C10" s="73"/>
      <c r="D10" s="74"/>
      <c r="E10" s="75"/>
      <c r="F10" s="76"/>
      <c r="G10" s="72"/>
      <c r="H10" s="77"/>
      <c r="I10" s="78"/>
      <c r="J10" s="79"/>
      <c r="K10" s="80"/>
      <c r="L10" s="81"/>
      <c r="M10" s="82"/>
      <c r="N10" s="83"/>
      <c r="O10" s="84"/>
      <c r="P10" s="85"/>
      <c r="Q10" s="86"/>
      <c r="R10" s="86"/>
      <c r="U10" s="27"/>
      <c r="V10" s="27"/>
      <c r="W10" s="27"/>
      <c r="X10" s="27"/>
      <c r="Y10" s="27"/>
      <c r="Z10" s="27"/>
      <c r="AA10" s="27"/>
      <c r="AB10" s="27"/>
      <c r="AC10" s="27"/>
      <c r="AD10" s="27"/>
      <c r="AE10" s="27"/>
      <c r="AF10" s="27"/>
      <c r="AG10" s="27"/>
      <c r="AH10" s="27"/>
      <c r="AI10" s="27"/>
    </row>
    <row r="11" spans="1:35" ht="15" customHeight="1" x14ac:dyDescent="0.2">
      <c r="A11" s="87"/>
      <c r="B11" s="88"/>
      <c r="C11" s="89"/>
      <c r="D11" s="90"/>
      <c r="E11" s="91"/>
      <c r="F11" s="92" t="s">
        <v>71</v>
      </c>
      <c r="G11" s="88"/>
      <c r="H11" s="93">
        <v>0</v>
      </c>
      <c r="I11" s="94">
        <v>0</v>
      </c>
      <c r="J11" s="95">
        <f>H11</f>
        <v>0</v>
      </c>
      <c r="K11" s="96"/>
      <c r="L11" s="97"/>
      <c r="M11" s="98"/>
      <c r="N11" s="99"/>
      <c r="O11" s="100"/>
      <c r="P11" s="101"/>
      <c r="Q11" s="102"/>
      <c r="R11" s="102"/>
      <c r="U11" s="27"/>
      <c r="V11" s="27"/>
      <c r="W11" s="27"/>
      <c r="X11" s="27"/>
      <c r="Y11" s="27"/>
      <c r="Z11" s="27"/>
      <c r="AA11" s="27"/>
      <c r="AB11" s="27"/>
      <c r="AC11" s="27"/>
      <c r="AD11" s="27"/>
      <c r="AE11" s="27"/>
      <c r="AF11" s="27"/>
      <c r="AG11" s="27"/>
      <c r="AH11" s="27"/>
      <c r="AI11" s="27"/>
    </row>
    <row r="12" spans="1:35" ht="15" customHeight="1" x14ac:dyDescent="0.2">
      <c r="A12" s="87"/>
      <c r="B12" s="88"/>
      <c r="C12" s="89"/>
      <c r="D12" s="90"/>
      <c r="E12" s="91"/>
      <c r="F12" s="92" t="s">
        <v>72</v>
      </c>
      <c r="G12" s="88"/>
      <c r="H12" s="93">
        <v>0</v>
      </c>
      <c r="I12" s="94"/>
      <c r="J12" s="95">
        <f>J11+H12</f>
        <v>0</v>
      </c>
      <c r="K12" s="96"/>
      <c r="L12" s="97"/>
      <c r="M12" s="98"/>
      <c r="N12" s="99"/>
      <c r="O12" s="100"/>
      <c r="P12" s="101"/>
      <c r="Q12" s="102"/>
      <c r="R12" s="102"/>
      <c r="U12" s="27"/>
      <c r="V12" s="27"/>
      <c r="W12" s="27"/>
      <c r="X12" s="27"/>
      <c r="Y12" s="27"/>
      <c r="Z12" s="27"/>
      <c r="AA12" s="27"/>
      <c r="AB12" s="27"/>
      <c r="AC12" s="27"/>
      <c r="AD12" s="27"/>
      <c r="AE12" s="27"/>
      <c r="AF12" s="27"/>
      <c r="AG12" s="27"/>
      <c r="AH12" s="27"/>
      <c r="AI12" s="27"/>
    </row>
    <row r="13" spans="1:35" ht="15.6" customHeight="1" x14ac:dyDescent="0.2">
      <c r="A13" s="87"/>
      <c r="B13" s="88"/>
      <c r="C13" s="89"/>
      <c r="D13" s="90"/>
      <c r="E13" s="91"/>
      <c r="F13" s="92" t="s">
        <v>73</v>
      </c>
      <c r="G13" s="88"/>
      <c r="H13" s="103">
        <v>100000000</v>
      </c>
      <c r="I13" s="94">
        <v>0</v>
      </c>
      <c r="J13" s="95">
        <f>J12+H13</f>
        <v>100000000</v>
      </c>
      <c r="K13" s="96"/>
      <c r="L13" s="97"/>
      <c r="M13" s="98"/>
      <c r="N13" s="99"/>
      <c r="O13" s="100"/>
      <c r="P13" s="101"/>
      <c r="Q13" s="102"/>
      <c r="R13" s="102"/>
      <c r="U13" s="27"/>
      <c r="V13" s="27"/>
      <c r="W13" s="27"/>
      <c r="X13" s="27"/>
      <c r="Y13" s="27"/>
      <c r="Z13" s="27"/>
      <c r="AA13" s="27"/>
      <c r="AB13" s="27"/>
      <c r="AC13" s="27"/>
      <c r="AD13" s="27"/>
      <c r="AE13" s="27"/>
      <c r="AF13" s="27"/>
      <c r="AG13" s="27"/>
      <c r="AH13" s="27"/>
      <c r="AI13" s="27"/>
    </row>
    <row r="14" spans="1:35" x14ac:dyDescent="0.2">
      <c r="A14" s="104"/>
      <c r="B14" s="105"/>
      <c r="C14" s="106"/>
      <c r="D14" s="107"/>
      <c r="E14" s="108"/>
      <c r="F14" s="109" t="s">
        <v>74</v>
      </c>
      <c r="G14" s="105"/>
      <c r="H14" s="110"/>
      <c r="I14" s="111"/>
      <c r="J14" s="112"/>
      <c r="K14" s="113"/>
      <c r="L14" s="114"/>
      <c r="M14" s="115"/>
      <c r="N14" s="116"/>
      <c r="O14" s="117"/>
      <c r="P14" s="118"/>
      <c r="Q14" s="119"/>
      <c r="R14" s="119"/>
      <c r="U14" s="27"/>
      <c r="V14" s="27"/>
      <c r="W14" s="27"/>
      <c r="X14" s="27"/>
      <c r="Y14" s="27"/>
      <c r="Z14" s="27"/>
      <c r="AA14" s="27"/>
      <c r="AB14" s="27"/>
      <c r="AC14" s="27"/>
      <c r="AD14" s="27"/>
      <c r="AE14" s="27"/>
      <c r="AF14" s="27"/>
      <c r="AG14" s="27"/>
      <c r="AH14" s="27"/>
      <c r="AI14" s="27"/>
    </row>
    <row r="15" spans="1:35" s="136" customFormat="1" ht="25.5" x14ac:dyDescent="0.25">
      <c r="A15" s="120"/>
      <c r="B15" s="121"/>
      <c r="C15" s="122"/>
      <c r="D15" s="123"/>
      <c r="E15" s="124"/>
      <c r="F15" s="125" t="s">
        <v>75</v>
      </c>
      <c r="G15" s="126"/>
      <c r="H15" s="127"/>
      <c r="I15" s="128"/>
      <c r="J15" s="129"/>
      <c r="K15" s="130"/>
      <c r="L15" s="131"/>
      <c r="M15" s="132"/>
      <c r="N15" s="133"/>
      <c r="O15" s="134"/>
      <c r="P15" s="134"/>
      <c r="Q15" s="135"/>
      <c r="R15" s="135"/>
      <c r="S15" s="28">
        <f>LEN(F15)</f>
        <v>52</v>
      </c>
      <c r="T15" s="28"/>
    </row>
    <row r="16" spans="1:35" ht="64.5" customHeight="1" x14ac:dyDescent="0.2">
      <c r="A16" s="137">
        <v>29</v>
      </c>
      <c r="B16" s="138"/>
      <c r="C16" s="139" t="s">
        <v>76</v>
      </c>
      <c r="D16" s="140" t="s">
        <v>77</v>
      </c>
      <c r="E16" s="141" t="s">
        <v>78</v>
      </c>
      <c r="F16" s="142" t="s">
        <v>79</v>
      </c>
      <c r="G16" s="143" t="s">
        <v>80</v>
      </c>
      <c r="H16" s="144"/>
      <c r="I16" s="145">
        <f>400000+105000</f>
        <v>505000</v>
      </c>
      <c r="J16" s="146">
        <f>J13-I16</f>
        <v>99495000</v>
      </c>
      <c r="K16" s="147"/>
      <c r="L16" s="97"/>
      <c r="M16" s="148"/>
      <c r="N16" s="99"/>
      <c r="O16" s="100"/>
      <c r="P16" s="101"/>
      <c r="Q16" s="149"/>
      <c r="R16" s="149"/>
    </row>
    <row r="17" spans="1:35" ht="64.5" customHeight="1" x14ac:dyDescent="0.2">
      <c r="A17" s="137">
        <v>29</v>
      </c>
      <c r="B17" s="138"/>
      <c r="C17" s="139" t="s">
        <v>76</v>
      </c>
      <c r="D17" s="140" t="s">
        <v>77</v>
      </c>
      <c r="E17" s="141" t="s">
        <v>81</v>
      </c>
      <c r="F17" s="142" t="s">
        <v>82</v>
      </c>
      <c r="G17" s="143" t="s">
        <v>80</v>
      </c>
      <c r="H17" s="144"/>
      <c r="I17" s="145">
        <f>400000+105000</f>
        <v>505000</v>
      </c>
      <c r="J17" s="146">
        <f>J16-I17</f>
        <v>98990000</v>
      </c>
      <c r="K17" s="147"/>
      <c r="L17" s="97"/>
      <c r="M17" s="148"/>
      <c r="N17" s="99"/>
      <c r="O17" s="100"/>
      <c r="P17" s="101"/>
      <c r="Q17" s="149"/>
      <c r="R17" s="149"/>
    </row>
    <row r="18" spans="1:35" ht="53.45" customHeight="1" x14ac:dyDescent="0.2">
      <c r="A18" s="137">
        <v>29</v>
      </c>
      <c r="B18" s="138"/>
      <c r="C18" s="139" t="s">
        <v>76</v>
      </c>
      <c r="D18" s="140" t="s">
        <v>83</v>
      </c>
      <c r="E18" s="141" t="s">
        <v>81</v>
      </c>
      <c r="F18" s="142" t="s">
        <v>84</v>
      </c>
      <c r="G18" s="143" t="s">
        <v>80</v>
      </c>
      <c r="H18" s="144"/>
      <c r="I18" s="145">
        <f>400000+(150000*4)+675000</f>
        <v>1675000</v>
      </c>
      <c r="J18" s="146">
        <f>J17-I18</f>
        <v>97315000</v>
      </c>
      <c r="K18" s="147"/>
      <c r="L18" s="97"/>
      <c r="M18" s="148"/>
      <c r="N18" s="99"/>
      <c r="O18" s="100"/>
      <c r="P18" s="101"/>
      <c r="Q18" s="149"/>
      <c r="R18" s="149"/>
    </row>
    <row r="19" spans="1:35" ht="17.45" customHeight="1" x14ac:dyDescent="0.2">
      <c r="A19" s="137"/>
      <c r="B19" s="138"/>
      <c r="C19" s="139"/>
      <c r="D19" s="150"/>
      <c r="E19" s="141"/>
      <c r="F19" s="151"/>
      <c r="G19" s="143"/>
      <c r="H19" s="152"/>
      <c r="I19" s="153"/>
      <c r="J19" s="146"/>
      <c r="K19" s="147"/>
      <c r="L19" s="97"/>
      <c r="M19" s="148"/>
      <c r="N19" s="99"/>
      <c r="O19" s="100"/>
      <c r="P19" s="101"/>
      <c r="Q19" s="149"/>
      <c r="R19" s="149"/>
    </row>
    <row r="20" spans="1:35" s="136" customFormat="1" ht="25.5" x14ac:dyDescent="0.25">
      <c r="A20" s="120"/>
      <c r="B20" s="121"/>
      <c r="C20" s="122"/>
      <c r="D20" s="123"/>
      <c r="E20" s="124"/>
      <c r="F20" s="125" t="s">
        <v>75</v>
      </c>
      <c r="G20" s="126"/>
      <c r="H20" s="127"/>
      <c r="I20" s="128"/>
      <c r="J20" s="129"/>
      <c r="K20" s="130"/>
      <c r="L20" s="131"/>
      <c r="M20" s="132"/>
      <c r="N20" s="133"/>
      <c r="O20" s="134"/>
      <c r="P20" s="134"/>
      <c r="Q20" s="135"/>
      <c r="R20" s="135"/>
      <c r="S20" s="28">
        <f>LEN(F20)</f>
        <v>52</v>
      </c>
      <c r="T20" s="28"/>
    </row>
    <row r="21" spans="1:35" ht="69.95" customHeight="1" x14ac:dyDescent="0.2">
      <c r="A21" s="137">
        <v>29</v>
      </c>
      <c r="B21" s="138"/>
      <c r="C21" s="139" t="s">
        <v>76</v>
      </c>
      <c r="D21" s="140" t="s">
        <v>85</v>
      </c>
      <c r="E21" s="141" t="s">
        <v>86</v>
      </c>
      <c r="F21" s="142" t="s">
        <v>87</v>
      </c>
      <c r="G21" s="143" t="s">
        <v>80</v>
      </c>
      <c r="H21" s="144"/>
      <c r="I21" s="145">
        <f>150000*3</f>
        <v>450000</v>
      </c>
      <c r="J21" s="146">
        <f>J18-I21</f>
        <v>96865000</v>
      </c>
      <c r="K21" s="147"/>
      <c r="L21" s="97"/>
      <c r="M21" s="148"/>
      <c r="N21" s="99"/>
      <c r="O21" s="100"/>
      <c r="P21" s="101"/>
      <c r="Q21" s="149"/>
      <c r="R21" s="149"/>
    </row>
    <row r="22" spans="1:35" ht="19.5" customHeight="1" x14ac:dyDescent="0.2">
      <c r="A22" s="137"/>
      <c r="B22" s="138"/>
      <c r="C22" s="139"/>
      <c r="D22" s="150"/>
      <c r="E22" s="141"/>
      <c r="F22" s="151"/>
      <c r="G22" s="143"/>
      <c r="H22" s="152"/>
      <c r="I22" s="153"/>
      <c r="J22" s="146"/>
      <c r="K22" s="147"/>
      <c r="L22" s="97"/>
      <c r="M22" s="148"/>
      <c r="N22" s="99"/>
      <c r="O22" s="100"/>
      <c r="P22" s="101"/>
      <c r="Q22" s="149"/>
      <c r="R22" s="149"/>
    </row>
    <row r="23" spans="1:35" s="136" customFormat="1" ht="25.5" x14ac:dyDescent="0.25">
      <c r="A23" s="120"/>
      <c r="B23" s="121"/>
      <c r="C23" s="122"/>
      <c r="D23" s="123"/>
      <c r="E23" s="124"/>
      <c r="F23" s="125" t="s">
        <v>88</v>
      </c>
      <c r="G23" s="126"/>
      <c r="H23" s="127"/>
      <c r="I23" s="128"/>
      <c r="J23" s="129"/>
      <c r="K23" s="130"/>
      <c r="L23" s="131"/>
      <c r="M23" s="132"/>
      <c r="N23" s="133"/>
      <c r="O23" s="134"/>
      <c r="P23" s="134"/>
      <c r="Q23" s="135"/>
      <c r="R23" s="135"/>
      <c r="S23" s="28">
        <f>LEN(F23)</f>
        <v>61</v>
      </c>
      <c r="T23" s="28"/>
    </row>
    <row r="24" spans="1:35" ht="51.95" customHeight="1" x14ac:dyDescent="0.2">
      <c r="A24" s="87">
        <v>12</v>
      </c>
      <c r="B24" s="154"/>
      <c r="C24" s="155">
        <v>18000899</v>
      </c>
      <c r="D24" s="156" t="s">
        <v>76</v>
      </c>
      <c r="E24" s="157" t="s">
        <v>89</v>
      </c>
      <c r="F24" s="142" t="s">
        <v>90</v>
      </c>
      <c r="G24" s="158" t="s">
        <v>91</v>
      </c>
      <c r="H24" s="144"/>
      <c r="I24" s="145">
        <v>1000000</v>
      </c>
      <c r="J24" s="146">
        <f>J21-I24</f>
        <v>95865000</v>
      </c>
      <c r="K24" s="96"/>
      <c r="L24" s="159"/>
      <c r="M24" s="148"/>
      <c r="N24" s="99"/>
      <c r="O24" s="100"/>
      <c r="P24" s="101"/>
      <c r="Q24" s="149"/>
      <c r="R24" s="149"/>
      <c r="S24" s="28">
        <f>LEN(F24)</f>
        <v>161</v>
      </c>
      <c r="T24" s="28">
        <f>605000+405000</f>
        <v>1010000</v>
      </c>
    </row>
    <row r="25" spans="1:35" ht="51.95" customHeight="1" x14ac:dyDescent="0.2">
      <c r="A25" s="87">
        <v>12</v>
      </c>
      <c r="B25" s="154"/>
      <c r="C25" s="155" t="s">
        <v>92</v>
      </c>
      <c r="D25" s="156" t="s">
        <v>76</v>
      </c>
      <c r="E25" s="157" t="s">
        <v>93</v>
      </c>
      <c r="F25" s="142" t="s">
        <v>94</v>
      </c>
      <c r="G25" s="158" t="s">
        <v>91</v>
      </c>
      <c r="H25" s="144"/>
      <c r="I25" s="145">
        <v>1485000</v>
      </c>
      <c r="J25" s="146">
        <f>J24-I25</f>
        <v>94380000</v>
      </c>
      <c r="K25" s="96"/>
      <c r="L25" s="159"/>
      <c r="M25" s="148"/>
      <c r="N25" s="99"/>
      <c r="O25" s="100"/>
      <c r="P25" s="101"/>
      <c r="Q25" s="149"/>
      <c r="R25" s="149"/>
      <c r="S25" s="28">
        <f>LEN(F25)</f>
        <v>178</v>
      </c>
      <c r="T25" s="28">
        <f>605000+405000</f>
        <v>1010000</v>
      </c>
    </row>
    <row r="26" spans="1:35" ht="18.95" customHeight="1" x14ac:dyDescent="0.2">
      <c r="A26" s="87"/>
      <c r="B26" s="154"/>
      <c r="C26" s="155"/>
      <c r="D26" s="156"/>
      <c r="E26" s="157"/>
      <c r="F26" s="151"/>
      <c r="G26" s="158"/>
      <c r="H26" s="152"/>
      <c r="I26" s="153"/>
      <c r="J26" s="146"/>
      <c r="K26" s="96"/>
      <c r="L26" s="159"/>
      <c r="M26" s="148"/>
      <c r="N26" s="99"/>
      <c r="O26" s="100"/>
      <c r="P26" s="101"/>
      <c r="Q26" s="149"/>
      <c r="R26" s="149"/>
    </row>
    <row r="27" spans="1:35" ht="25.5" x14ac:dyDescent="0.2">
      <c r="A27" s="87"/>
      <c r="B27" s="154"/>
      <c r="C27" s="160"/>
      <c r="D27" s="161"/>
      <c r="E27" s="162"/>
      <c r="F27" s="163" t="s">
        <v>95</v>
      </c>
      <c r="G27" s="158"/>
      <c r="H27" s="164"/>
      <c r="I27" s="165"/>
      <c r="J27" s="166"/>
      <c r="K27" s="96"/>
      <c r="L27" s="97"/>
      <c r="M27" s="98"/>
      <c r="N27" s="99"/>
      <c r="O27" s="100"/>
      <c r="P27" s="100"/>
      <c r="Q27" s="102"/>
      <c r="R27" s="102"/>
      <c r="S27" s="28">
        <f>LEN(F27)</f>
        <v>61</v>
      </c>
      <c r="U27" s="27"/>
      <c r="V27" s="27"/>
      <c r="W27" s="27"/>
      <c r="X27" s="27"/>
      <c r="Y27" s="27"/>
      <c r="Z27" s="27"/>
      <c r="AA27" s="27"/>
      <c r="AB27" s="27"/>
      <c r="AC27" s="27"/>
      <c r="AD27" s="27"/>
      <c r="AE27" s="27"/>
      <c r="AF27" s="27"/>
      <c r="AG27" s="27"/>
      <c r="AH27" s="27"/>
      <c r="AI27" s="27"/>
    </row>
    <row r="28" spans="1:35" ht="53.1" customHeight="1" x14ac:dyDescent="0.2">
      <c r="A28" s="87">
        <v>20</v>
      </c>
      <c r="B28" s="154"/>
      <c r="C28" s="139" t="s">
        <v>96</v>
      </c>
      <c r="D28" s="156" t="s">
        <v>76</v>
      </c>
      <c r="E28" s="167" t="s">
        <v>97</v>
      </c>
      <c r="F28" s="168" t="s">
        <v>98</v>
      </c>
      <c r="G28" s="143" t="s">
        <v>99</v>
      </c>
      <c r="H28" s="169">
        <v>0</v>
      </c>
      <c r="I28" s="145">
        <v>275000</v>
      </c>
      <c r="J28" s="146">
        <f>J25-I28</f>
        <v>94105000</v>
      </c>
      <c r="K28" s="96"/>
      <c r="L28" s="159"/>
      <c r="M28" s="148"/>
      <c r="N28" s="99"/>
      <c r="O28" s="100"/>
      <c r="P28" s="101"/>
      <c r="Q28" s="149"/>
      <c r="R28" s="149"/>
      <c r="S28" s="28">
        <f t="shared" ref="S28:S33" si="0">LEN(F28)</f>
        <v>185</v>
      </c>
    </row>
    <row r="29" spans="1:35" ht="53.1" customHeight="1" x14ac:dyDescent="0.2">
      <c r="A29" s="87">
        <v>20</v>
      </c>
      <c r="B29" s="154"/>
      <c r="C29" s="139" t="s">
        <v>100</v>
      </c>
      <c r="D29" s="156" t="s">
        <v>76</v>
      </c>
      <c r="E29" s="162" t="s">
        <v>101</v>
      </c>
      <c r="F29" s="170" t="s">
        <v>102</v>
      </c>
      <c r="G29" s="143" t="s">
        <v>99</v>
      </c>
      <c r="H29" s="144">
        <v>0</v>
      </c>
      <c r="I29" s="145">
        <v>75000</v>
      </c>
      <c r="J29" s="146">
        <f>J28-I29</f>
        <v>94030000</v>
      </c>
      <c r="K29" s="96"/>
      <c r="L29" s="159"/>
      <c r="M29" s="148"/>
      <c r="N29" s="99"/>
      <c r="O29" s="100"/>
      <c r="P29" s="101"/>
      <c r="Q29" s="149"/>
      <c r="R29" s="149"/>
      <c r="S29" s="28">
        <f t="shared" si="0"/>
        <v>193</v>
      </c>
    </row>
    <row r="30" spans="1:35" ht="53.1" customHeight="1" x14ac:dyDescent="0.2">
      <c r="A30" s="87">
        <v>20</v>
      </c>
      <c r="B30" s="154"/>
      <c r="C30" s="139" t="s">
        <v>103</v>
      </c>
      <c r="D30" s="156" t="s">
        <v>76</v>
      </c>
      <c r="E30" s="162" t="s">
        <v>104</v>
      </c>
      <c r="F30" s="170" t="s">
        <v>105</v>
      </c>
      <c r="G30" s="143" t="s">
        <v>99</v>
      </c>
      <c r="H30" s="144">
        <v>0</v>
      </c>
      <c r="I30" s="145">
        <v>99000</v>
      </c>
      <c r="J30" s="146">
        <f t="shared" ref="J30:J35" si="1">J29-I30</f>
        <v>93931000</v>
      </c>
      <c r="K30" s="96"/>
      <c r="L30" s="159"/>
      <c r="M30" s="148"/>
      <c r="N30" s="99"/>
      <c r="O30" s="100"/>
      <c r="P30" s="101"/>
      <c r="Q30" s="149"/>
      <c r="R30" s="149"/>
      <c r="S30" s="28">
        <f t="shared" si="0"/>
        <v>193</v>
      </c>
    </row>
    <row r="31" spans="1:35" ht="53.1" customHeight="1" x14ac:dyDescent="0.2">
      <c r="A31" s="87">
        <v>20</v>
      </c>
      <c r="B31" s="154"/>
      <c r="C31" s="139" t="s">
        <v>106</v>
      </c>
      <c r="D31" s="156" t="s">
        <v>76</v>
      </c>
      <c r="E31" s="162" t="s">
        <v>104</v>
      </c>
      <c r="F31" s="170" t="s">
        <v>107</v>
      </c>
      <c r="G31" s="143" t="s">
        <v>99</v>
      </c>
      <c r="H31" s="144">
        <v>0</v>
      </c>
      <c r="I31" s="145">
        <v>99000</v>
      </c>
      <c r="J31" s="146">
        <f t="shared" si="1"/>
        <v>93832000</v>
      </c>
      <c r="K31" s="96"/>
      <c r="L31" s="159"/>
      <c r="M31" s="148"/>
      <c r="N31" s="99"/>
      <c r="O31" s="100"/>
      <c r="P31" s="101"/>
      <c r="Q31" s="149"/>
      <c r="R31" s="149"/>
      <c r="S31" s="28">
        <f t="shared" si="0"/>
        <v>193</v>
      </c>
    </row>
    <row r="32" spans="1:35" ht="53.1" customHeight="1" x14ac:dyDescent="0.2">
      <c r="A32" s="87">
        <v>20</v>
      </c>
      <c r="B32" s="154"/>
      <c r="C32" s="139" t="s">
        <v>106</v>
      </c>
      <c r="D32" s="156" t="s">
        <v>76</v>
      </c>
      <c r="E32" s="162" t="s">
        <v>108</v>
      </c>
      <c r="F32" s="170" t="s">
        <v>109</v>
      </c>
      <c r="G32" s="143" t="s">
        <v>99</v>
      </c>
      <c r="H32" s="144">
        <v>0</v>
      </c>
      <c r="I32" s="145">
        <v>99000</v>
      </c>
      <c r="J32" s="146">
        <f t="shared" si="1"/>
        <v>93733000</v>
      </c>
      <c r="K32" s="96"/>
      <c r="L32" s="159"/>
      <c r="M32" s="148"/>
      <c r="N32" s="99"/>
      <c r="O32" s="100"/>
      <c r="P32" s="101"/>
      <c r="Q32" s="149"/>
      <c r="R32" s="149"/>
      <c r="S32" s="28">
        <f t="shared" si="0"/>
        <v>180</v>
      </c>
    </row>
    <row r="33" spans="1:35" ht="53.1" customHeight="1" x14ac:dyDescent="0.2">
      <c r="A33" s="87">
        <v>20</v>
      </c>
      <c r="B33" s="154"/>
      <c r="C33" s="139" t="s">
        <v>110</v>
      </c>
      <c r="D33" s="156" t="s">
        <v>76</v>
      </c>
      <c r="E33" s="162" t="s">
        <v>111</v>
      </c>
      <c r="F33" s="170" t="s">
        <v>112</v>
      </c>
      <c r="G33" s="143" t="s">
        <v>99</v>
      </c>
      <c r="H33" s="144">
        <v>0</v>
      </c>
      <c r="I33" s="145">
        <v>27000</v>
      </c>
      <c r="J33" s="146">
        <f t="shared" si="1"/>
        <v>93706000</v>
      </c>
      <c r="K33" s="96"/>
      <c r="L33" s="159"/>
      <c r="M33" s="148"/>
      <c r="N33" s="99"/>
      <c r="O33" s="100"/>
      <c r="P33" s="101"/>
      <c r="Q33" s="149"/>
      <c r="R33" s="149"/>
      <c r="S33" s="28">
        <f t="shared" si="0"/>
        <v>198</v>
      </c>
    </row>
    <row r="34" spans="1:35" ht="53.1" customHeight="1" x14ac:dyDescent="0.2">
      <c r="A34" s="87">
        <v>20</v>
      </c>
      <c r="B34" s="154"/>
      <c r="C34" s="139" t="s">
        <v>113</v>
      </c>
      <c r="D34" s="156" t="s">
        <v>76</v>
      </c>
      <c r="E34" s="167" t="s">
        <v>114</v>
      </c>
      <c r="F34" s="170" t="s">
        <v>115</v>
      </c>
      <c r="G34" s="143" t="s">
        <v>99</v>
      </c>
      <c r="H34" s="144">
        <v>0</v>
      </c>
      <c r="I34" s="145">
        <v>95000</v>
      </c>
      <c r="J34" s="146">
        <f t="shared" si="1"/>
        <v>93611000</v>
      </c>
      <c r="K34" s="96"/>
      <c r="L34" s="159"/>
      <c r="M34" s="148"/>
      <c r="N34" s="99"/>
      <c r="O34" s="100"/>
      <c r="P34" s="101"/>
      <c r="Q34" s="149"/>
      <c r="R34" s="149"/>
      <c r="S34" s="28">
        <f>LEN(F34)</f>
        <v>206</v>
      </c>
    </row>
    <row r="35" spans="1:35" ht="53.1" customHeight="1" x14ac:dyDescent="0.2">
      <c r="A35" s="87">
        <v>20</v>
      </c>
      <c r="B35" s="154"/>
      <c r="C35" s="139" t="s">
        <v>116</v>
      </c>
      <c r="D35" s="156" t="s">
        <v>76</v>
      </c>
      <c r="E35" s="167" t="s">
        <v>114</v>
      </c>
      <c r="F35" s="170" t="s">
        <v>117</v>
      </c>
      <c r="G35" s="143" t="s">
        <v>99</v>
      </c>
      <c r="H35" s="144">
        <v>0</v>
      </c>
      <c r="I35" s="145">
        <v>95000</v>
      </c>
      <c r="J35" s="146">
        <f t="shared" si="1"/>
        <v>93516000</v>
      </c>
      <c r="K35" s="96"/>
      <c r="L35" s="159"/>
      <c r="M35" s="148"/>
      <c r="N35" s="99"/>
      <c r="O35" s="100"/>
      <c r="P35" s="101"/>
      <c r="Q35" s="149"/>
      <c r="R35" s="149"/>
      <c r="S35" s="28">
        <f>LEN(F35)</f>
        <v>204</v>
      </c>
    </row>
    <row r="36" spans="1:35" ht="14.45" customHeight="1" x14ac:dyDescent="0.2">
      <c r="A36" s="87"/>
      <c r="B36" s="154"/>
      <c r="C36" s="139"/>
      <c r="D36" s="156"/>
      <c r="E36" s="162"/>
      <c r="F36" s="171"/>
      <c r="G36" s="158"/>
      <c r="H36" s="152"/>
      <c r="I36" s="153"/>
      <c r="J36" s="146"/>
      <c r="K36" s="96"/>
      <c r="L36" s="159"/>
      <c r="M36" s="148"/>
      <c r="N36" s="99"/>
      <c r="O36" s="100"/>
      <c r="P36" s="101"/>
      <c r="Q36" s="149"/>
      <c r="R36" s="149"/>
    </row>
    <row r="37" spans="1:35" ht="25.5" x14ac:dyDescent="0.2">
      <c r="A37" s="87"/>
      <c r="B37" s="154"/>
      <c r="C37" s="160"/>
      <c r="D37" s="161"/>
      <c r="E37" s="162"/>
      <c r="F37" s="163" t="s">
        <v>118</v>
      </c>
      <c r="G37" s="158"/>
      <c r="H37" s="164"/>
      <c r="I37" s="165"/>
      <c r="J37" s="166"/>
      <c r="K37" s="96"/>
      <c r="L37" s="97"/>
      <c r="M37" s="98"/>
      <c r="N37" s="99"/>
      <c r="O37" s="100"/>
      <c r="P37" s="100"/>
      <c r="Q37" s="102"/>
      <c r="R37" s="102"/>
      <c r="S37" s="28">
        <f>LEN(F37)</f>
        <v>61</v>
      </c>
      <c r="U37" s="27"/>
      <c r="V37" s="27"/>
      <c r="W37" s="27"/>
      <c r="X37" s="27"/>
      <c r="Y37" s="27"/>
      <c r="Z37" s="27"/>
      <c r="AA37" s="27"/>
      <c r="AB37" s="27"/>
      <c r="AC37" s="27"/>
      <c r="AD37" s="27"/>
      <c r="AE37" s="27"/>
      <c r="AF37" s="27"/>
      <c r="AG37" s="27"/>
      <c r="AH37" s="27"/>
      <c r="AI37" s="27"/>
    </row>
    <row r="38" spans="1:35" ht="54.95" customHeight="1" x14ac:dyDescent="0.2">
      <c r="A38" s="87">
        <v>24</v>
      </c>
      <c r="B38" s="138"/>
      <c r="C38" s="139" t="s">
        <v>76</v>
      </c>
      <c r="D38" s="140" t="s">
        <v>119</v>
      </c>
      <c r="E38" s="140" t="s">
        <v>120</v>
      </c>
      <c r="F38" s="142" t="s">
        <v>121</v>
      </c>
      <c r="G38" s="143" t="s">
        <v>122</v>
      </c>
      <c r="H38" s="145">
        <v>0</v>
      </c>
      <c r="I38" s="145">
        <v>2954700</v>
      </c>
      <c r="J38" s="146">
        <f>J35-I38</f>
        <v>90561300</v>
      </c>
      <c r="K38" s="147"/>
      <c r="L38" s="97"/>
      <c r="M38" s="148"/>
      <c r="N38" s="99"/>
      <c r="O38" s="100"/>
      <c r="P38" s="101"/>
      <c r="Q38" s="149"/>
      <c r="R38" s="149"/>
    </row>
    <row r="39" spans="1:35" ht="54.95" customHeight="1" x14ac:dyDescent="0.2">
      <c r="A39" s="87"/>
      <c r="B39" s="138"/>
      <c r="C39" s="139" t="s">
        <v>76</v>
      </c>
      <c r="D39" s="140" t="s">
        <v>119</v>
      </c>
      <c r="E39" s="172" t="s">
        <v>123</v>
      </c>
      <c r="F39" s="142" t="s">
        <v>124</v>
      </c>
      <c r="G39" s="143" t="s">
        <v>122</v>
      </c>
      <c r="H39" s="145">
        <v>0</v>
      </c>
      <c r="I39" s="145">
        <v>3439700</v>
      </c>
      <c r="J39" s="146">
        <f>J38-I39</f>
        <v>87121600</v>
      </c>
      <c r="K39" s="147"/>
      <c r="L39" s="97"/>
      <c r="M39" s="148"/>
      <c r="N39" s="99"/>
      <c r="O39" s="100"/>
      <c r="P39" s="101"/>
      <c r="Q39" s="149"/>
      <c r="R39" s="149"/>
    </row>
    <row r="40" spans="1:35" ht="54.95" customHeight="1" x14ac:dyDescent="0.2">
      <c r="A40" s="87"/>
      <c r="B40" s="138"/>
      <c r="C40" s="139" t="s">
        <v>76</v>
      </c>
      <c r="D40" s="140" t="s">
        <v>119</v>
      </c>
      <c r="E40" s="172" t="s">
        <v>125</v>
      </c>
      <c r="F40" s="142" t="s">
        <v>126</v>
      </c>
      <c r="G40" s="143" t="s">
        <v>122</v>
      </c>
      <c r="H40" s="145">
        <v>0</v>
      </c>
      <c r="I40" s="145">
        <v>3404700</v>
      </c>
      <c r="J40" s="146">
        <f t="shared" ref="J40:J65" si="2">J39-I40</f>
        <v>83716900</v>
      </c>
      <c r="K40" s="147"/>
      <c r="L40" s="97"/>
      <c r="M40" s="148"/>
      <c r="N40" s="99"/>
      <c r="O40" s="100"/>
      <c r="P40" s="101"/>
      <c r="Q40" s="149"/>
      <c r="R40" s="149"/>
    </row>
    <row r="41" spans="1:35" ht="70.5" customHeight="1" x14ac:dyDescent="0.2">
      <c r="A41" s="87"/>
      <c r="B41" s="138"/>
      <c r="C41" s="139" t="s">
        <v>76</v>
      </c>
      <c r="D41" s="140" t="s">
        <v>127</v>
      </c>
      <c r="E41" s="172" t="s">
        <v>120</v>
      </c>
      <c r="F41" s="173" t="s">
        <v>128</v>
      </c>
      <c r="G41" s="143" t="s">
        <v>122</v>
      </c>
      <c r="H41" s="169"/>
      <c r="I41" s="145">
        <v>360000</v>
      </c>
      <c r="J41" s="146">
        <f t="shared" si="2"/>
        <v>83356900</v>
      </c>
      <c r="K41" s="147"/>
      <c r="L41" s="97"/>
      <c r="M41" s="148"/>
      <c r="N41" s="99"/>
      <c r="O41" s="100"/>
      <c r="P41" s="101"/>
      <c r="Q41" s="149"/>
      <c r="R41" s="149"/>
    </row>
    <row r="42" spans="1:35" ht="66" customHeight="1" x14ac:dyDescent="0.2">
      <c r="A42" s="87"/>
      <c r="B42" s="138"/>
      <c r="C42" s="139" t="s">
        <v>76</v>
      </c>
      <c r="D42" s="140" t="s">
        <v>127</v>
      </c>
      <c r="E42" s="172" t="s">
        <v>123</v>
      </c>
      <c r="F42" s="173" t="s">
        <v>129</v>
      </c>
      <c r="G42" s="143" t="s">
        <v>122</v>
      </c>
      <c r="H42" s="169"/>
      <c r="I42" s="145">
        <v>210000</v>
      </c>
      <c r="J42" s="146">
        <f t="shared" si="2"/>
        <v>83146900</v>
      </c>
      <c r="K42" s="147"/>
      <c r="L42" s="97"/>
      <c r="M42" s="148"/>
      <c r="N42" s="99"/>
      <c r="O42" s="100"/>
      <c r="P42" s="101"/>
      <c r="Q42" s="149"/>
      <c r="R42" s="149"/>
    </row>
    <row r="43" spans="1:35" ht="65.45" customHeight="1" x14ac:dyDescent="0.2">
      <c r="A43" s="87"/>
      <c r="B43" s="138"/>
      <c r="C43" s="139" t="s">
        <v>76</v>
      </c>
      <c r="D43" s="140" t="s">
        <v>127</v>
      </c>
      <c r="E43" s="172" t="s">
        <v>125</v>
      </c>
      <c r="F43" s="173" t="s">
        <v>130</v>
      </c>
      <c r="G43" s="143" t="s">
        <v>122</v>
      </c>
      <c r="H43" s="169"/>
      <c r="I43" s="145">
        <v>360000</v>
      </c>
      <c r="J43" s="146">
        <f t="shared" si="2"/>
        <v>82786900</v>
      </c>
      <c r="K43" s="147"/>
      <c r="L43" s="97"/>
      <c r="M43" s="148"/>
      <c r="N43" s="99"/>
      <c r="O43" s="100"/>
      <c r="P43" s="101"/>
      <c r="Q43" s="149"/>
      <c r="R43" s="149"/>
    </row>
    <row r="44" spans="1:35" ht="63.6" customHeight="1" x14ac:dyDescent="0.2">
      <c r="A44" s="87"/>
      <c r="B44" s="138"/>
      <c r="C44" s="139" t="s">
        <v>76</v>
      </c>
      <c r="D44" s="140" t="s">
        <v>127</v>
      </c>
      <c r="E44" s="172" t="s">
        <v>131</v>
      </c>
      <c r="F44" s="173" t="s">
        <v>132</v>
      </c>
      <c r="G44" s="143" t="s">
        <v>122</v>
      </c>
      <c r="H44" s="169"/>
      <c r="I44" s="145">
        <v>360000</v>
      </c>
      <c r="J44" s="146">
        <f t="shared" si="2"/>
        <v>82426900</v>
      </c>
      <c r="K44" s="147"/>
      <c r="L44" s="97"/>
      <c r="M44" s="148"/>
      <c r="N44" s="99"/>
      <c r="O44" s="100"/>
      <c r="P44" s="101"/>
      <c r="Q44" s="149"/>
      <c r="R44" s="149"/>
    </row>
    <row r="45" spans="1:35" ht="67.5" customHeight="1" x14ac:dyDescent="0.2">
      <c r="A45" s="87"/>
      <c r="B45" s="138"/>
      <c r="C45" s="139" t="s">
        <v>76</v>
      </c>
      <c r="D45" s="140" t="s">
        <v>133</v>
      </c>
      <c r="E45" s="172" t="s">
        <v>120</v>
      </c>
      <c r="F45" s="173" t="s">
        <v>134</v>
      </c>
      <c r="G45" s="143" t="s">
        <v>122</v>
      </c>
      <c r="H45" s="169"/>
      <c r="I45" s="145">
        <v>1280000</v>
      </c>
      <c r="J45" s="146">
        <f t="shared" si="2"/>
        <v>81146900</v>
      </c>
      <c r="K45" s="147"/>
      <c r="L45" s="97"/>
      <c r="M45" s="148"/>
      <c r="N45" s="99"/>
      <c r="O45" s="100"/>
      <c r="P45" s="101"/>
      <c r="Q45" s="149"/>
      <c r="R45" s="149"/>
    </row>
    <row r="46" spans="1:35" ht="66.599999999999994" customHeight="1" x14ac:dyDescent="0.2">
      <c r="A46" s="87"/>
      <c r="B46" s="138"/>
      <c r="C46" s="139" t="s">
        <v>76</v>
      </c>
      <c r="D46" s="140" t="s">
        <v>133</v>
      </c>
      <c r="E46" s="172" t="s">
        <v>123</v>
      </c>
      <c r="F46" s="173" t="s">
        <v>135</v>
      </c>
      <c r="G46" s="143" t="s">
        <v>122</v>
      </c>
      <c r="H46" s="169"/>
      <c r="I46" s="145">
        <v>1130000</v>
      </c>
      <c r="J46" s="146">
        <f t="shared" si="2"/>
        <v>80016900</v>
      </c>
      <c r="K46" s="147"/>
      <c r="L46" s="97"/>
      <c r="M46" s="148"/>
      <c r="N46" s="99"/>
      <c r="O46" s="100"/>
      <c r="P46" s="101"/>
      <c r="Q46" s="149"/>
      <c r="R46" s="149"/>
    </row>
    <row r="47" spans="1:35" ht="62.45" customHeight="1" x14ac:dyDescent="0.2">
      <c r="A47" s="137"/>
      <c r="B47" s="138"/>
      <c r="C47" s="139" t="s">
        <v>76</v>
      </c>
      <c r="D47" s="140" t="s">
        <v>133</v>
      </c>
      <c r="E47" s="172" t="s">
        <v>136</v>
      </c>
      <c r="F47" s="173" t="s">
        <v>137</v>
      </c>
      <c r="G47" s="143" t="s">
        <v>122</v>
      </c>
      <c r="H47" s="144"/>
      <c r="I47" s="145">
        <v>430000</v>
      </c>
      <c r="J47" s="146">
        <f t="shared" si="2"/>
        <v>79586900</v>
      </c>
      <c r="K47" s="147"/>
      <c r="L47" s="97"/>
      <c r="M47" s="148"/>
      <c r="N47" s="99"/>
      <c r="O47" s="100"/>
      <c r="P47" s="101"/>
      <c r="Q47" s="149"/>
      <c r="R47" s="149"/>
    </row>
    <row r="48" spans="1:35" ht="51.95" customHeight="1" x14ac:dyDescent="0.2">
      <c r="A48" s="87">
        <v>12</v>
      </c>
      <c r="B48" s="154"/>
      <c r="C48" s="139" t="s">
        <v>76</v>
      </c>
      <c r="D48" s="140" t="s">
        <v>138</v>
      </c>
      <c r="E48" s="157" t="s">
        <v>120</v>
      </c>
      <c r="F48" s="173" t="s">
        <v>139</v>
      </c>
      <c r="G48" s="143" t="s">
        <v>122</v>
      </c>
      <c r="H48" s="144"/>
      <c r="I48" s="145">
        <v>535000</v>
      </c>
      <c r="J48" s="146">
        <f t="shared" si="2"/>
        <v>79051900</v>
      </c>
      <c r="K48" s="96"/>
      <c r="L48" s="159"/>
      <c r="M48" s="148"/>
      <c r="N48" s="99"/>
      <c r="O48" s="100"/>
      <c r="P48" s="101"/>
      <c r="Q48" s="149"/>
      <c r="R48" s="149"/>
      <c r="S48" s="28">
        <f t="shared" ref="S48:S65" si="3">LEN(F48)</f>
        <v>187</v>
      </c>
      <c r="T48" s="28">
        <f t="shared" ref="T48:T65" si="4">605000+405000</f>
        <v>1010000</v>
      </c>
    </row>
    <row r="49" spans="1:35" ht="54.95" customHeight="1" x14ac:dyDescent="0.2">
      <c r="A49" s="174">
        <v>12</v>
      </c>
      <c r="B49" s="154"/>
      <c r="C49" s="139" t="s">
        <v>76</v>
      </c>
      <c r="D49" s="140" t="s">
        <v>138</v>
      </c>
      <c r="E49" s="175" t="s">
        <v>140</v>
      </c>
      <c r="F49" s="173" t="s">
        <v>141</v>
      </c>
      <c r="G49" s="143" t="s">
        <v>122</v>
      </c>
      <c r="H49" s="144"/>
      <c r="I49" s="145">
        <v>385000</v>
      </c>
      <c r="J49" s="146">
        <f t="shared" si="2"/>
        <v>78666900</v>
      </c>
      <c r="K49" s="176"/>
      <c r="L49" s="159"/>
      <c r="M49" s="98"/>
      <c r="N49" s="99"/>
      <c r="O49" s="100"/>
      <c r="P49" s="101"/>
      <c r="Q49" s="102"/>
      <c r="R49" s="102"/>
      <c r="S49" s="27">
        <f t="shared" si="3"/>
        <v>182</v>
      </c>
      <c r="T49" s="136">
        <f t="shared" si="4"/>
        <v>1010000</v>
      </c>
      <c r="U49" s="27"/>
      <c r="V49" s="27"/>
      <c r="W49" s="27"/>
      <c r="X49" s="27"/>
      <c r="Y49" s="27"/>
      <c r="Z49" s="27"/>
      <c r="AA49" s="27"/>
      <c r="AB49" s="27"/>
      <c r="AC49" s="27"/>
      <c r="AD49" s="27"/>
      <c r="AE49" s="27"/>
      <c r="AF49" s="27"/>
      <c r="AG49" s="27"/>
      <c r="AH49" s="27"/>
      <c r="AI49" s="27"/>
    </row>
    <row r="50" spans="1:35" ht="48.95" customHeight="1" x14ac:dyDescent="0.2">
      <c r="A50" s="174">
        <v>30</v>
      </c>
      <c r="B50" s="154"/>
      <c r="C50" s="139" t="s">
        <v>76</v>
      </c>
      <c r="D50" s="140" t="s">
        <v>138</v>
      </c>
      <c r="E50" s="177" t="s">
        <v>136</v>
      </c>
      <c r="F50" s="173" t="s">
        <v>142</v>
      </c>
      <c r="G50" s="143" t="s">
        <v>122</v>
      </c>
      <c r="H50" s="144"/>
      <c r="I50" s="145">
        <v>85000</v>
      </c>
      <c r="J50" s="146">
        <f t="shared" si="2"/>
        <v>78581900</v>
      </c>
      <c r="K50" s="176"/>
      <c r="L50" s="178"/>
      <c r="M50" s="132"/>
      <c r="N50" s="133"/>
      <c r="O50" s="100"/>
      <c r="P50" s="101"/>
      <c r="Q50" s="102"/>
      <c r="R50" s="102"/>
      <c r="S50" s="27">
        <f t="shared" si="3"/>
        <v>184</v>
      </c>
      <c r="T50" s="136">
        <f t="shared" si="4"/>
        <v>1010000</v>
      </c>
      <c r="U50" s="27"/>
      <c r="V50" s="27"/>
      <c r="W50" s="27"/>
      <c r="X50" s="27"/>
      <c r="Y50" s="27"/>
      <c r="Z50" s="27"/>
      <c r="AA50" s="27"/>
      <c r="AB50" s="27"/>
      <c r="AC50" s="27"/>
      <c r="AD50" s="27"/>
      <c r="AE50" s="27"/>
      <c r="AF50" s="27"/>
      <c r="AG50" s="27"/>
      <c r="AH50" s="27"/>
      <c r="AI50" s="27"/>
    </row>
    <row r="51" spans="1:35" ht="51.95" customHeight="1" x14ac:dyDescent="0.2">
      <c r="A51" s="87">
        <v>12</v>
      </c>
      <c r="B51" s="154"/>
      <c r="C51" s="139" t="s">
        <v>76</v>
      </c>
      <c r="D51" s="140" t="s">
        <v>143</v>
      </c>
      <c r="E51" s="157" t="s">
        <v>120</v>
      </c>
      <c r="F51" s="173" t="s">
        <v>144</v>
      </c>
      <c r="G51" s="143" t="s">
        <v>122</v>
      </c>
      <c r="H51" s="144"/>
      <c r="I51" s="145">
        <v>4453800</v>
      </c>
      <c r="J51" s="146">
        <f t="shared" si="2"/>
        <v>74128100</v>
      </c>
      <c r="K51" s="96"/>
      <c r="L51" s="159"/>
      <c r="M51" s="148"/>
      <c r="N51" s="99"/>
      <c r="O51" s="100"/>
      <c r="P51" s="101"/>
      <c r="Q51" s="149"/>
      <c r="R51" s="149"/>
      <c r="S51" s="28">
        <f t="shared" si="3"/>
        <v>165</v>
      </c>
      <c r="T51" s="28">
        <f t="shared" si="4"/>
        <v>1010000</v>
      </c>
    </row>
    <row r="52" spans="1:35" ht="51.95" customHeight="1" x14ac:dyDescent="0.2">
      <c r="A52" s="87">
        <v>12</v>
      </c>
      <c r="B52" s="154"/>
      <c r="C52" s="139" t="s">
        <v>76</v>
      </c>
      <c r="D52" s="140" t="s">
        <v>143</v>
      </c>
      <c r="E52" s="157" t="s">
        <v>145</v>
      </c>
      <c r="F52" s="173" t="s">
        <v>146</v>
      </c>
      <c r="G52" s="143" t="s">
        <v>122</v>
      </c>
      <c r="H52" s="144"/>
      <c r="I52" s="145">
        <v>4158300</v>
      </c>
      <c r="J52" s="146">
        <f t="shared" si="2"/>
        <v>69969800</v>
      </c>
      <c r="K52" s="96"/>
      <c r="L52" s="159"/>
      <c r="M52" s="148"/>
      <c r="N52" s="99"/>
      <c r="O52" s="100"/>
      <c r="P52" s="101"/>
      <c r="Q52" s="149"/>
      <c r="R52" s="149"/>
      <c r="S52" s="28">
        <f t="shared" si="3"/>
        <v>161</v>
      </c>
      <c r="T52" s="28">
        <f t="shared" si="4"/>
        <v>1010000</v>
      </c>
    </row>
    <row r="53" spans="1:35" ht="51.95" customHeight="1" x14ac:dyDescent="0.2">
      <c r="A53" s="87">
        <v>12</v>
      </c>
      <c r="B53" s="154"/>
      <c r="C53" s="155" t="s">
        <v>76</v>
      </c>
      <c r="D53" s="140" t="s">
        <v>147</v>
      </c>
      <c r="E53" s="157" t="s">
        <v>120</v>
      </c>
      <c r="F53" s="173" t="s">
        <v>148</v>
      </c>
      <c r="G53" s="143" t="s">
        <v>122</v>
      </c>
      <c r="H53" s="144"/>
      <c r="I53" s="145">
        <v>655000</v>
      </c>
      <c r="J53" s="146">
        <f t="shared" si="2"/>
        <v>69314800</v>
      </c>
      <c r="K53" s="96"/>
      <c r="L53" s="159"/>
      <c r="M53" s="148"/>
      <c r="N53" s="99"/>
      <c r="O53" s="100"/>
      <c r="P53" s="101"/>
      <c r="Q53" s="149"/>
      <c r="R53" s="149"/>
      <c r="S53" s="28">
        <f t="shared" si="3"/>
        <v>182</v>
      </c>
      <c r="T53" s="28">
        <f t="shared" si="4"/>
        <v>1010000</v>
      </c>
    </row>
    <row r="54" spans="1:35" ht="51.95" customHeight="1" x14ac:dyDescent="0.2">
      <c r="A54" s="87">
        <v>12</v>
      </c>
      <c r="B54" s="154"/>
      <c r="C54" s="155" t="s">
        <v>76</v>
      </c>
      <c r="D54" s="140" t="s">
        <v>147</v>
      </c>
      <c r="E54" s="157" t="s">
        <v>123</v>
      </c>
      <c r="F54" s="173" t="s">
        <v>149</v>
      </c>
      <c r="G54" s="143" t="s">
        <v>122</v>
      </c>
      <c r="H54" s="144"/>
      <c r="I54" s="145">
        <v>505000</v>
      </c>
      <c r="J54" s="146">
        <f t="shared" si="2"/>
        <v>68809800</v>
      </c>
      <c r="K54" s="96"/>
      <c r="L54" s="159"/>
      <c r="M54" s="148"/>
      <c r="N54" s="99"/>
      <c r="O54" s="100"/>
      <c r="P54" s="101"/>
      <c r="Q54" s="149"/>
      <c r="R54" s="149"/>
      <c r="S54" s="28">
        <f t="shared" si="3"/>
        <v>174</v>
      </c>
      <c r="T54" s="28">
        <f t="shared" si="4"/>
        <v>1010000</v>
      </c>
    </row>
    <row r="55" spans="1:35" ht="64.5" customHeight="1" x14ac:dyDescent="0.2">
      <c r="A55" s="87">
        <v>12</v>
      </c>
      <c r="B55" s="154"/>
      <c r="C55" s="155" t="s">
        <v>76</v>
      </c>
      <c r="D55" s="140" t="s">
        <v>150</v>
      </c>
      <c r="E55" s="157" t="s">
        <v>120</v>
      </c>
      <c r="F55" s="173" t="s">
        <v>151</v>
      </c>
      <c r="G55" s="143" t="s">
        <v>122</v>
      </c>
      <c r="H55" s="144"/>
      <c r="I55" s="145">
        <v>655000</v>
      </c>
      <c r="J55" s="146">
        <f t="shared" si="2"/>
        <v>68154800</v>
      </c>
      <c r="K55" s="96"/>
      <c r="L55" s="159"/>
      <c r="M55" s="148"/>
      <c r="N55" s="99"/>
      <c r="O55" s="100"/>
      <c r="P55" s="101"/>
      <c r="Q55" s="149"/>
      <c r="R55" s="149"/>
      <c r="S55" s="28">
        <f t="shared" si="3"/>
        <v>210</v>
      </c>
      <c r="T55" s="28">
        <f t="shared" si="4"/>
        <v>1010000</v>
      </c>
    </row>
    <row r="56" spans="1:35" ht="57" customHeight="1" x14ac:dyDescent="0.2">
      <c r="A56" s="87">
        <v>12</v>
      </c>
      <c r="B56" s="154"/>
      <c r="C56" s="155" t="s">
        <v>76</v>
      </c>
      <c r="D56" s="140" t="s">
        <v>150</v>
      </c>
      <c r="E56" s="157" t="s">
        <v>152</v>
      </c>
      <c r="F56" s="173" t="s">
        <v>153</v>
      </c>
      <c r="G56" s="143" t="s">
        <v>122</v>
      </c>
      <c r="H56" s="144"/>
      <c r="I56" s="145">
        <v>505000</v>
      </c>
      <c r="J56" s="146">
        <f t="shared" si="2"/>
        <v>67649800</v>
      </c>
      <c r="K56" s="96"/>
      <c r="L56" s="159"/>
      <c r="M56" s="148"/>
      <c r="N56" s="99"/>
      <c r="O56" s="100"/>
      <c r="P56" s="101"/>
      <c r="Q56" s="149"/>
      <c r="R56" s="149"/>
      <c r="S56" s="28">
        <f t="shared" si="3"/>
        <v>202</v>
      </c>
      <c r="T56" s="28">
        <f t="shared" si="4"/>
        <v>1010000</v>
      </c>
    </row>
    <row r="57" spans="1:35" ht="51.95" customHeight="1" x14ac:dyDescent="0.2">
      <c r="A57" s="87">
        <v>12</v>
      </c>
      <c r="B57" s="154"/>
      <c r="C57" s="155" t="s">
        <v>76</v>
      </c>
      <c r="D57" s="140" t="s">
        <v>150</v>
      </c>
      <c r="E57" s="157" t="s">
        <v>136</v>
      </c>
      <c r="F57" s="173" t="s">
        <v>154</v>
      </c>
      <c r="G57" s="143" t="s">
        <v>122</v>
      </c>
      <c r="H57" s="144"/>
      <c r="I57" s="145">
        <f>105000</f>
        <v>105000</v>
      </c>
      <c r="J57" s="146">
        <f t="shared" si="2"/>
        <v>67544800</v>
      </c>
      <c r="K57" s="96"/>
      <c r="L57" s="159"/>
      <c r="M57" s="148"/>
      <c r="N57" s="99"/>
      <c r="O57" s="100"/>
      <c r="P57" s="101"/>
      <c r="Q57" s="149"/>
      <c r="R57" s="149"/>
      <c r="S57" s="28">
        <f t="shared" si="3"/>
        <v>207</v>
      </c>
      <c r="T57" s="28">
        <f t="shared" si="4"/>
        <v>1010000</v>
      </c>
    </row>
    <row r="58" spans="1:35" ht="60.95" customHeight="1" x14ac:dyDescent="0.2">
      <c r="A58" s="87">
        <v>12</v>
      </c>
      <c r="B58" s="154"/>
      <c r="C58" s="155" t="s">
        <v>76</v>
      </c>
      <c r="D58" s="140" t="s">
        <v>155</v>
      </c>
      <c r="E58" s="157" t="s">
        <v>120</v>
      </c>
      <c r="F58" s="173" t="s">
        <v>156</v>
      </c>
      <c r="G58" s="143" t="s">
        <v>122</v>
      </c>
      <c r="H58" s="144"/>
      <c r="I58" s="145">
        <v>1010000</v>
      </c>
      <c r="J58" s="146">
        <f t="shared" si="2"/>
        <v>66534800</v>
      </c>
      <c r="K58" s="96"/>
      <c r="L58" s="159"/>
      <c r="M58" s="148"/>
      <c r="N58" s="99"/>
      <c r="O58" s="100"/>
      <c r="P58" s="101"/>
      <c r="Q58" s="149"/>
      <c r="R58" s="149"/>
      <c r="S58" s="28">
        <f t="shared" si="3"/>
        <v>202</v>
      </c>
      <c r="T58" s="28">
        <f t="shared" si="4"/>
        <v>1010000</v>
      </c>
    </row>
    <row r="59" spans="1:35" ht="54.95" customHeight="1" x14ac:dyDescent="0.2">
      <c r="A59" s="174">
        <v>12</v>
      </c>
      <c r="B59" s="154"/>
      <c r="C59" s="155" t="s">
        <v>76</v>
      </c>
      <c r="D59" s="140" t="s">
        <v>155</v>
      </c>
      <c r="E59" s="175" t="s">
        <v>140</v>
      </c>
      <c r="F59" s="173" t="s">
        <v>157</v>
      </c>
      <c r="G59" s="143" t="s">
        <v>122</v>
      </c>
      <c r="H59" s="144"/>
      <c r="I59" s="145">
        <v>930000</v>
      </c>
      <c r="J59" s="146">
        <f t="shared" si="2"/>
        <v>65604800</v>
      </c>
      <c r="K59" s="176"/>
      <c r="L59" s="159"/>
      <c r="M59" s="98"/>
      <c r="N59" s="99"/>
      <c r="O59" s="100"/>
      <c r="P59" s="101"/>
      <c r="Q59" s="102"/>
      <c r="R59" s="102"/>
      <c r="S59" s="27">
        <f t="shared" si="3"/>
        <v>197</v>
      </c>
      <c r="T59" s="136">
        <f t="shared" si="4"/>
        <v>1010000</v>
      </c>
      <c r="U59" s="27"/>
      <c r="V59" s="27"/>
      <c r="W59" s="27"/>
      <c r="X59" s="27"/>
      <c r="Y59" s="27"/>
      <c r="Z59" s="27"/>
      <c r="AA59" s="27"/>
      <c r="AB59" s="27"/>
      <c r="AC59" s="27"/>
      <c r="AD59" s="27"/>
      <c r="AE59" s="27"/>
      <c r="AF59" s="27"/>
      <c r="AG59" s="27"/>
      <c r="AH59" s="27"/>
      <c r="AI59" s="27"/>
    </row>
    <row r="60" spans="1:35" ht="50.1" customHeight="1" x14ac:dyDescent="0.2">
      <c r="A60" s="174">
        <v>30</v>
      </c>
      <c r="B60" s="154"/>
      <c r="C60" s="155" t="s">
        <v>76</v>
      </c>
      <c r="D60" s="140" t="s">
        <v>155</v>
      </c>
      <c r="E60" s="177" t="s">
        <v>136</v>
      </c>
      <c r="F60" s="173" t="s">
        <v>158</v>
      </c>
      <c r="G60" s="143" t="s">
        <v>122</v>
      </c>
      <c r="H60" s="144"/>
      <c r="I60" s="145">
        <v>370000</v>
      </c>
      <c r="J60" s="146">
        <f t="shared" si="2"/>
        <v>65234800</v>
      </c>
      <c r="K60" s="176"/>
      <c r="L60" s="178"/>
      <c r="M60" s="132"/>
      <c r="N60" s="133"/>
      <c r="O60" s="100"/>
      <c r="P60" s="101"/>
      <c r="Q60" s="102"/>
      <c r="R60" s="102"/>
      <c r="S60" s="27">
        <f t="shared" si="3"/>
        <v>199</v>
      </c>
      <c r="T60" s="136">
        <f t="shared" si="4"/>
        <v>1010000</v>
      </c>
      <c r="U60" s="27"/>
      <c r="V60" s="27"/>
      <c r="W60" s="27"/>
      <c r="X60" s="27"/>
      <c r="Y60" s="27"/>
      <c r="Z60" s="27"/>
      <c r="AA60" s="27"/>
      <c r="AB60" s="27"/>
      <c r="AC60" s="27"/>
      <c r="AD60" s="27"/>
      <c r="AE60" s="27"/>
      <c r="AF60" s="27"/>
      <c r="AG60" s="27"/>
      <c r="AH60" s="27"/>
      <c r="AI60" s="27"/>
    </row>
    <row r="61" spans="1:35" ht="60.95" customHeight="1" x14ac:dyDescent="0.2">
      <c r="A61" s="87">
        <v>12</v>
      </c>
      <c r="B61" s="154"/>
      <c r="C61" s="155" t="s">
        <v>76</v>
      </c>
      <c r="D61" s="140" t="s">
        <v>159</v>
      </c>
      <c r="E61" s="157" t="s">
        <v>120</v>
      </c>
      <c r="F61" s="179" t="s">
        <v>160</v>
      </c>
      <c r="G61" s="143" t="s">
        <v>122</v>
      </c>
      <c r="H61" s="144"/>
      <c r="I61" s="145">
        <v>3849000</v>
      </c>
      <c r="J61" s="146">
        <f t="shared" si="2"/>
        <v>61385800</v>
      </c>
      <c r="K61" s="96"/>
      <c r="L61" s="159"/>
      <c r="M61" s="148"/>
      <c r="N61" s="99"/>
      <c r="O61" s="100"/>
      <c r="P61" s="101"/>
      <c r="Q61" s="149"/>
      <c r="R61" s="149"/>
      <c r="S61" s="28">
        <f t="shared" si="3"/>
        <v>202</v>
      </c>
      <c r="T61" s="28">
        <f t="shared" si="4"/>
        <v>1010000</v>
      </c>
    </row>
    <row r="62" spans="1:35" ht="62.1" customHeight="1" x14ac:dyDescent="0.2">
      <c r="A62" s="174">
        <v>12</v>
      </c>
      <c r="B62" s="154"/>
      <c r="C62" s="155" t="s">
        <v>76</v>
      </c>
      <c r="D62" s="140" t="s">
        <v>159</v>
      </c>
      <c r="E62" s="175" t="s">
        <v>140</v>
      </c>
      <c r="F62" s="179" t="s">
        <v>161</v>
      </c>
      <c r="G62" s="143" t="s">
        <v>122</v>
      </c>
      <c r="H62" s="144"/>
      <c r="I62" s="145">
        <v>2239000</v>
      </c>
      <c r="J62" s="146">
        <f t="shared" si="2"/>
        <v>59146800</v>
      </c>
      <c r="K62" s="176"/>
      <c r="L62" s="159"/>
      <c r="M62" s="98"/>
      <c r="N62" s="99"/>
      <c r="O62" s="100"/>
      <c r="P62" s="101"/>
      <c r="Q62" s="102"/>
      <c r="R62" s="102"/>
      <c r="S62" s="27">
        <f t="shared" si="3"/>
        <v>227</v>
      </c>
      <c r="T62" s="136">
        <f t="shared" si="4"/>
        <v>1010000</v>
      </c>
      <c r="U62" s="27"/>
      <c r="V62" s="27"/>
      <c r="W62" s="27"/>
      <c r="X62" s="27"/>
      <c r="Y62" s="27"/>
      <c r="Z62" s="27"/>
      <c r="AA62" s="27"/>
      <c r="AB62" s="27"/>
      <c r="AC62" s="27"/>
      <c r="AD62" s="27"/>
      <c r="AE62" s="27"/>
      <c r="AF62" s="27"/>
      <c r="AG62" s="27"/>
      <c r="AH62" s="27"/>
      <c r="AI62" s="27"/>
    </row>
    <row r="63" spans="1:35" ht="71.099999999999994" customHeight="1" x14ac:dyDescent="0.2">
      <c r="A63" s="174">
        <v>30</v>
      </c>
      <c r="B63" s="154"/>
      <c r="C63" s="155" t="s">
        <v>76</v>
      </c>
      <c r="D63" s="140" t="s">
        <v>159</v>
      </c>
      <c r="E63" s="177" t="s">
        <v>136</v>
      </c>
      <c r="F63" s="179" t="s">
        <v>162</v>
      </c>
      <c r="G63" s="143" t="s">
        <v>122</v>
      </c>
      <c r="H63" s="144"/>
      <c r="I63" s="145">
        <v>1110000</v>
      </c>
      <c r="J63" s="146">
        <f t="shared" si="2"/>
        <v>58036800</v>
      </c>
      <c r="K63" s="176"/>
      <c r="L63" s="178"/>
      <c r="M63" s="132"/>
      <c r="N63" s="133"/>
      <c r="O63" s="100"/>
      <c r="P63" s="101"/>
      <c r="Q63" s="102"/>
      <c r="R63" s="102"/>
      <c r="S63" s="27">
        <f t="shared" si="3"/>
        <v>229</v>
      </c>
      <c r="T63" s="136">
        <f t="shared" si="4"/>
        <v>1010000</v>
      </c>
      <c r="U63" s="27"/>
      <c r="V63" s="27"/>
      <c r="W63" s="27"/>
      <c r="X63" s="27"/>
      <c r="Y63" s="27"/>
      <c r="Z63" s="27"/>
      <c r="AA63" s="27"/>
      <c r="AB63" s="27"/>
      <c r="AC63" s="27"/>
      <c r="AD63" s="27"/>
      <c r="AE63" s="27"/>
      <c r="AF63" s="27"/>
      <c r="AG63" s="27"/>
      <c r="AH63" s="27"/>
      <c r="AI63" s="27"/>
    </row>
    <row r="64" spans="1:35" ht="66" customHeight="1" x14ac:dyDescent="0.2">
      <c r="A64" s="87">
        <v>12</v>
      </c>
      <c r="B64" s="154"/>
      <c r="C64" s="155" t="s">
        <v>76</v>
      </c>
      <c r="D64" s="140" t="s">
        <v>163</v>
      </c>
      <c r="E64" s="157" t="s">
        <v>120</v>
      </c>
      <c r="F64" s="173" t="s">
        <v>164</v>
      </c>
      <c r="G64" s="143" t="s">
        <v>122</v>
      </c>
      <c r="H64" s="144"/>
      <c r="I64" s="111">
        <v>5450600</v>
      </c>
      <c r="J64" s="146">
        <f t="shared" si="2"/>
        <v>52586200</v>
      </c>
      <c r="K64" s="96"/>
      <c r="L64" s="159"/>
      <c r="M64" s="148"/>
      <c r="N64" s="99"/>
      <c r="O64" s="100"/>
      <c r="P64" s="101"/>
      <c r="Q64" s="149"/>
      <c r="R64" s="149"/>
      <c r="S64" s="28">
        <f t="shared" si="3"/>
        <v>216</v>
      </c>
      <c r="T64" s="28">
        <f t="shared" si="4"/>
        <v>1010000</v>
      </c>
    </row>
    <row r="65" spans="1:35" ht="62.45" customHeight="1" x14ac:dyDescent="0.2">
      <c r="A65" s="174">
        <v>12</v>
      </c>
      <c r="B65" s="154"/>
      <c r="C65" s="155" t="s">
        <v>76</v>
      </c>
      <c r="D65" s="140" t="s">
        <v>163</v>
      </c>
      <c r="E65" s="175" t="s">
        <v>140</v>
      </c>
      <c r="F65" s="173" t="s">
        <v>165</v>
      </c>
      <c r="G65" s="143" t="s">
        <v>122</v>
      </c>
      <c r="H65" s="144"/>
      <c r="I65" s="111">
        <v>4626600</v>
      </c>
      <c r="J65" s="146">
        <f t="shared" si="2"/>
        <v>47959600</v>
      </c>
      <c r="K65" s="176"/>
      <c r="L65" s="159"/>
      <c r="M65" s="98"/>
      <c r="N65" s="99"/>
      <c r="O65" s="100"/>
      <c r="P65" s="101"/>
      <c r="Q65" s="102"/>
      <c r="R65" s="102"/>
      <c r="S65" s="27">
        <f t="shared" si="3"/>
        <v>231</v>
      </c>
      <c r="T65" s="136">
        <f t="shared" si="4"/>
        <v>1010000</v>
      </c>
      <c r="U65" s="27"/>
      <c r="V65" s="27"/>
      <c r="W65" s="27"/>
      <c r="X65" s="27"/>
      <c r="Y65" s="27"/>
      <c r="Z65" s="27"/>
      <c r="AA65" s="27"/>
      <c r="AB65" s="27"/>
      <c r="AC65" s="27"/>
      <c r="AD65" s="27"/>
      <c r="AE65" s="27"/>
      <c r="AF65" s="27"/>
      <c r="AG65" s="27"/>
      <c r="AH65" s="27"/>
      <c r="AI65" s="27"/>
    </row>
    <row r="66" spans="1:35" ht="15.95" customHeight="1" x14ac:dyDescent="0.2">
      <c r="A66" s="180"/>
      <c r="B66" s="154"/>
      <c r="C66" s="155"/>
      <c r="D66" s="150"/>
      <c r="E66" s="177"/>
      <c r="F66" s="181"/>
      <c r="G66" s="143"/>
      <c r="H66" s="152"/>
      <c r="I66" s="153"/>
      <c r="J66" s="146"/>
      <c r="K66" s="96"/>
      <c r="L66" s="178"/>
      <c r="M66" s="132"/>
      <c r="N66" s="133"/>
      <c r="O66" s="100"/>
      <c r="P66" s="101"/>
      <c r="Q66" s="102"/>
      <c r="R66" s="102"/>
      <c r="S66" s="27"/>
      <c r="T66" s="136"/>
      <c r="U66" s="27"/>
      <c r="V66" s="27"/>
      <c r="W66" s="27"/>
      <c r="X66" s="27"/>
      <c r="Y66" s="27"/>
      <c r="Z66" s="27"/>
      <c r="AA66" s="27"/>
      <c r="AB66" s="27"/>
      <c r="AC66" s="27"/>
      <c r="AD66" s="27"/>
      <c r="AE66" s="27"/>
      <c r="AF66" s="27"/>
      <c r="AG66" s="27"/>
      <c r="AH66" s="27"/>
      <c r="AI66" s="27"/>
    </row>
    <row r="67" spans="1:35" s="136" customFormat="1" ht="38.25" x14ac:dyDescent="0.25">
      <c r="A67" s="120"/>
      <c r="B67" s="121"/>
      <c r="C67" s="122"/>
      <c r="D67" s="123"/>
      <c r="E67" s="124"/>
      <c r="F67" s="125" t="s">
        <v>166</v>
      </c>
      <c r="G67" s="126"/>
      <c r="H67" s="127"/>
      <c r="I67" s="128"/>
      <c r="J67" s="129"/>
      <c r="K67" s="130"/>
      <c r="L67" s="131"/>
      <c r="M67" s="132"/>
      <c r="N67" s="133"/>
      <c r="O67" s="134"/>
      <c r="P67" s="134"/>
      <c r="Q67" s="135"/>
      <c r="R67" s="135"/>
      <c r="S67" s="28">
        <f>LEN(F67)</f>
        <v>103</v>
      </c>
      <c r="T67" s="28"/>
    </row>
    <row r="68" spans="1:35" ht="69.95" customHeight="1" x14ac:dyDescent="0.2">
      <c r="A68" s="137">
        <v>29</v>
      </c>
      <c r="B68" s="138"/>
      <c r="C68" s="139" t="s">
        <v>76</v>
      </c>
      <c r="D68" s="140" t="s">
        <v>167</v>
      </c>
      <c r="E68" s="141" t="s">
        <v>168</v>
      </c>
      <c r="F68" s="142" t="s">
        <v>169</v>
      </c>
      <c r="G68" s="143" t="s">
        <v>170</v>
      </c>
      <c r="H68" s="144"/>
      <c r="I68" s="145">
        <f>150000*4</f>
        <v>600000</v>
      </c>
      <c r="J68" s="146">
        <f>J65-I68</f>
        <v>47359600</v>
      </c>
      <c r="K68" s="147"/>
      <c r="L68" s="97"/>
      <c r="M68" s="148"/>
      <c r="N68" s="99"/>
      <c r="O68" s="100"/>
      <c r="P68" s="101"/>
      <c r="Q68" s="149"/>
      <c r="R68" s="149"/>
    </row>
    <row r="69" spans="1:35" ht="15.6" customHeight="1" x14ac:dyDescent="0.2">
      <c r="A69" s="137"/>
      <c r="B69" s="138"/>
      <c r="C69" s="139"/>
      <c r="D69" s="150"/>
      <c r="E69" s="141"/>
      <c r="F69" s="151"/>
      <c r="G69" s="143"/>
      <c r="H69" s="152"/>
      <c r="I69" s="153"/>
      <c r="J69" s="146"/>
      <c r="K69" s="147"/>
      <c r="L69" s="97"/>
      <c r="M69" s="148"/>
      <c r="N69" s="99"/>
      <c r="O69" s="100"/>
      <c r="P69" s="101"/>
      <c r="Q69" s="149"/>
      <c r="R69" s="149"/>
    </row>
    <row r="70" spans="1:35" ht="25.5" x14ac:dyDescent="0.2">
      <c r="A70" s="87"/>
      <c r="B70" s="154"/>
      <c r="C70" s="160"/>
      <c r="D70" s="161"/>
      <c r="E70" s="162"/>
      <c r="F70" s="163" t="s">
        <v>171</v>
      </c>
      <c r="G70" s="158"/>
      <c r="H70" s="164"/>
      <c r="I70" s="165"/>
      <c r="J70" s="166"/>
      <c r="K70" s="96"/>
      <c r="L70" s="97"/>
      <c r="M70" s="98"/>
      <c r="N70" s="99"/>
      <c r="O70" s="100"/>
      <c r="P70" s="100"/>
      <c r="Q70" s="102"/>
      <c r="R70" s="102"/>
      <c r="S70" s="28">
        <f>LEN(F70)</f>
        <v>80</v>
      </c>
      <c r="U70" s="27"/>
      <c r="V70" s="27"/>
      <c r="W70" s="27"/>
      <c r="X70" s="27"/>
      <c r="Y70" s="27"/>
      <c r="Z70" s="27"/>
      <c r="AA70" s="27"/>
      <c r="AB70" s="27"/>
      <c r="AC70" s="27"/>
      <c r="AD70" s="27"/>
      <c r="AE70" s="27"/>
      <c r="AF70" s="27"/>
      <c r="AG70" s="27"/>
      <c r="AH70" s="27"/>
      <c r="AI70" s="27"/>
    </row>
    <row r="71" spans="1:35" ht="57" customHeight="1" x14ac:dyDescent="0.2">
      <c r="A71" s="87">
        <v>12</v>
      </c>
      <c r="B71" s="154"/>
      <c r="C71" s="155" t="s">
        <v>76</v>
      </c>
      <c r="D71" s="140" t="s">
        <v>172</v>
      </c>
      <c r="E71" s="157" t="s">
        <v>173</v>
      </c>
      <c r="F71" s="173" t="s">
        <v>174</v>
      </c>
      <c r="G71" s="143" t="s">
        <v>175</v>
      </c>
      <c r="H71" s="144"/>
      <c r="I71" s="145">
        <v>505000</v>
      </c>
      <c r="J71" s="146">
        <f>J68-I71</f>
        <v>46854600</v>
      </c>
      <c r="K71" s="96"/>
      <c r="L71" s="159"/>
      <c r="M71" s="148"/>
      <c r="N71" s="99"/>
      <c r="O71" s="100"/>
      <c r="P71" s="101"/>
      <c r="Q71" s="149"/>
      <c r="R71" s="149"/>
      <c r="S71" s="28">
        <f>LEN(F71)</f>
        <v>179</v>
      </c>
      <c r="T71" s="28">
        <f>605000+405000</f>
        <v>1010000</v>
      </c>
    </row>
    <row r="72" spans="1:35" ht="54.95" customHeight="1" x14ac:dyDescent="0.2">
      <c r="A72" s="174">
        <v>12</v>
      </c>
      <c r="B72" s="154"/>
      <c r="C72" s="155" t="s">
        <v>76</v>
      </c>
      <c r="D72" s="140" t="s">
        <v>172</v>
      </c>
      <c r="E72" s="157" t="s">
        <v>176</v>
      </c>
      <c r="F72" s="173" t="s">
        <v>177</v>
      </c>
      <c r="G72" s="143" t="s">
        <v>175</v>
      </c>
      <c r="H72" s="144"/>
      <c r="I72" s="145">
        <v>505000</v>
      </c>
      <c r="J72" s="146">
        <f>J71-I72</f>
        <v>46349600</v>
      </c>
      <c r="K72" s="176"/>
      <c r="L72" s="159"/>
      <c r="M72" s="98"/>
      <c r="N72" s="99"/>
      <c r="O72" s="100"/>
      <c r="P72" s="101"/>
      <c r="Q72" s="102"/>
      <c r="R72" s="102"/>
      <c r="S72" s="27">
        <f>LEN(F72)</f>
        <v>178</v>
      </c>
      <c r="T72" s="136">
        <f>605000+405000</f>
        <v>1010000</v>
      </c>
      <c r="U72" s="27"/>
      <c r="V72" s="27"/>
      <c r="W72" s="27"/>
      <c r="X72" s="27"/>
      <c r="Y72" s="27"/>
      <c r="Z72" s="27"/>
      <c r="AA72" s="27"/>
      <c r="AB72" s="27"/>
      <c r="AC72" s="27"/>
      <c r="AD72" s="27"/>
      <c r="AE72" s="27"/>
      <c r="AF72" s="27"/>
      <c r="AG72" s="27"/>
      <c r="AH72" s="27"/>
      <c r="AI72" s="27"/>
    </row>
    <row r="73" spans="1:35" ht="51.95" customHeight="1" x14ac:dyDescent="0.2">
      <c r="A73" s="87">
        <v>12</v>
      </c>
      <c r="B73" s="154"/>
      <c r="C73" s="155" t="s">
        <v>76</v>
      </c>
      <c r="D73" s="140" t="s">
        <v>159</v>
      </c>
      <c r="E73" s="177" t="s">
        <v>123</v>
      </c>
      <c r="F73" s="182" t="s">
        <v>178</v>
      </c>
      <c r="G73" s="143" t="s">
        <v>175</v>
      </c>
      <c r="H73" s="144"/>
      <c r="I73" s="183">
        <v>3897400</v>
      </c>
      <c r="J73" s="146">
        <f>J72-I73</f>
        <v>42452200</v>
      </c>
      <c r="K73" s="96"/>
      <c r="L73" s="159"/>
      <c r="M73" s="148"/>
      <c r="N73" s="99"/>
      <c r="O73" s="100"/>
      <c r="P73" s="101"/>
      <c r="Q73" s="149"/>
      <c r="R73" s="149"/>
      <c r="S73" s="28">
        <f>LEN(F73)</f>
        <v>194</v>
      </c>
      <c r="T73" s="28">
        <f>605000+405000</f>
        <v>1010000</v>
      </c>
    </row>
    <row r="74" spans="1:35" ht="13.5" customHeight="1" x14ac:dyDescent="0.2">
      <c r="A74" s="180"/>
      <c r="B74" s="154"/>
      <c r="C74" s="155"/>
      <c r="D74" s="150"/>
      <c r="E74" s="157"/>
      <c r="F74" s="181"/>
      <c r="G74" s="143"/>
      <c r="H74" s="152"/>
      <c r="I74" s="153"/>
      <c r="J74" s="146"/>
      <c r="K74" s="96"/>
      <c r="L74" s="159"/>
      <c r="M74" s="98"/>
      <c r="N74" s="99"/>
      <c r="O74" s="100"/>
      <c r="P74" s="101"/>
      <c r="Q74" s="102"/>
      <c r="R74" s="102"/>
      <c r="S74" s="27"/>
      <c r="T74" s="136"/>
      <c r="U74" s="27"/>
      <c r="V74" s="27"/>
      <c r="W74" s="27"/>
      <c r="X74" s="27"/>
      <c r="Y74" s="27"/>
      <c r="Z74" s="27"/>
      <c r="AA74" s="27"/>
      <c r="AB74" s="27"/>
      <c r="AC74" s="27"/>
      <c r="AD74" s="27"/>
      <c r="AE74" s="27"/>
      <c r="AF74" s="27"/>
      <c r="AG74" s="27"/>
      <c r="AH74" s="27"/>
      <c r="AI74" s="27"/>
    </row>
    <row r="75" spans="1:35" ht="25.5" x14ac:dyDescent="0.2">
      <c r="A75" s="87"/>
      <c r="B75" s="154"/>
      <c r="C75" s="160"/>
      <c r="D75" s="161"/>
      <c r="E75" s="162"/>
      <c r="F75" s="163" t="s">
        <v>179</v>
      </c>
      <c r="G75" s="158"/>
      <c r="H75" s="164"/>
      <c r="I75" s="165"/>
      <c r="J75" s="166"/>
      <c r="K75" s="96"/>
      <c r="L75" s="97"/>
      <c r="M75" s="98"/>
      <c r="N75" s="99"/>
      <c r="O75" s="100"/>
      <c r="P75" s="100"/>
      <c r="Q75" s="102"/>
      <c r="R75" s="102"/>
      <c r="S75" s="28">
        <f>LEN(F75)</f>
        <v>64</v>
      </c>
      <c r="U75" s="27"/>
      <c r="V75" s="27"/>
      <c r="W75" s="27"/>
      <c r="X75" s="27"/>
      <c r="Y75" s="27"/>
      <c r="Z75" s="27"/>
      <c r="AA75" s="27"/>
      <c r="AB75" s="27"/>
      <c r="AC75" s="27"/>
      <c r="AD75" s="27"/>
      <c r="AE75" s="27"/>
      <c r="AF75" s="27"/>
      <c r="AG75" s="27"/>
      <c r="AH75" s="27"/>
      <c r="AI75" s="27"/>
    </row>
    <row r="76" spans="1:35" ht="50.1" customHeight="1" x14ac:dyDescent="0.2">
      <c r="A76" s="174">
        <v>30</v>
      </c>
      <c r="B76" s="154"/>
      <c r="C76" s="155" t="s">
        <v>76</v>
      </c>
      <c r="D76" s="140" t="s">
        <v>180</v>
      </c>
      <c r="E76" s="172" t="s">
        <v>173</v>
      </c>
      <c r="F76" s="173" t="s">
        <v>181</v>
      </c>
      <c r="G76" s="143" t="s">
        <v>122</v>
      </c>
      <c r="H76" s="144"/>
      <c r="I76" s="145">
        <v>430000</v>
      </c>
      <c r="J76" s="146">
        <f>J73-I76</f>
        <v>42022200</v>
      </c>
      <c r="K76" s="176"/>
      <c r="L76" s="178"/>
      <c r="M76" s="132"/>
      <c r="N76" s="133"/>
      <c r="O76" s="100"/>
      <c r="P76" s="101"/>
      <c r="Q76" s="102"/>
      <c r="R76" s="102"/>
      <c r="S76" s="27">
        <f>LEN(F76)</f>
        <v>192</v>
      </c>
      <c r="T76" s="136">
        <f>605000+405000</f>
        <v>1010000</v>
      </c>
      <c r="U76" s="27"/>
      <c r="V76" s="27"/>
      <c r="W76" s="27"/>
      <c r="X76" s="27"/>
      <c r="Y76" s="27"/>
      <c r="Z76" s="27"/>
      <c r="AA76" s="27"/>
      <c r="AB76" s="27"/>
      <c r="AC76" s="27"/>
      <c r="AD76" s="27"/>
      <c r="AE76" s="27"/>
      <c r="AF76" s="27"/>
      <c r="AG76" s="27"/>
      <c r="AH76" s="27"/>
      <c r="AI76" s="27"/>
    </row>
    <row r="77" spans="1:35" ht="50.1" customHeight="1" x14ac:dyDescent="0.2">
      <c r="A77" s="174">
        <v>30</v>
      </c>
      <c r="B77" s="154"/>
      <c r="C77" s="155" t="s">
        <v>76</v>
      </c>
      <c r="D77" s="140" t="s">
        <v>180</v>
      </c>
      <c r="E77" s="177" t="s">
        <v>125</v>
      </c>
      <c r="F77" s="173" t="s">
        <v>182</v>
      </c>
      <c r="G77" s="143" t="s">
        <v>122</v>
      </c>
      <c r="H77" s="144"/>
      <c r="I77" s="145">
        <f>430000+700000</f>
        <v>1130000</v>
      </c>
      <c r="J77" s="146">
        <f>J76-I77</f>
        <v>40892200</v>
      </c>
      <c r="K77" s="176"/>
      <c r="L77" s="178"/>
      <c r="M77" s="132"/>
      <c r="N77" s="133"/>
      <c r="O77" s="100"/>
      <c r="P77" s="101"/>
      <c r="Q77" s="102"/>
      <c r="R77" s="102"/>
      <c r="S77" s="27">
        <f>LEN(F77)</f>
        <v>196</v>
      </c>
      <c r="T77" s="136">
        <f>605000+405000</f>
        <v>1010000</v>
      </c>
      <c r="U77" s="27"/>
      <c r="V77" s="27"/>
      <c r="W77" s="27"/>
      <c r="X77" s="27"/>
      <c r="Y77" s="27"/>
      <c r="Z77" s="27"/>
      <c r="AA77" s="27"/>
      <c r="AB77" s="27"/>
      <c r="AC77" s="27"/>
      <c r="AD77" s="27"/>
      <c r="AE77" s="27"/>
      <c r="AF77" s="27"/>
      <c r="AG77" s="27"/>
      <c r="AH77" s="27"/>
      <c r="AI77" s="27"/>
    </row>
    <row r="78" spans="1:35" ht="12.95" customHeight="1" x14ac:dyDescent="0.2">
      <c r="A78" s="174"/>
      <c r="B78" s="154"/>
      <c r="C78" s="155"/>
      <c r="D78" s="156"/>
      <c r="E78" s="177"/>
      <c r="F78" s="181"/>
      <c r="G78" s="143"/>
      <c r="H78" s="144"/>
      <c r="I78" s="145"/>
      <c r="J78" s="146"/>
      <c r="K78" s="176"/>
      <c r="L78" s="178"/>
      <c r="M78" s="132"/>
      <c r="N78" s="133"/>
      <c r="O78" s="100"/>
      <c r="P78" s="101"/>
      <c r="Q78" s="102"/>
      <c r="R78" s="102"/>
      <c r="S78" s="27"/>
      <c r="T78" s="136"/>
      <c r="U78" s="27"/>
      <c r="V78" s="27"/>
      <c r="W78" s="27"/>
      <c r="X78" s="27"/>
      <c r="Y78" s="27"/>
      <c r="Z78" s="27"/>
      <c r="AA78" s="27"/>
      <c r="AB78" s="27"/>
      <c r="AC78" s="27"/>
      <c r="AD78" s="27"/>
      <c r="AE78" s="27"/>
      <c r="AF78" s="27"/>
      <c r="AG78" s="27"/>
      <c r="AH78" s="27"/>
      <c r="AI78" s="27"/>
    </row>
    <row r="79" spans="1:35" ht="39" customHeight="1" x14ac:dyDescent="0.2">
      <c r="A79" s="174"/>
      <c r="B79" s="154"/>
      <c r="C79" s="155"/>
      <c r="D79" s="156"/>
      <c r="E79" s="177"/>
      <c r="F79" s="163" t="s">
        <v>183</v>
      </c>
      <c r="G79" s="143"/>
      <c r="H79" s="144"/>
      <c r="I79" s="145"/>
      <c r="J79" s="146"/>
      <c r="K79" s="176"/>
      <c r="L79" s="178"/>
      <c r="M79" s="132"/>
      <c r="N79" s="133"/>
      <c r="O79" s="100"/>
      <c r="P79" s="101"/>
      <c r="Q79" s="102"/>
      <c r="R79" s="102"/>
      <c r="S79" s="27"/>
      <c r="T79" s="136"/>
      <c r="U79" s="27"/>
      <c r="V79" s="27"/>
      <c r="W79" s="27"/>
      <c r="X79" s="27"/>
      <c r="Y79" s="27"/>
      <c r="Z79" s="27"/>
      <c r="AA79" s="27"/>
      <c r="AB79" s="27"/>
      <c r="AC79" s="27"/>
      <c r="AD79" s="27"/>
      <c r="AE79" s="27"/>
      <c r="AF79" s="27"/>
      <c r="AG79" s="27"/>
      <c r="AH79" s="27"/>
      <c r="AI79" s="27"/>
    </row>
    <row r="80" spans="1:35" ht="51.95" customHeight="1" x14ac:dyDescent="0.2">
      <c r="A80" s="174">
        <v>30</v>
      </c>
      <c r="B80" s="154"/>
      <c r="C80" s="155" t="s">
        <v>184</v>
      </c>
      <c r="D80" s="156" t="s">
        <v>76</v>
      </c>
      <c r="E80" s="175" t="s">
        <v>185</v>
      </c>
      <c r="F80" s="170" t="s">
        <v>186</v>
      </c>
      <c r="G80" s="143" t="s">
        <v>187</v>
      </c>
      <c r="H80" s="144"/>
      <c r="I80" s="145">
        <v>800000</v>
      </c>
      <c r="J80" s="146">
        <f>J77-I80</f>
        <v>40092200</v>
      </c>
      <c r="K80" s="176"/>
      <c r="L80" s="184"/>
      <c r="M80" s="132"/>
      <c r="N80" s="133"/>
      <c r="O80" s="100"/>
      <c r="P80" s="101"/>
      <c r="Q80" s="102"/>
      <c r="R80" s="102"/>
      <c r="S80" s="27"/>
      <c r="T80" s="136"/>
      <c r="U80" s="27"/>
      <c r="V80" s="27"/>
      <c r="W80" s="27"/>
      <c r="X80" s="27"/>
      <c r="Y80" s="27"/>
      <c r="Z80" s="27"/>
      <c r="AA80" s="27"/>
      <c r="AB80" s="27"/>
      <c r="AC80" s="27"/>
      <c r="AD80" s="27"/>
      <c r="AE80" s="27"/>
      <c r="AF80" s="27"/>
      <c r="AG80" s="27"/>
      <c r="AH80" s="27"/>
      <c r="AI80" s="27"/>
    </row>
    <row r="81" spans="1:35" ht="51.95" customHeight="1" x14ac:dyDescent="0.2">
      <c r="A81" s="174">
        <v>30</v>
      </c>
      <c r="B81" s="154"/>
      <c r="C81" s="155" t="s">
        <v>188</v>
      </c>
      <c r="D81" s="156" t="s">
        <v>76</v>
      </c>
      <c r="E81" s="175" t="s">
        <v>189</v>
      </c>
      <c r="F81" s="170" t="s">
        <v>190</v>
      </c>
      <c r="G81" s="143" t="s">
        <v>187</v>
      </c>
      <c r="H81" s="144"/>
      <c r="I81" s="145">
        <v>640000</v>
      </c>
      <c r="J81" s="146">
        <f t="shared" ref="J81:J83" si="5">J80-I81</f>
        <v>39452200</v>
      </c>
      <c r="K81" s="176"/>
      <c r="L81" s="184"/>
      <c r="M81" s="132"/>
      <c r="N81" s="133"/>
      <c r="O81" s="100"/>
      <c r="P81" s="101"/>
      <c r="Q81" s="102"/>
      <c r="R81" s="102"/>
      <c r="S81" s="27">
        <f>LEN(F81)</f>
        <v>168</v>
      </c>
      <c r="T81" s="136">
        <f>605000+405000</f>
        <v>1010000</v>
      </c>
      <c r="U81" s="27"/>
      <c r="V81" s="27"/>
      <c r="W81" s="27"/>
      <c r="X81" s="27"/>
      <c r="Y81" s="27"/>
      <c r="Z81" s="27"/>
      <c r="AA81" s="27"/>
      <c r="AB81" s="27"/>
      <c r="AC81" s="27"/>
      <c r="AD81" s="27"/>
      <c r="AE81" s="27"/>
      <c r="AF81" s="27"/>
      <c r="AG81" s="27"/>
      <c r="AH81" s="27"/>
      <c r="AI81" s="27"/>
    </row>
    <row r="82" spans="1:35" ht="49.5" customHeight="1" x14ac:dyDescent="0.2">
      <c r="A82" s="137">
        <v>17</v>
      </c>
      <c r="B82" s="138"/>
      <c r="C82" s="139" t="s">
        <v>191</v>
      </c>
      <c r="D82" s="185" t="s">
        <v>76</v>
      </c>
      <c r="E82" s="140" t="s">
        <v>192</v>
      </c>
      <c r="F82" s="142" t="s">
        <v>193</v>
      </c>
      <c r="G82" s="143" t="s">
        <v>194</v>
      </c>
      <c r="H82" s="144"/>
      <c r="I82" s="145">
        <v>288500</v>
      </c>
      <c r="J82" s="146">
        <f t="shared" si="5"/>
        <v>39163700</v>
      </c>
      <c r="K82" s="147"/>
      <c r="L82" s="97"/>
      <c r="M82" s="148"/>
      <c r="N82" s="99"/>
      <c r="O82" s="100"/>
      <c r="P82" s="101"/>
      <c r="Q82" s="149"/>
      <c r="R82" s="149"/>
    </row>
    <row r="83" spans="1:35" ht="49.5" customHeight="1" x14ac:dyDescent="0.2">
      <c r="A83" s="137">
        <v>17</v>
      </c>
      <c r="B83" s="138"/>
      <c r="C83" s="139" t="s">
        <v>76</v>
      </c>
      <c r="D83" s="185" t="s">
        <v>76</v>
      </c>
      <c r="E83" s="140" t="s">
        <v>195</v>
      </c>
      <c r="F83" s="142" t="s">
        <v>196</v>
      </c>
      <c r="G83" s="143" t="s">
        <v>194</v>
      </c>
      <c r="H83" s="144"/>
      <c r="I83" s="145">
        <v>450365</v>
      </c>
      <c r="J83" s="146">
        <f t="shared" si="5"/>
        <v>38713335</v>
      </c>
      <c r="K83" s="147"/>
      <c r="L83" s="97"/>
      <c r="M83" s="148"/>
      <c r="N83" s="99"/>
      <c r="O83" s="100"/>
      <c r="P83" s="101"/>
      <c r="Q83" s="149"/>
      <c r="R83" s="149"/>
    </row>
    <row r="84" spans="1:35" ht="21.95" customHeight="1" x14ac:dyDescent="0.2">
      <c r="A84" s="180"/>
      <c r="B84" s="154"/>
      <c r="C84" s="155"/>
      <c r="D84" s="156"/>
      <c r="E84" s="177"/>
      <c r="F84" s="186"/>
      <c r="G84" s="158"/>
      <c r="H84" s="152"/>
      <c r="I84" s="153"/>
      <c r="J84" s="146"/>
      <c r="K84" s="96"/>
      <c r="L84" s="187"/>
      <c r="M84" s="98"/>
      <c r="N84" s="99"/>
      <c r="O84" s="100"/>
      <c r="P84" s="101"/>
      <c r="Q84" s="102"/>
      <c r="R84" s="102"/>
      <c r="S84" s="27"/>
      <c r="T84" s="136"/>
      <c r="U84" s="27"/>
      <c r="V84" s="27"/>
      <c r="W84" s="27"/>
      <c r="X84" s="27"/>
      <c r="Y84" s="27"/>
      <c r="Z84" s="27"/>
      <c r="AA84" s="27"/>
      <c r="AB84" s="27"/>
      <c r="AC84" s="27"/>
      <c r="AD84" s="27"/>
      <c r="AE84" s="27"/>
      <c r="AF84" s="27"/>
      <c r="AG84" s="27"/>
      <c r="AH84" s="27"/>
      <c r="AI84" s="27"/>
    </row>
    <row r="85" spans="1:35" ht="63.75" x14ac:dyDescent="0.2">
      <c r="A85" s="87"/>
      <c r="B85" s="154"/>
      <c r="C85" s="160"/>
      <c r="D85" s="161"/>
      <c r="E85" s="162"/>
      <c r="F85" s="163" t="s">
        <v>197</v>
      </c>
      <c r="G85" s="158"/>
      <c r="H85" s="164"/>
      <c r="I85" s="165"/>
      <c r="J85" s="166"/>
      <c r="K85" s="96"/>
      <c r="L85" s="97"/>
      <c r="M85" s="98"/>
      <c r="N85" s="99"/>
      <c r="O85" s="100"/>
      <c r="P85" s="100"/>
      <c r="Q85" s="102"/>
      <c r="R85" s="102"/>
      <c r="S85" s="28">
        <f>LEN(F85)</f>
        <v>177</v>
      </c>
      <c r="U85" s="27"/>
      <c r="V85" s="27"/>
      <c r="W85" s="27"/>
      <c r="X85" s="27"/>
      <c r="Y85" s="27"/>
      <c r="Z85" s="27"/>
      <c r="AA85" s="27"/>
      <c r="AB85" s="27"/>
      <c r="AC85" s="27"/>
      <c r="AD85" s="27"/>
      <c r="AE85" s="27"/>
      <c r="AF85" s="27"/>
      <c r="AG85" s="27"/>
      <c r="AH85" s="27"/>
      <c r="AI85" s="27"/>
    </row>
    <row r="86" spans="1:35" ht="50.45" customHeight="1" x14ac:dyDescent="0.2">
      <c r="A86" s="174">
        <v>12</v>
      </c>
      <c r="B86" s="154"/>
      <c r="C86" s="139" t="s">
        <v>198</v>
      </c>
      <c r="D86" s="156" t="s">
        <v>76</v>
      </c>
      <c r="E86" s="175" t="s">
        <v>199</v>
      </c>
      <c r="F86" s="170" t="s">
        <v>200</v>
      </c>
      <c r="G86" s="158" t="s">
        <v>201</v>
      </c>
      <c r="H86" s="144">
        <v>0</v>
      </c>
      <c r="I86" s="145">
        <v>11495000</v>
      </c>
      <c r="J86" s="146">
        <f>J83-I86</f>
        <v>27218335</v>
      </c>
      <c r="K86" s="176"/>
      <c r="L86" s="159"/>
      <c r="M86" s="148"/>
      <c r="N86" s="99"/>
      <c r="O86" s="100"/>
      <c r="P86" s="101"/>
      <c r="Q86" s="149"/>
      <c r="R86" s="149"/>
      <c r="S86" s="29">
        <f>LEN(F86)</f>
        <v>191</v>
      </c>
      <c r="T86" s="29"/>
    </row>
    <row r="87" spans="1:35" ht="50.45" customHeight="1" x14ac:dyDescent="0.2">
      <c r="A87" s="174">
        <v>12</v>
      </c>
      <c r="B87" s="154"/>
      <c r="C87" s="139"/>
      <c r="D87" s="156" t="s">
        <v>76</v>
      </c>
      <c r="E87" s="175"/>
      <c r="F87" s="170" t="s">
        <v>202</v>
      </c>
      <c r="G87" s="158"/>
      <c r="H87" s="144"/>
      <c r="I87" s="145"/>
      <c r="J87" s="146"/>
      <c r="K87" s="176"/>
      <c r="L87" s="159"/>
      <c r="M87" s="148"/>
      <c r="N87" s="99"/>
      <c r="O87" s="100"/>
      <c r="P87" s="101"/>
      <c r="Q87" s="149"/>
      <c r="R87" s="149"/>
      <c r="S87" s="29">
        <f>LEN(F87)</f>
        <v>174</v>
      </c>
      <c r="T87" s="29"/>
    </row>
    <row r="88" spans="1:35" ht="15" customHeight="1" x14ac:dyDescent="0.2">
      <c r="A88" s="180"/>
      <c r="B88" s="154"/>
      <c r="C88" s="155"/>
      <c r="D88" s="156"/>
      <c r="E88" s="177"/>
      <c r="F88" s="186" t="s">
        <v>203</v>
      </c>
      <c r="G88" s="158" t="s">
        <v>204</v>
      </c>
      <c r="H88" s="153">
        <v>182727</v>
      </c>
      <c r="I88" s="153"/>
      <c r="J88" s="146">
        <f>J86+H88</f>
        <v>27401062</v>
      </c>
      <c r="K88" s="96"/>
      <c r="L88" s="187"/>
      <c r="M88" s="98"/>
      <c r="N88" s="99"/>
      <c r="O88" s="100"/>
      <c r="P88" s="101"/>
      <c r="Q88" s="102"/>
      <c r="R88" s="102"/>
      <c r="S88" s="27"/>
      <c r="T88" s="136"/>
      <c r="U88" s="27"/>
      <c r="V88" s="27"/>
      <c r="W88" s="27"/>
      <c r="X88" s="27"/>
      <c r="Y88" s="27"/>
      <c r="Z88" s="27"/>
      <c r="AA88" s="27"/>
      <c r="AB88" s="27"/>
      <c r="AC88" s="27"/>
      <c r="AD88" s="27"/>
      <c r="AE88" s="27"/>
      <c r="AF88" s="27"/>
      <c r="AG88" s="27"/>
      <c r="AH88" s="27"/>
      <c r="AI88" s="27"/>
    </row>
    <row r="89" spans="1:35" ht="15" customHeight="1" x14ac:dyDescent="0.2">
      <c r="A89" s="180"/>
      <c r="B89" s="154"/>
      <c r="C89" s="155"/>
      <c r="D89" s="156"/>
      <c r="E89" s="177"/>
      <c r="F89" s="186" t="s">
        <v>205</v>
      </c>
      <c r="G89" s="188" t="s">
        <v>205</v>
      </c>
      <c r="H89" s="153">
        <v>27409</v>
      </c>
      <c r="I89" s="153"/>
      <c r="J89" s="146">
        <f>J88+H89</f>
        <v>27428471</v>
      </c>
      <c r="K89" s="96"/>
      <c r="L89" s="187"/>
      <c r="M89" s="98"/>
      <c r="N89" s="99"/>
      <c r="O89" s="100"/>
      <c r="P89" s="101"/>
      <c r="Q89" s="102"/>
      <c r="R89" s="102"/>
      <c r="S89" s="27"/>
      <c r="T89" s="136"/>
      <c r="U89" s="27"/>
      <c r="V89" s="27"/>
      <c r="W89" s="27"/>
      <c r="X89" s="27"/>
      <c r="Y89" s="27"/>
      <c r="Z89" s="27"/>
      <c r="AA89" s="27"/>
      <c r="AB89" s="27"/>
      <c r="AC89" s="27"/>
      <c r="AD89" s="27"/>
      <c r="AE89" s="27"/>
      <c r="AF89" s="27"/>
      <c r="AG89" s="27"/>
      <c r="AH89" s="27"/>
      <c r="AI89" s="27"/>
    </row>
    <row r="90" spans="1:35" ht="51.95" customHeight="1" x14ac:dyDescent="0.2">
      <c r="A90" s="174">
        <v>12</v>
      </c>
      <c r="B90" s="154"/>
      <c r="C90" s="139">
        <v>18000900</v>
      </c>
      <c r="D90" s="156" t="s">
        <v>76</v>
      </c>
      <c r="E90" s="175" t="s">
        <v>89</v>
      </c>
      <c r="F90" s="170" t="s">
        <v>206</v>
      </c>
      <c r="G90" s="158" t="s">
        <v>201</v>
      </c>
      <c r="H90" s="144">
        <v>0</v>
      </c>
      <c r="I90" s="145">
        <v>1680000</v>
      </c>
      <c r="J90" s="146">
        <f>J89-I90</f>
        <v>25748471</v>
      </c>
      <c r="K90" s="176"/>
      <c r="L90" s="159"/>
      <c r="M90" s="148"/>
      <c r="N90" s="99"/>
      <c r="O90" s="100"/>
      <c r="P90" s="101"/>
      <c r="Q90" s="149"/>
      <c r="R90" s="149"/>
      <c r="S90" s="29">
        <f>LEN(F90)</f>
        <v>178</v>
      </c>
      <c r="T90" s="29"/>
    </row>
    <row r="91" spans="1:35" ht="16.5" customHeight="1" x14ac:dyDescent="0.2">
      <c r="A91" s="180"/>
      <c r="B91" s="154"/>
      <c r="C91" s="139"/>
      <c r="D91" s="156"/>
      <c r="E91" s="175"/>
      <c r="F91" s="171"/>
      <c r="G91" s="158"/>
      <c r="H91" s="152"/>
      <c r="I91" s="153"/>
      <c r="J91" s="146"/>
      <c r="K91" s="96"/>
      <c r="L91" s="159"/>
      <c r="M91" s="148"/>
      <c r="N91" s="99"/>
      <c r="O91" s="100"/>
      <c r="P91" s="101"/>
      <c r="Q91" s="149"/>
      <c r="R91" s="149"/>
      <c r="S91" s="29"/>
      <c r="T91" s="29"/>
    </row>
    <row r="92" spans="1:35" ht="51" x14ac:dyDescent="0.2">
      <c r="A92" s="87"/>
      <c r="B92" s="154"/>
      <c r="C92" s="160"/>
      <c r="D92" s="161"/>
      <c r="E92" s="162"/>
      <c r="F92" s="163" t="s">
        <v>207</v>
      </c>
      <c r="G92" s="158"/>
      <c r="H92" s="164"/>
      <c r="I92" s="165"/>
      <c r="J92" s="166"/>
      <c r="K92" s="96"/>
      <c r="L92" s="97"/>
      <c r="M92" s="98"/>
      <c r="N92" s="99"/>
      <c r="O92" s="100"/>
      <c r="P92" s="100"/>
      <c r="Q92" s="102"/>
      <c r="R92" s="102"/>
      <c r="S92" s="28">
        <f>LEN(F92)</f>
        <v>151</v>
      </c>
      <c r="U92" s="27"/>
      <c r="V92" s="27"/>
      <c r="W92" s="27"/>
      <c r="X92" s="27"/>
      <c r="Y92" s="27"/>
      <c r="Z92" s="27"/>
      <c r="AA92" s="27"/>
      <c r="AB92" s="27"/>
      <c r="AC92" s="27"/>
      <c r="AD92" s="27"/>
      <c r="AE92" s="27"/>
      <c r="AF92" s="27"/>
      <c r="AG92" s="27"/>
      <c r="AH92" s="27"/>
      <c r="AI92" s="27"/>
    </row>
    <row r="93" spans="1:35" ht="51" x14ac:dyDescent="0.2">
      <c r="A93" s="87"/>
      <c r="B93" s="154"/>
      <c r="C93" s="139" t="s">
        <v>208</v>
      </c>
      <c r="D93" s="161"/>
      <c r="E93" s="162" t="s">
        <v>209</v>
      </c>
      <c r="F93" s="189" t="s">
        <v>210</v>
      </c>
      <c r="G93" s="158"/>
      <c r="H93" s="164"/>
      <c r="I93" s="165">
        <f>57000+69000+138000+20000+11050</f>
        <v>295050</v>
      </c>
      <c r="J93" s="166">
        <f>J90-I93</f>
        <v>25453421</v>
      </c>
      <c r="K93" s="96"/>
      <c r="L93" s="97"/>
      <c r="M93" s="98"/>
      <c r="N93" s="99"/>
      <c r="O93" s="100"/>
      <c r="P93" s="100"/>
      <c r="Q93" s="102"/>
      <c r="R93" s="102"/>
      <c r="U93" s="27"/>
      <c r="V93" s="27"/>
      <c r="W93" s="27"/>
      <c r="X93" s="27"/>
      <c r="Y93" s="27"/>
      <c r="Z93" s="27"/>
      <c r="AA93" s="27"/>
      <c r="AB93" s="27"/>
      <c r="AC93" s="27"/>
      <c r="AD93" s="27"/>
      <c r="AE93" s="27"/>
      <c r="AF93" s="27"/>
      <c r="AG93" s="27"/>
      <c r="AH93" s="27"/>
      <c r="AI93" s="27"/>
    </row>
    <row r="94" spans="1:35" x14ac:dyDescent="0.2">
      <c r="A94" s="180"/>
      <c r="B94" s="154"/>
      <c r="C94" s="160"/>
      <c r="D94" s="161"/>
      <c r="E94" s="162"/>
      <c r="F94" s="190"/>
      <c r="G94" s="158"/>
      <c r="H94" s="164"/>
      <c r="I94" s="165"/>
      <c r="J94" s="166"/>
      <c r="K94" s="96"/>
      <c r="L94" s="97"/>
      <c r="M94" s="98"/>
      <c r="N94" s="99"/>
      <c r="O94" s="100"/>
      <c r="P94" s="100"/>
      <c r="Q94" s="102"/>
      <c r="R94" s="102"/>
      <c r="U94" s="27"/>
      <c r="V94" s="27"/>
      <c r="W94" s="27"/>
      <c r="X94" s="27"/>
      <c r="Y94" s="27"/>
      <c r="Z94" s="27"/>
      <c r="AA94" s="27"/>
      <c r="AB94" s="27"/>
      <c r="AC94" s="27"/>
      <c r="AD94" s="27"/>
      <c r="AE94" s="27"/>
      <c r="AF94" s="27"/>
      <c r="AG94" s="27"/>
      <c r="AH94" s="27"/>
      <c r="AI94" s="27"/>
    </row>
    <row r="95" spans="1:35" ht="38.25" x14ac:dyDescent="0.2">
      <c r="A95" s="174"/>
      <c r="B95" s="154"/>
      <c r="C95" s="160"/>
      <c r="D95" s="161"/>
      <c r="E95" s="162"/>
      <c r="F95" s="163" t="s">
        <v>211</v>
      </c>
      <c r="G95" s="158"/>
      <c r="H95" s="164"/>
      <c r="I95" s="165"/>
      <c r="J95" s="166"/>
      <c r="K95" s="176"/>
      <c r="L95" s="97"/>
      <c r="M95" s="98"/>
      <c r="N95" s="99"/>
      <c r="O95" s="100"/>
      <c r="P95" s="191"/>
      <c r="Q95" s="102"/>
      <c r="R95" s="102"/>
      <c r="S95" s="27">
        <f>LEN(F95)</f>
        <v>111</v>
      </c>
      <c r="T95" s="27"/>
      <c r="U95" s="27"/>
      <c r="V95" s="27"/>
      <c r="W95" s="27"/>
      <c r="X95" s="27"/>
      <c r="Y95" s="27"/>
      <c r="Z95" s="27"/>
      <c r="AA95" s="27"/>
      <c r="AB95" s="27"/>
      <c r="AC95" s="27"/>
      <c r="AD95" s="27"/>
      <c r="AE95" s="27"/>
      <c r="AF95" s="27"/>
      <c r="AG95" s="27"/>
      <c r="AH95" s="27"/>
      <c r="AI95" s="27"/>
    </row>
    <row r="96" spans="1:35" ht="54" customHeight="1" x14ac:dyDescent="0.2">
      <c r="A96" s="87"/>
      <c r="B96" s="154"/>
      <c r="C96" s="139" t="s">
        <v>212</v>
      </c>
      <c r="D96" s="156" t="s">
        <v>76</v>
      </c>
      <c r="E96" s="167" t="s">
        <v>213</v>
      </c>
      <c r="F96" s="192" t="s">
        <v>214</v>
      </c>
      <c r="G96" s="158" t="s">
        <v>215</v>
      </c>
      <c r="H96" s="144"/>
      <c r="I96" s="145">
        <v>1878000</v>
      </c>
      <c r="J96" s="193">
        <f>J93-I96</f>
        <v>23575421</v>
      </c>
      <c r="K96" s="96"/>
      <c r="L96" s="159"/>
      <c r="M96" s="98"/>
      <c r="N96" s="99"/>
      <c r="O96" s="100"/>
      <c r="P96" s="101"/>
      <c r="Q96" s="102"/>
      <c r="R96" s="102"/>
      <c r="S96" s="28">
        <f>LEN(F96)</f>
        <v>181</v>
      </c>
      <c r="U96" s="27"/>
      <c r="V96" s="27"/>
      <c r="W96" s="27"/>
      <c r="X96" s="27"/>
      <c r="Y96" s="27"/>
      <c r="Z96" s="27"/>
      <c r="AA96" s="27"/>
      <c r="AB96" s="27"/>
      <c r="AC96" s="27"/>
      <c r="AD96" s="27"/>
      <c r="AE96" s="27"/>
      <c r="AF96" s="27"/>
      <c r="AG96" s="27"/>
      <c r="AH96" s="27"/>
      <c r="AI96" s="27"/>
    </row>
    <row r="97" spans="1:35" ht="54" customHeight="1" x14ac:dyDescent="0.2">
      <c r="A97" s="87"/>
      <c r="B97" s="154"/>
      <c r="C97" s="139"/>
      <c r="D97" s="156"/>
      <c r="E97" s="162"/>
      <c r="F97" s="192" t="s">
        <v>216</v>
      </c>
      <c r="G97" s="158"/>
      <c r="H97" s="144"/>
      <c r="I97" s="145"/>
      <c r="J97" s="193"/>
      <c r="K97" s="96"/>
      <c r="L97" s="159"/>
      <c r="M97" s="98"/>
      <c r="N97" s="99"/>
      <c r="O97" s="100"/>
      <c r="P97" s="101"/>
      <c r="Q97" s="102"/>
      <c r="R97" s="102"/>
      <c r="U97" s="27"/>
      <c r="V97" s="27"/>
      <c r="W97" s="27"/>
      <c r="X97" s="27"/>
      <c r="Y97" s="27"/>
      <c r="Z97" s="27"/>
      <c r="AA97" s="27"/>
      <c r="AB97" s="27"/>
      <c r="AC97" s="27"/>
      <c r="AD97" s="27"/>
      <c r="AE97" s="27"/>
      <c r="AF97" s="27"/>
      <c r="AG97" s="27"/>
      <c r="AH97" s="27"/>
      <c r="AI97" s="27"/>
    </row>
    <row r="98" spans="1:35" ht="12" customHeight="1" x14ac:dyDescent="0.2">
      <c r="A98" s="87"/>
      <c r="B98" s="154"/>
      <c r="C98" s="139"/>
      <c r="D98" s="156"/>
      <c r="E98" s="162"/>
      <c r="F98" s="194" t="s">
        <v>217</v>
      </c>
      <c r="G98" s="158"/>
      <c r="H98" s="144">
        <f>300000*4%</f>
        <v>12000</v>
      </c>
      <c r="I98" s="145"/>
      <c r="J98" s="193">
        <f>J96+H98</f>
        <v>23587421</v>
      </c>
      <c r="K98" s="96"/>
      <c r="L98" s="159"/>
      <c r="M98" s="98"/>
      <c r="N98" s="99"/>
      <c r="O98" s="100"/>
      <c r="P98" s="101"/>
      <c r="Q98" s="102"/>
      <c r="R98" s="102"/>
      <c r="U98" s="27"/>
      <c r="V98" s="27"/>
      <c r="W98" s="27"/>
      <c r="X98" s="27"/>
      <c r="Y98" s="27"/>
      <c r="Z98" s="27"/>
      <c r="AA98" s="27"/>
      <c r="AB98" s="27"/>
      <c r="AC98" s="27"/>
      <c r="AD98" s="27"/>
      <c r="AE98" s="27"/>
      <c r="AF98" s="27"/>
      <c r="AG98" s="27"/>
      <c r="AH98" s="27"/>
      <c r="AI98" s="27"/>
    </row>
    <row r="99" spans="1:35" ht="54" customHeight="1" x14ac:dyDescent="0.2">
      <c r="A99" s="87">
        <v>19</v>
      </c>
      <c r="B99" s="154"/>
      <c r="C99" s="139">
        <v>26271</v>
      </c>
      <c r="D99" s="156" t="s">
        <v>76</v>
      </c>
      <c r="E99" s="162" t="s">
        <v>218</v>
      </c>
      <c r="F99" s="192" t="s">
        <v>219</v>
      </c>
      <c r="G99" s="158" t="s">
        <v>215</v>
      </c>
      <c r="H99" s="144"/>
      <c r="I99" s="145">
        <v>220000</v>
      </c>
      <c r="J99" s="193">
        <f>J98-I99</f>
        <v>23367421</v>
      </c>
      <c r="K99" s="96"/>
      <c r="L99" s="159"/>
      <c r="M99" s="98"/>
      <c r="N99" s="99"/>
      <c r="O99" s="100"/>
      <c r="P99" s="101"/>
      <c r="Q99" s="102"/>
      <c r="R99" s="102"/>
      <c r="S99" s="28">
        <f>LEN(F99)</f>
        <v>174</v>
      </c>
      <c r="U99" s="27"/>
      <c r="V99" s="27"/>
      <c r="W99" s="27"/>
      <c r="X99" s="27"/>
      <c r="Y99" s="27"/>
      <c r="Z99" s="27"/>
      <c r="AA99" s="27"/>
      <c r="AB99" s="27"/>
      <c r="AC99" s="27"/>
      <c r="AD99" s="27"/>
      <c r="AE99" s="27"/>
      <c r="AF99" s="27"/>
      <c r="AG99" s="27"/>
      <c r="AH99" s="27"/>
      <c r="AI99" s="27"/>
    </row>
    <row r="100" spans="1:35" ht="54" customHeight="1" x14ac:dyDescent="0.2">
      <c r="A100" s="87"/>
      <c r="B100" s="154"/>
      <c r="C100" s="139"/>
      <c r="D100" s="156"/>
      <c r="E100" s="162"/>
      <c r="F100" s="192" t="s">
        <v>220</v>
      </c>
      <c r="G100" s="158"/>
      <c r="H100" s="144"/>
      <c r="I100" s="145"/>
      <c r="J100" s="193"/>
      <c r="K100" s="96"/>
      <c r="L100" s="159"/>
      <c r="M100" s="98"/>
      <c r="N100" s="99"/>
      <c r="O100" s="100"/>
      <c r="P100" s="101"/>
      <c r="Q100" s="102"/>
      <c r="R100" s="102"/>
      <c r="U100" s="27"/>
      <c r="V100" s="27"/>
      <c r="W100" s="27"/>
      <c r="X100" s="27"/>
      <c r="Y100" s="27"/>
      <c r="Z100" s="27"/>
      <c r="AA100" s="27"/>
      <c r="AB100" s="27"/>
      <c r="AC100" s="27"/>
      <c r="AD100" s="27"/>
      <c r="AE100" s="27"/>
      <c r="AF100" s="27"/>
      <c r="AG100" s="27"/>
      <c r="AH100" s="27"/>
      <c r="AI100" s="27"/>
    </row>
    <row r="101" spans="1:35" ht="12" customHeight="1" x14ac:dyDescent="0.2">
      <c r="A101" s="87"/>
      <c r="B101" s="154"/>
      <c r="C101" s="139"/>
      <c r="D101" s="156"/>
      <c r="E101" s="162"/>
      <c r="F101" s="194" t="s">
        <v>217</v>
      </c>
      <c r="G101" s="158"/>
      <c r="H101" s="144">
        <f>55000*4%</f>
        <v>2200</v>
      </c>
      <c r="I101" s="145"/>
      <c r="J101" s="193">
        <f>J99+H101</f>
        <v>23369621</v>
      </c>
      <c r="K101" s="96"/>
      <c r="L101" s="159"/>
      <c r="M101" s="98"/>
      <c r="N101" s="99"/>
      <c r="O101" s="100"/>
      <c r="P101" s="101"/>
      <c r="Q101" s="102"/>
      <c r="R101" s="102"/>
      <c r="U101" s="27"/>
      <c r="V101" s="27"/>
      <c r="W101" s="27"/>
      <c r="X101" s="27"/>
      <c r="Y101" s="27"/>
      <c r="Z101" s="27"/>
      <c r="AA101" s="27"/>
      <c r="AB101" s="27"/>
      <c r="AC101" s="27"/>
      <c r="AD101" s="27"/>
      <c r="AE101" s="27"/>
      <c r="AF101" s="27"/>
      <c r="AG101" s="27"/>
      <c r="AH101" s="27"/>
      <c r="AI101" s="27"/>
    </row>
    <row r="102" spans="1:35" ht="54" customHeight="1" x14ac:dyDescent="0.2">
      <c r="A102" s="87"/>
      <c r="B102" s="154"/>
      <c r="C102" s="139">
        <v>35</v>
      </c>
      <c r="D102" s="156" t="s">
        <v>76</v>
      </c>
      <c r="E102" s="162" t="s">
        <v>221</v>
      </c>
      <c r="F102" s="192" t="s">
        <v>222</v>
      </c>
      <c r="G102" s="158" t="s">
        <v>215</v>
      </c>
      <c r="H102" s="144"/>
      <c r="I102" s="145">
        <v>1655000</v>
      </c>
      <c r="J102" s="193">
        <f>J101-I102</f>
        <v>21714621</v>
      </c>
      <c r="K102" s="96"/>
      <c r="L102" s="159"/>
      <c r="M102" s="98"/>
      <c r="N102" s="99"/>
      <c r="O102" s="100"/>
      <c r="P102" s="101"/>
      <c r="Q102" s="102"/>
      <c r="R102" s="102"/>
      <c r="S102" s="28">
        <f>LEN(F102)</f>
        <v>198</v>
      </c>
      <c r="U102" s="27"/>
      <c r="V102" s="27"/>
      <c r="W102" s="27"/>
      <c r="X102" s="27"/>
      <c r="Y102" s="27"/>
      <c r="Z102" s="27"/>
      <c r="AA102" s="27"/>
      <c r="AB102" s="27"/>
      <c r="AC102" s="27"/>
      <c r="AD102" s="27"/>
      <c r="AE102" s="27"/>
      <c r="AF102" s="27"/>
      <c r="AG102" s="27"/>
      <c r="AH102" s="27"/>
      <c r="AI102" s="27"/>
    </row>
    <row r="103" spans="1:35" ht="54" customHeight="1" x14ac:dyDescent="0.2">
      <c r="A103" s="87"/>
      <c r="B103" s="154"/>
      <c r="C103" s="139"/>
      <c r="D103" s="156"/>
      <c r="E103" s="162"/>
      <c r="F103" s="192" t="s">
        <v>223</v>
      </c>
      <c r="G103" s="158"/>
      <c r="H103" s="144"/>
      <c r="I103" s="145"/>
      <c r="J103" s="193"/>
      <c r="K103" s="96"/>
      <c r="L103" s="159"/>
      <c r="M103" s="98"/>
      <c r="N103" s="99"/>
      <c r="O103" s="100"/>
      <c r="P103" s="101"/>
      <c r="Q103" s="102"/>
      <c r="R103" s="102"/>
      <c r="U103" s="27"/>
      <c r="V103" s="27"/>
      <c r="W103" s="27"/>
      <c r="X103" s="27"/>
      <c r="Y103" s="27"/>
      <c r="Z103" s="27"/>
      <c r="AA103" s="27"/>
      <c r="AB103" s="27"/>
      <c r="AC103" s="27"/>
      <c r="AD103" s="27"/>
      <c r="AE103" s="27"/>
      <c r="AF103" s="27"/>
      <c r="AG103" s="27"/>
      <c r="AH103" s="27"/>
      <c r="AI103" s="27"/>
    </row>
    <row r="104" spans="1:35" ht="12" customHeight="1" x14ac:dyDescent="0.2">
      <c r="A104" s="87"/>
      <c r="B104" s="154"/>
      <c r="C104" s="139"/>
      <c r="D104" s="156"/>
      <c r="E104" s="162"/>
      <c r="F104" s="194" t="s">
        <v>217</v>
      </c>
      <c r="G104" s="158"/>
      <c r="H104" s="144">
        <f>300000*4%</f>
        <v>12000</v>
      </c>
      <c r="I104" s="145"/>
      <c r="J104" s="193">
        <f>J102+H104</f>
        <v>21726621</v>
      </c>
      <c r="K104" s="96"/>
      <c r="L104" s="159"/>
      <c r="M104" s="98"/>
      <c r="N104" s="99"/>
      <c r="O104" s="100"/>
      <c r="P104" s="101"/>
      <c r="Q104" s="102"/>
      <c r="R104" s="102"/>
      <c r="U104" s="27"/>
      <c r="V104" s="27"/>
      <c r="W104" s="27"/>
      <c r="X104" s="27"/>
      <c r="Y104" s="27"/>
      <c r="Z104" s="27"/>
      <c r="AA104" s="27"/>
      <c r="AB104" s="27"/>
      <c r="AC104" s="27"/>
      <c r="AD104" s="27"/>
      <c r="AE104" s="27"/>
      <c r="AF104" s="27"/>
      <c r="AG104" s="27"/>
      <c r="AH104" s="27"/>
      <c r="AI104" s="27"/>
    </row>
    <row r="105" spans="1:35" ht="54" customHeight="1" x14ac:dyDescent="0.2">
      <c r="A105" s="87"/>
      <c r="B105" s="154"/>
      <c r="C105" s="139" t="s">
        <v>212</v>
      </c>
      <c r="D105" s="156" t="s">
        <v>76</v>
      </c>
      <c r="E105" s="167" t="s">
        <v>224</v>
      </c>
      <c r="F105" s="192" t="s">
        <v>225</v>
      </c>
      <c r="G105" s="158" t="s">
        <v>215</v>
      </c>
      <c r="H105" s="144"/>
      <c r="I105" s="145">
        <v>4949200</v>
      </c>
      <c r="J105" s="193">
        <f>J104-I105</f>
        <v>16777421</v>
      </c>
      <c r="K105" s="96"/>
      <c r="L105" s="159"/>
      <c r="M105" s="98"/>
      <c r="N105" s="99"/>
      <c r="O105" s="100"/>
      <c r="P105" s="101"/>
      <c r="Q105" s="102"/>
      <c r="R105" s="102"/>
      <c r="S105" s="28">
        <f>LEN(F105)</f>
        <v>181</v>
      </c>
      <c r="U105" s="27"/>
      <c r="V105" s="27"/>
      <c r="W105" s="27"/>
      <c r="X105" s="27"/>
      <c r="Y105" s="27"/>
      <c r="Z105" s="27"/>
      <c r="AA105" s="27"/>
      <c r="AB105" s="27"/>
      <c r="AC105" s="27"/>
      <c r="AD105" s="27"/>
      <c r="AE105" s="27"/>
      <c r="AF105" s="27"/>
      <c r="AG105" s="27"/>
      <c r="AH105" s="27"/>
      <c r="AI105" s="27"/>
    </row>
    <row r="106" spans="1:35" ht="54" customHeight="1" x14ac:dyDescent="0.2">
      <c r="A106" s="87"/>
      <c r="B106" s="154"/>
      <c r="C106" s="139"/>
      <c r="D106" s="156"/>
      <c r="E106" s="162"/>
      <c r="F106" s="192" t="s">
        <v>226</v>
      </c>
      <c r="G106" s="158"/>
      <c r="H106" s="144"/>
      <c r="I106" s="145"/>
      <c r="J106" s="193"/>
      <c r="K106" s="96"/>
      <c r="L106" s="159"/>
      <c r="M106" s="98"/>
      <c r="N106" s="99"/>
      <c r="O106" s="100"/>
      <c r="P106" s="101"/>
      <c r="Q106" s="102"/>
      <c r="R106" s="102"/>
      <c r="U106" s="27"/>
      <c r="V106" s="27"/>
      <c r="W106" s="27"/>
      <c r="X106" s="27"/>
      <c r="Y106" s="27"/>
      <c r="Z106" s="27"/>
      <c r="AA106" s="27"/>
      <c r="AB106" s="27"/>
      <c r="AC106" s="27"/>
      <c r="AD106" s="27"/>
      <c r="AE106" s="27"/>
      <c r="AF106" s="27"/>
      <c r="AG106" s="27"/>
      <c r="AH106" s="27"/>
      <c r="AI106" s="27"/>
    </row>
    <row r="107" spans="1:35" ht="12" customHeight="1" x14ac:dyDescent="0.2">
      <c r="A107" s="87"/>
      <c r="B107" s="154"/>
      <c r="C107" s="139"/>
      <c r="D107" s="156"/>
      <c r="E107" s="162"/>
      <c r="F107" s="194" t="s">
        <v>217</v>
      </c>
      <c r="G107" s="158"/>
      <c r="H107" s="144">
        <f>650000*2%</f>
        <v>13000</v>
      </c>
      <c r="I107" s="145"/>
      <c r="J107" s="193">
        <f>J105+H107</f>
        <v>16790421</v>
      </c>
      <c r="K107" s="96"/>
      <c r="L107" s="159"/>
      <c r="M107" s="98"/>
      <c r="N107" s="99"/>
      <c r="O107" s="100"/>
      <c r="P107" s="101"/>
      <c r="Q107" s="102"/>
      <c r="R107" s="102"/>
      <c r="U107" s="27"/>
      <c r="V107" s="27"/>
      <c r="W107" s="27"/>
      <c r="X107" s="27"/>
      <c r="Y107" s="27"/>
      <c r="Z107" s="27"/>
      <c r="AA107" s="27"/>
      <c r="AB107" s="27"/>
      <c r="AC107" s="27"/>
      <c r="AD107" s="27"/>
      <c r="AE107" s="27"/>
      <c r="AF107" s="27"/>
      <c r="AG107" s="27"/>
      <c r="AH107" s="27"/>
      <c r="AI107" s="27"/>
    </row>
    <row r="108" spans="1:35" ht="54" customHeight="1" x14ac:dyDescent="0.2">
      <c r="A108" s="87"/>
      <c r="B108" s="154"/>
      <c r="C108" s="139" t="s">
        <v>227</v>
      </c>
      <c r="D108" s="156" t="s">
        <v>76</v>
      </c>
      <c r="E108" s="167" t="s">
        <v>228</v>
      </c>
      <c r="F108" s="192" t="s">
        <v>229</v>
      </c>
      <c r="G108" s="158" t="s">
        <v>215</v>
      </c>
      <c r="H108" s="144"/>
      <c r="I108" s="145">
        <v>2000000</v>
      </c>
      <c r="J108" s="193">
        <f>J107-I108</f>
        <v>14790421</v>
      </c>
      <c r="K108" s="96"/>
      <c r="L108" s="159"/>
      <c r="M108" s="98"/>
      <c r="N108" s="99"/>
      <c r="O108" s="100"/>
      <c r="P108" s="101"/>
      <c r="Q108" s="102"/>
      <c r="R108" s="102"/>
      <c r="S108" s="28">
        <f>LEN(F108)</f>
        <v>188</v>
      </c>
      <c r="U108" s="27"/>
      <c r="V108" s="27"/>
      <c r="W108" s="27"/>
      <c r="X108" s="27"/>
      <c r="Y108" s="27"/>
      <c r="Z108" s="27"/>
      <c r="AA108" s="27"/>
      <c r="AB108" s="27"/>
      <c r="AC108" s="27"/>
      <c r="AD108" s="27"/>
      <c r="AE108" s="27"/>
      <c r="AF108" s="27"/>
      <c r="AG108" s="27"/>
      <c r="AH108" s="27"/>
      <c r="AI108" s="27"/>
    </row>
    <row r="109" spans="1:35" ht="54" customHeight="1" x14ac:dyDescent="0.2">
      <c r="A109" s="87"/>
      <c r="B109" s="154"/>
      <c r="C109" s="139"/>
      <c r="D109" s="156"/>
      <c r="E109" s="162"/>
      <c r="F109" s="192" t="s">
        <v>230</v>
      </c>
      <c r="G109" s="158"/>
      <c r="H109" s="144"/>
      <c r="I109" s="145"/>
      <c r="J109" s="193"/>
      <c r="K109" s="96"/>
      <c r="L109" s="159"/>
      <c r="M109" s="98"/>
      <c r="N109" s="99"/>
      <c r="O109" s="100"/>
      <c r="P109" s="101"/>
      <c r="Q109" s="102"/>
      <c r="R109" s="102"/>
      <c r="U109" s="27"/>
      <c r="V109" s="27"/>
      <c r="W109" s="27"/>
      <c r="X109" s="27"/>
      <c r="Y109" s="27"/>
      <c r="Z109" s="27"/>
      <c r="AA109" s="27"/>
      <c r="AB109" s="27"/>
      <c r="AC109" s="27"/>
      <c r="AD109" s="27"/>
      <c r="AE109" s="27"/>
      <c r="AF109" s="27"/>
      <c r="AG109" s="27"/>
      <c r="AH109" s="27"/>
      <c r="AI109" s="27"/>
    </row>
    <row r="110" spans="1:35" ht="12" customHeight="1" x14ac:dyDescent="0.2">
      <c r="A110" s="87"/>
      <c r="B110" s="154"/>
      <c r="C110" s="139"/>
      <c r="D110" s="156"/>
      <c r="E110" s="162"/>
      <c r="F110" s="194" t="s">
        <v>217</v>
      </c>
      <c r="G110" s="158"/>
      <c r="H110" s="144">
        <f>300000*4%</f>
        <v>12000</v>
      </c>
      <c r="I110" s="145"/>
      <c r="J110" s="193">
        <f>J108+H110</f>
        <v>14802421</v>
      </c>
      <c r="K110" s="96"/>
      <c r="L110" s="159"/>
      <c r="M110" s="98"/>
      <c r="N110" s="99"/>
      <c r="O110" s="100"/>
      <c r="P110" s="101"/>
      <c r="Q110" s="102"/>
      <c r="R110" s="102"/>
      <c r="U110" s="27"/>
      <c r="V110" s="27"/>
      <c r="W110" s="27"/>
      <c r="X110" s="27"/>
      <c r="Y110" s="27"/>
      <c r="Z110" s="27"/>
      <c r="AA110" s="27"/>
      <c r="AB110" s="27"/>
      <c r="AC110" s="27"/>
      <c r="AD110" s="27"/>
      <c r="AE110" s="27"/>
      <c r="AF110" s="27"/>
      <c r="AG110" s="27"/>
      <c r="AH110" s="27"/>
      <c r="AI110" s="27"/>
    </row>
    <row r="111" spans="1:35" ht="54" customHeight="1" x14ac:dyDescent="0.2">
      <c r="A111" s="87"/>
      <c r="B111" s="154"/>
      <c r="C111" s="139">
        <v>35</v>
      </c>
      <c r="D111" s="156" t="s">
        <v>76</v>
      </c>
      <c r="E111" s="162" t="s">
        <v>231</v>
      </c>
      <c r="F111" s="192" t="s">
        <v>232</v>
      </c>
      <c r="G111" s="158" t="s">
        <v>215</v>
      </c>
      <c r="H111" s="144"/>
      <c r="I111" s="145">
        <v>850000</v>
      </c>
      <c r="J111" s="193">
        <f>J110-I111</f>
        <v>13952421</v>
      </c>
      <c r="K111" s="96"/>
      <c r="L111" s="159"/>
      <c r="M111" s="98"/>
      <c r="N111" s="99"/>
      <c r="O111" s="100"/>
      <c r="P111" s="101"/>
      <c r="Q111" s="102"/>
      <c r="R111" s="102"/>
      <c r="S111" s="28">
        <f>LEN(F111)</f>
        <v>198</v>
      </c>
      <c r="U111" s="27"/>
      <c r="V111" s="27"/>
      <c r="W111" s="27"/>
      <c r="X111" s="27"/>
      <c r="Y111" s="27"/>
      <c r="Z111" s="27"/>
      <c r="AA111" s="27"/>
      <c r="AB111" s="27"/>
      <c r="AC111" s="27"/>
      <c r="AD111" s="27"/>
      <c r="AE111" s="27"/>
      <c r="AF111" s="27"/>
      <c r="AG111" s="27"/>
      <c r="AH111" s="27"/>
      <c r="AI111" s="27"/>
    </row>
    <row r="112" spans="1:35" ht="54" customHeight="1" x14ac:dyDescent="0.2">
      <c r="A112" s="87"/>
      <c r="B112" s="154"/>
      <c r="C112" s="195" t="s">
        <v>233</v>
      </c>
      <c r="D112" s="156" t="s">
        <v>76</v>
      </c>
      <c r="E112" s="167" t="s">
        <v>234</v>
      </c>
      <c r="F112" s="192" t="s">
        <v>235</v>
      </c>
      <c r="G112" s="158" t="s">
        <v>215</v>
      </c>
      <c r="H112" s="144"/>
      <c r="I112" s="145">
        <v>250000</v>
      </c>
      <c r="J112" s="193">
        <f>J111-I112</f>
        <v>13702421</v>
      </c>
      <c r="K112" s="96"/>
      <c r="L112" s="159"/>
      <c r="M112" s="98"/>
      <c r="N112" s="99"/>
      <c r="O112" s="100"/>
      <c r="P112" s="101"/>
      <c r="Q112" s="102"/>
      <c r="R112" s="102"/>
      <c r="S112" s="28">
        <f>LEN(F112)</f>
        <v>181</v>
      </c>
      <c r="U112" s="27"/>
      <c r="V112" s="27"/>
      <c r="W112" s="27"/>
      <c r="X112" s="27"/>
      <c r="Y112" s="27"/>
      <c r="Z112" s="27"/>
      <c r="AA112" s="27"/>
      <c r="AB112" s="27"/>
      <c r="AC112" s="27"/>
      <c r="AD112" s="27"/>
      <c r="AE112" s="27"/>
      <c r="AF112" s="27"/>
      <c r="AG112" s="27"/>
      <c r="AH112" s="27"/>
      <c r="AI112" s="27"/>
    </row>
    <row r="113" spans="1:35" ht="39.6" customHeight="1" x14ac:dyDescent="0.2">
      <c r="A113" s="87"/>
      <c r="B113" s="154"/>
      <c r="C113" s="139"/>
      <c r="D113" s="156"/>
      <c r="E113" s="162"/>
      <c r="F113" s="192" t="s">
        <v>236</v>
      </c>
      <c r="G113" s="158"/>
      <c r="H113" s="144"/>
      <c r="I113" s="145"/>
      <c r="J113" s="193"/>
      <c r="K113" s="96"/>
      <c r="L113" s="159"/>
      <c r="M113" s="98"/>
      <c r="N113" s="99"/>
      <c r="O113" s="100"/>
      <c r="P113" s="101"/>
      <c r="Q113" s="102"/>
      <c r="R113" s="102"/>
      <c r="U113" s="27"/>
      <c r="V113" s="27"/>
      <c r="W113" s="27"/>
      <c r="X113" s="27"/>
      <c r="Y113" s="27"/>
      <c r="Z113" s="27"/>
      <c r="AA113" s="27"/>
      <c r="AB113" s="27"/>
      <c r="AC113" s="27"/>
      <c r="AD113" s="27"/>
      <c r="AE113" s="27"/>
      <c r="AF113" s="27"/>
      <c r="AG113" s="27"/>
      <c r="AH113" s="27"/>
      <c r="AI113" s="27"/>
    </row>
    <row r="114" spans="1:35" ht="12" customHeight="1" x14ac:dyDescent="0.2">
      <c r="A114" s="87"/>
      <c r="B114" s="154"/>
      <c r="C114" s="139"/>
      <c r="D114" s="156"/>
      <c r="E114" s="162"/>
      <c r="F114" s="194" t="s">
        <v>217</v>
      </c>
      <c r="G114" s="158"/>
      <c r="H114" s="144">
        <f>I112*4%</f>
        <v>10000</v>
      </c>
      <c r="I114" s="145"/>
      <c r="J114" s="193">
        <f>J112+H114</f>
        <v>13712421</v>
      </c>
      <c r="K114" s="96"/>
      <c r="L114" s="159"/>
      <c r="M114" s="98"/>
      <c r="N114" s="99"/>
      <c r="O114" s="100"/>
      <c r="P114" s="101"/>
      <c r="Q114" s="102"/>
      <c r="R114" s="102"/>
      <c r="U114" s="27"/>
      <c r="V114" s="27"/>
      <c r="W114" s="27"/>
      <c r="X114" s="27"/>
      <c r="Y114" s="27"/>
      <c r="Z114" s="27"/>
      <c r="AA114" s="27"/>
      <c r="AB114" s="27"/>
      <c r="AC114" s="27"/>
      <c r="AD114" s="27"/>
      <c r="AE114" s="27"/>
      <c r="AF114" s="27"/>
      <c r="AG114" s="27"/>
      <c r="AH114" s="27"/>
      <c r="AI114" s="27"/>
    </row>
    <row r="115" spans="1:35" ht="54" customHeight="1" x14ac:dyDescent="0.2">
      <c r="A115" s="87"/>
      <c r="B115" s="154"/>
      <c r="C115" s="195" t="s">
        <v>233</v>
      </c>
      <c r="D115" s="156" t="s">
        <v>76</v>
      </c>
      <c r="E115" s="167" t="s">
        <v>237</v>
      </c>
      <c r="F115" s="192" t="s">
        <v>238</v>
      </c>
      <c r="G115" s="158" t="s">
        <v>215</v>
      </c>
      <c r="H115" s="144"/>
      <c r="I115" s="145">
        <v>2180000</v>
      </c>
      <c r="J115" s="193">
        <f>J114-I115</f>
        <v>11532421</v>
      </c>
      <c r="K115" s="96"/>
      <c r="L115" s="159"/>
      <c r="M115" s="98"/>
      <c r="N115" s="99"/>
      <c r="O115" s="100"/>
      <c r="P115" s="101"/>
      <c r="Q115" s="102"/>
      <c r="R115" s="102"/>
      <c r="S115" s="28">
        <f>LEN(F115)</f>
        <v>178</v>
      </c>
      <c r="U115" s="27"/>
      <c r="V115" s="27"/>
      <c r="W115" s="27"/>
      <c r="X115" s="27"/>
      <c r="Y115" s="27"/>
      <c r="Z115" s="27"/>
      <c r="AA115" s="27"/>
      <c r="AB115" s="27"/>
      <c r="AC115" s="27"/>
      <c r="AD115" s="27"/>
      <c r="AE115" s="27"/>
      <c r="AF115" s="27"/>
      <c r="AG115" s="27"/>
      <c r="AH115" s="27"/>
      <c r="AI115" s="27"/>
    </row>
    <row r="116" spans="1:35" ht="39.6" customHeight="1" x14ac:dyDescent="0.2">
      <c r="A116" s="87"/>
      <c r="B116" s="154"/>
      <c r="C116" s="139"/>
      <c r="D116" s="156"/>
      <c r="E116" s="162"/>
      <c r="F116" s="192" t="s">
        <v>239</v>
      </c>
      <c r="G116" s="158"/>
      <c r="H116" s="144"/>
      <c r="I116" s="145"/>
      <c r="J116" s="193"/>
      <c r="K116" s="96"/>
      <c r="L116" s="159"/>
      <c r="M116" s="98"/>
      <c r="N116" s="99"/>
      <c r="O116" s="100"/>
      <c r="P116" s="101"/>
      <c r="Q116" s="102"/>
      <c r="R116" s="102"/>
      <c r="U116" s="27"/>
      <c r="V116" s="27"/>
      <c r="W116" s="27"/>
      <c r="X116" s="27"/>
      <c r="Y116" s="27"/>
      <c r="Z116" s="27"/>
      <c r="AA116" s="27"/>
      <c r="AB116" s="27"/>
      <c r="AC116" s="27"/>
      <c r="AD116" s="27"/>
      <c r="AE116" s="27"/>
      <c r="AF116" s="27"/>
      <c r="AG116" s="27"/>
      <c r="AH116" s="27"/>
      <c r="AI116" s="27"/>
    </row>
    <row r="117" spans="1:35" ht="12" customHeight="1" x14ac:dyDescent="0.2">
      <c r="A117" s="87"/>
      <c r="B117" s="154"/>
      <c r="C117" s="139"/>
      <c r="D117" s="156"/>
      <c r="E117" s="162"/>
      <c r="F117" s="194" t="s">
        <v>217</v>
      </c>
      <c r="G117" s="158"/>
      <c r="H117" s="144">
        <f>350000*4%</f>
        <v>14000</v>
      </c>
      <c r="I117" s="145"/>
      <c r="J117" s="193">
        <f>J115+H117</f>
        <v>11546421</v>
      </c>
      <c r="K117" s="96"/>
      <c r="L117" s="159"/>
      <c r="M117" s="98"/>
      <c r="N117" s="99"/>
      <c r="O117" s="100"/>
      <c r="P117" s="101"/>
      <c r="Q117" s="102"/>
      <c r="R117" s="102"/>
      <c r="U117" s="27"/>
      <c r="V117" s="27"/>
      <c r="W117" s="27"/>
      <c r="X117" s="27"/>
      <c r="Y117" s="27"/>
      <c r="Z117" s="27"/>
      <c r="AA117" s="27"/>
      <c r="AB117" s="27"/>
      <c r="AC117" s="27"/>
      <c r="AD117" s="27"/>
      <c r="AE117" s="27"/>
      <c r="AF117" s="27"/>
      <c r="AG117" s="27"/>
      <c r="AH117" s="27"/>
      <c r="AI117" s="27"/>
    </row>
    <row r="118" spans="1:35" ht="54" customHeight="1" x14ac:dyDescent="0.2">
      <c r="A118" s="87">
        <v>4</v>
      </c>
      <c r="B118" s="154"/>
      <c r="C118" s="139" t="s">
        <v>240</v>
      </c>
      <c r="D118" s="156" t="s">
        <v>76</v>
      </c>
      <c r="E118" s="167" t="s">
        <v>234</v>
      </c>
      <c r="F118" s="192" t="s">
        <v>241</v>
      </c>
      <c r="G118" s="158" t="s">
        <v>215</v>
      </c>
      <c r="H118" s="144"/>
      <c r="I118" s="111">
        <v>2570000</v>
      </c>
      <c r="J118" s="193">
        <f>J117-I118</f>
        <v>8976421</v>
      </c>
      <c r="K118" s="96"/>
      <c r="L118" s="159"/>
      <c r="M118" s="98"/>
      <c r="N118" s="99"/>
      <c r="O118" s="100"/>
      <c r="P118" s="101"/>
      <c r="Q118" s="102"/>
      <c r="R118" s="102"/>
      <c r="S118" s="28">
        <f>LEN(F118)</f>
        <v>185</v>
      </c>
      <c r="U118" s="27"/>
      <c r="V118" s="27"/>
      <c r="W118" s="27"/>
      <c r="X118" s="27"/>
      <c r="Y118" s="27"/>
      <c r="Z118" s="27"/>
      <c r="AA118" s="27"/>
      <c r="AB118" s="27"/>
      <c r="AC118" s="27"/>
      <c r="AD118" s="27"/>
      <c r="AE118" s="27"/>
      <c r="AF118" s="27"/>
      <c r="AG118" s="27"/>
      <c r="AH118" s="27"/>
      <c r="AI118" s="27"/>
    </row>
    <row r="119" spans="1:35" ht="54" customHeight="1" x14ac:dyDescent="0.2">
      <c r="A119" s="87"/>
      <c r="B119" s="154"/>
      <c r="C119" s="139"/>
      <c r="D119" s="156"/>
      <c r="E119" s="162"/>
      <c r="F119" s="192" t="s">
        <v>242</v>
      </c>
      <c r="G119" s="158"/>
      <c r="H119" s="144"/>
      <c r="I119" s="145"/>
      <c r="J119" s="193"/>
      <c r="K119" s="96"/>
      <c r="L119" s="159"/>
      <c r="M119" s="98"/>
      <c r="N119" s="99"/>
      <c r="O119" s="100"/>
      <c r="P119" s="101"/>
      <c r="Q119" s="102"/>
      <c r="R119" s="102"/>
      <c r="U119" s="27"/>
      <c r="V119" s="27"/>
      <c r="W119" s="27"/>
      <c r="X119" s="27"/>
      <c r="Y119" s="27"/>
      <c r="Z119" s="27"/>
      <c r="AA119" s="27"/>
      <c r="AB119" s="27"/>
      <c r="AC119" s="27"/>
      <c r="AD119" s="27"/>
      <c r="AE119" s="27"/>
      <c r="AF119" s="27"/>
      <c r="AG119" s="27"/>
      <c r="AH119" s="27"/>
      <c r="AI119" s="27"/>
    </row>
    <row r="120" spans="1:35" ht="12" customHeight="1" x14ac:dyDescent="0.2">
      <c r="A120" s="87"/>
      <c r="B120" s="154"/>
      <c r="C120" s="139"/>
      <c r="D120" s="156"/>
      <c r="E120" s="162"/>
      <c r="F120" s="194" t="s">
        <v>217</v>
      </c>
      <c r="G120" s="158"/>
      <c r="H120" s="144">
        <f>400000*4%</f>
        <v>16000</v>
      </c>
      <c r="I120" s="145"/>
      <c r="J120" s="193">
        <f>J118+H120</f>
        <v>8992421</v>
      </c>
      <c r="K120" s="96"/>
      <c r="L120" s="159"/>
      <c r="M120" s="98"/>
      <c r="N120" s="99"/>
      <c r="O120" s="100"/>
      <c r="P120" s="101"/>
      <c r="Q120" s="102"/>
      <c r="R120" s="102"/>
      <c r="U120" s="27"/>
      <c r="V120" s="27"/>
      <c r="W120" s="27"/>
      <c r="X120" s="27"/>
      <c r="Y120" s="27"/>
      <c r="Z120" s="27"/>
      <c r="AA120" s="27"/>
      <c r="AB120" s="27"/>
      <c r="AC120" s="27"/>
      <c r="AD120" s="27"/>
      <c r="AE120" s="27"/>
      <c r="AF120" s="27"/>
      <c r="AG120" s="27"/>
      <c r="AH120" s="27"/>
      <c r="AI120" s="27"/>
    </row>
    <row r="121" spans="1:35" ht="51.6" customHeight="1" x14ac:dyDescent="0.2">
      <c r="A121" s="87">
        <v>4</v>
      </c>
      <c r="B121" s="138"/>
      <c r="C121" s="139">
        <v>1</v>
      </c>
      <c r="D121" s="156" t="s">
        <v>76</v>
      </c>
      <c r="E121" s="157" t="s">
        <v>243</v>
      </c>
      <c r="F121" s="142" t="s">
        <v>244</v>
      </c>
      <c r="G121" s="196" t="s">
        <v>215</v>
      </c>
      <c r="H121" s="197"/>
      <c r="I121" s="111">
        <v>8482000</v>
      </c>
      <c r="J121" s="193">
        <f>J120-I121</f>
        <v>510421</v>
      </c>
      <c r="K121" s="198"/>
      <c r="L121" s="145">
        <v>9197900</v>
      </c>
      <c r="M121" s="199"/>
      <c r="N121" s="99"/>
      <c r="O121" s="200"/>
      <c r="P121" s="201"/>
      <c r="Q121" s="149"/>
      <c r="R121" s="149"/>
      <c r="S121" s="28">
        <f>LEN(F121)</f>
        <v>179</v>
      </c>
    </row>
    <row r="122" spans="1:35" x14ac:dyDescent="0.2">
      <c r="A122" s="137"/>
      <c r="B122" s="138"/>
      <c r="C122" s="202"/>
      <c r="D122" s="140"/>
      <c r="E122" s="172"/>
      <c r="F122" s="203"/>
      <c r="G122" s="204"/>
      <c r="H122" s="143"/>
      <c r="I122" s="205"/>
      <c r="J122" s="146"/>
      <c r="K122" s="147"/>
      <c r="L122" s="97"/>
      <c r="M122" s="148"/>
      <c r="N122" s="99"/>
      <c r="O122" s="100"/>
      <c r="P122" s="101"/>
      <c r="Q122" s="149"/>
      <c r="R122" s="149"/>
    </row>
    <row r="123" spans="1:35" ht="15.95" customHeight="1" x14ac:dyDescent="0.2">
      <c r="A123" s="206"/>
      <c r="B123" s="207"/>
      <c r="C123" s="208"/>
      <c r="D123" s="209"/>
      <c r="E123" s="210"/>
      <c r="F123" s="211" t="s">
        <v>245</v>
      </c>
      <c r="G123" s="212"/>
      <c r="H123" s="212"/>
      <c r="I123" s="213"/>
      <c r="J123" s="214"/>
      <c r="K123" s="215"/>
      <c r="L123" s="216"/>
      <c r="M123" s="217"/>
      <c r="N123" s="218"/>
      <c r="O123" s="219"/>
      <c r="P123" s="220"/>
      <c r="Q123" s="221"/>
      <c r="R123" s="221"/>
      <c r="S123" s="28">
        <f>LEN(F123)</f>
        <v>15</v>
      </c>
    </row>
    <row r="124" spans="1:35" x14ac:dyDescent="0.2">
      <c r="A124" s="222"/>
      <c r="B124" s="223"/>
      <c r="C124" s="224"/>
      <c r="D124" s="225"/>
      <c r="E124" s="226"/>
      <c r="F124" s="227" t="s">
        <v>246</v>
      </c>
      <c r="G124" s="228"/>
      <c r="H124" s="228"/>
      <c r="I124" s="229">
        <f>SUM(H15:H121)</f>
        <v>301336</v>
      </c>
      <c r="J124" s="230">
        <f>J121-I124</f>
        <v>209085</v>
      </c>
      <c r="K124" s="231"/>
      <c r="L124" s="81"/>
      <c r="M124" s="232"/>
      <c r="N124" s="83"/>
      <c r="O124" s="233"/>
      <c r="P124" s="85"/>
      <c r="Q124" s="234"/>
      <c r="R124" s="234"/>
    </row>
    <row r="125" spans="1:35" x14ac:dyDescent="0.2">
      <c r="A125" s="235"/>
      <c r="B125" s="236"/>
      <c r="C125" s="237"/>
      <c r="D125" s="238"/>
      <c r="E125" s="226"/>
      <c r="F125" s="227"/>
      <c r="G125" s="228"/>
      <c r="H125" s="228"/>
      <c r="I125" s="239"/>
      <c r="J125" s="240"/>
      <c r="K125" s="231"/>
      <c r="L125" s="81"/>
      <c r="M125" s="232"/>
      <c r="N125" s="83"/>
      <c r="O125" s="233"/>
      <c r="P125" s="85"/>
      <c r="Q125" s="234"/>
      <c r="R125" s="234"/>
    </row>
    <row r="126" spans="1:35" x14ac:dyDescent="0.2">
      <c r="A126" s="235"/>
      <c r="B126" s="236"/>
      <c r="C126" s="237"/>
      <c r="D126" s="238"/>
      <c r="E126" s="226"/>
      <c r="F126" s="227"/>
      <c r="G126" s="228"/>
      <c r="H126" s="228"/>
      <c r="I126" s="241"/>
      <c r="J126" s="242"/>
      <c r="K126" s="231"/>
      <c r="L126" s="81"/>
      <c r="M126" s="232"/>
      <c r="N126" s="83"/>
      <c r="O126" s="233"/>
      <c r="P126" s="85"/>
      <c r="Q126" s="234"/>
      <c r="R126" s="234"/>
    </row>
    <row r="127" spans="1:35" x14ac:dyDescent="0.2">
      <c r="A127" s="235"/>
      <c r="B127" s="236"/>
      <c r="C127" s="237"/>
      <c r="D127" s="238"/>
      <c r="E127" s="226"/>
      <c r="F127" s="227"/>
      <c r="G127" s="228"/>
      <c r="H127" s="228"/>
      <c r="I127" s="241"/>
      <c r="J127" s="242"/>
      <c r="K127" s="231"/>
      <c r="L127" s="81"/>
      <c r="M127" s="232"/>
      <c r="N127" s="83"/>
      <c r="O127" s="233"/>
      <c r="P127" s="85"/>
      <c r="Q127" s="234"/>
      <c r="R127" s="234"/>
    </row>
    <row r="128" spans="1:35" s="136" customFormat="1" ht="13.5" thickBot="1" x14ac:dyDescent="0.3">
      <c r="A128" s="243"/>
      <c r="B128" s="244"/>
      <c r="C128" s="245" t="s">
        <v>247</v>
      </c>
      <c r="D128" s="246"/>
      <c r="E128" s="246"/>
      <c r="F128" s="246"/>
      <c r="G128" s="247"/>
      <c r="H128" s="248">
        <f>SUM(H10:H122)</f>
        <v>100301336</v>
      </c>
      <c r="I128" s="248">
        <f>SUM(I10:I125)</f>
        <v>100092251</v>
      </c>
      <c r="J128" s="249">
        <f>H128-I128</f>
        <v>209085</v>
      </c>
      <c r="K128" s="250"/>
      <c r="L128" s="251"/>
      <c r="M128" s="252"/>
      <c r="N128" s="253"/>
      <c r="O128" s="254"/>
      <c r="P128" s="255"/>
      <c r="Q128" s="256"/>
      <c r="R128" s="256"/>
      <c r="S128" s="28">
        <f>LEN(F128)</f>
        <v>0</v>
      </c>
      <c r="T128" s="28"/>
    </row>
    <row r="129" spans="1:35" ht="13.5" thickTop="1" x14ac:dyDescent="0.2">
      <c r="I129" s="258" t="s">
        <v>248</v>
      </c>
      <c r="J129" s="259" t="s">
        <v>249</v>
      </c>
      <c r="S129" s="28">
        <f>LEN(F129)</f>
        <v>0</v>
      </c>
    </row>
    <row r="130" spans="1:35" x14ac:dyDescent="0.2">
      <c r="G130" s="29" t="s">
        <v>250</v>
      </c>
      <c r="H130" s="260">
        <v>0</v>
      </c>
      <c r="I130" s="260">
        <v>0</v>
      </c>
      <c r="J130" s="261">
        <f>I130-H130</f>
        <v>0</v>
      </c>
      <c r="S130" s="28">
        <f>LEN(F130)</f>
        <v>0</v>
      </c>
    </row>
    <row r="131" spans="1:35" x14ac:dyDescent="0.2">
      <c r="G131" s="29" t="s">
        <v>251</v>
      </c>
      <c r="H131" s="260">
        <f>SUM(I15:I121)</f>
        <v>99790915</v>
      </c>
      <c r="I131" s="260">
        <v>0</v>
      </c>
      <c r="J131" s="261">
        <f>I131-H131</f>
        <v>-99790915</v>
      </c>
      <c r="S131" s="28">
        <f>LEN(F131)</f>
        <v>0</v>
      </c>
    </row>
    <row r="132" spans="1:35" x14ac:dyDescent="0.2">
      <c r="H132" s="260"/>
      <c r="I132" s="260"/>
      <c r="J132" s="262">
        <f>SUM(J130:J131)</f>
        <v>-99790915</v>
      </c>
    </row>
    <row r="133" spans="1:35" s="28" customFormat="1" ht="17.100000000000001" customHeight="1" x14ac:dyDescent="0.2">
      <c r="A133" s="29"/>
      <c r="B133" s="29"/>
      <c r="C133" s="257"/>
      <c r="D133" s="31" t="s">
        <v>252</v>
      </c>
      <c r="E133" s="27"/>
      <c r="F133" s="29"/>
      <c r="G133" s="29"/>
      <c r="H133" s="31" t="s">
        <v>253</v>
      </c>
      <c r="I133" s="263"/>
      <c r="J133" s="262"/>
      <c r="K133" s="29"/>
      <c r="L133" s="29"/>
      <c r="M133" s="29"/>
      <c r="N133" s="29"/>
      <c r="O133" s="29"/>
      <c r="P133" s="26"/>
      <c r="Q133" s="29"/>
      <c r="R133" s="29"/>
      <c r="U133" s="29"/>
      <c r="V133" s="29"/>
      <c r="W133" s="29"/>
      <c r="X133" s="29"/>
      <c r="Y133" s="29"/>
      <c r="Z133" s="29"/>
      <c r="AA133" s="29"/>
      <c r="AB133" s="29"/>
      <c r="AC133" s="29"/>
      <c r="AD133" s="29"/>
      <c r="AE133" s="29"/>
      <c r="AF133" s="29"/>
      <c r="AG133" s="29"/>
      <c r="AH133" s="29"/>
      <c r="AI133" s="29"/>
    </row>
    <row r="134" spans="1:35" s="28" customFormat="1" ht="17.100000000000001" customHeight="1" x14ac:dyDescent="0.2">
      <c r="A134" s="29"/>
      <c r="B134" s="29"/>
      <c r="C134" s="257"/>
      <c r="D134" s="31" t="s">
        <v>254</v>
      </c>
      <c r="E134" s="27"/>
      <c r="F134" s="29"/>
      <c r="G134" s="29"/>
      <c r="H134" s="29"/>
      <c r="I134" s="263"/>
      <c r="J134" s="262"/>
      <c r="K134" s="29"/>
      <c r="L134" s="29"/>
      <c r="M134" s="29"/>
      <c r="N134" s="29"/>
      <c r="O134" s="29"/>
      <c r="P134" s="26"/>
      <c r="Q134" s="29"/>
      <c r="R134" s="29"/>
      <c r="U134" s="29"/>
      <c r="V134" s="29"/>
      <c r="W134" s="29"/>
      <c r="X134" s="29"/>
      <c r="Y134" s="29"/>
      <c r="Z134" s="29"/>
      <c r="AA134" s="29"/>
      <c r="AB134" s="29"/>
      <c r="AC134" s="29"/>
      <c r="AD134" s="29"/>
      <c r="AE134" s="29"/>
      <c r="AF134" s="29"/>
      <c r="AG134" s="29"/>
      <c r="AH134" s="29"/>
      <c r="AI134" s="29"/>
    </row>
    <row r="135" spans="1:35" s="28" customFormat="1" ht="17.100000000000001" customHeight="1" x14ac:dyDescent="0.2">
      <c r="A135" s="29"/>
      <c r="B135" s="29"/>
      <c r="C135" s="257"/>
      <c r="D135" s="31" t="s">
        <v>255</v>
      </c>
      <c r="E135" s="31"/>
      <c r="F135" s="29"/>
      <c r="G135" s="29"/>
      <c r="H135" s="31" t="s">
        <v>256</v>
      </c>
      <c r="I135" s="263"/>
      <c r="J135" s="29"/>
      <c r="K135" s="29"/>
      <c r="L135" s="29"/>
      <c r="M135" s="29"/>
      <c r="N135" s="29"/>
      <c r="O135" s="29"/>
      <c r="P135" s="26"/>
      <c r="Q135" s="29"/>
      <c r="R135" s="29"/>
      <c r="S135" s="28">
        <f>LEN(F135)</f>
        <v>0</v>
      </c>
      <c r="U135" s="29"/>
      <c r="V135" s="29"/>
      <c r="W135" s="29"/>
      <c r="X135" s="29"/>
      <c r="Y135" s="29"/>
      <c r="Z135" s="29"/>
      <c r="AA135" s="29"/>
      <c r="AB135" s="29"/>
      <c r="AC135" s="29"/>
      <c r="AD135" s="29"/>
      <c r="AE135" s="29"/>
      <c r="AF135" s="29"/>
      <c r="AG135" s="29"/>
      <c r="AH135" s="29"/>
      <c r="AI135" s="29"/>
    </row>
    <row r="136" spans="1:35" x14ac:dyDescent="0.2">
      <c r="H136" s="260"/>
      <c r="I136" s="260"/>
      <c r="J136" s="261"/>
    </row>
    <row r="137" spans="1:35" x14ac:dyDescent="0.2">
      <c r="H137" s="260"/>
      <c r="I137" s="260"/>
      <c r="J137" s="261"/>
    </row>
    <row r="138" spans="1:35" x14ac:dyDescent="0.2">
      <c r="H138" s="260"/>
      <c r="I138" s="260"/>
      <c r="J138" s="261"/>
    </row>
    <row r="139" spans="1:35" x14ac:dyDescent="0.2">
      <c r="H139" s="260"/>
      <c r="I139" s="260"/>
      <c r="J139" s="261"/>
    </row>
    <row r="140" spans="1:35" s="28" customFormat="1" x14ac:dyDescent="0.2">
      <c r="A140" s="29"/>
      <c r="B140" s="29"/>
      <c r="C140" s="257"/>
      <c r="D140" s="264" t="s">
        <v>123</v>
      </c>
      <c r="E140" s="264"/>
      <c r="F140" s="262"/>
      <c r="G140" s="29"/>
      <c r="H140" s="264" t="s">
        <v>257</v>
      </c>
      <c r="I140" s="263"/>
      <c r="J140" s="29"/>
      <c r="K140" s="29"/>
      <c r="L140" s="29"/>
      <c r="M140" s="29"/>
      <c r="N140" s="29"/>
      <c r="O140" s="29"/>
      <c r="P140" s="26"/>
      <c r="Q140" s="29"/>
      <c r="R140" s="29"/>
      <c r="S140" s="28">
        <f t="shared" ref="S140:S186" si="6">LEN(F140)</f>
        <v>0</v>
      </c>
      <c r="U140" s="29"/>
      <c r="V140" s="29"/>
      <c r="W140" s="29"/>
      <c r="X140" s="29"/>
      <c r="Y140" s="29"/>
      <c r="Z140" s="29"/>
      <c r="AA140" s="29"/>
      <c r="AB140" s="29"/>
      <c r="AC140" s="29"/>
      <c r="AD140" s="29"/>
      <c r="AE140" s="29"/>
      <c r="AF140" s="29"/>
      <c r="AG140" s="29"/>
      <c r="AH140" s="29"/>
      <c r="AI140" s="29"/>
    </row>
    <row r="141" spans="1:35" s="28" customFormat="1" x14ac:dyDescent="0.2">
      <c r="A141" s="29"/>
      <c r="B141" s="29"/>
      <c r="C141" s="257"/>
      <c r="D141" s="264" t="s">
        <v>258</v>
      </c>
      <c r="E141" s="265"/>
      <c r="F141" s="29"/>
      <c r="G141" s="29"/>
      <c r="H141" s="264" t="s">
        <v>259</v>
      </c>
      <c r="I141" s="263"/>
      <c r="J141" s="29"/>
      <c r="K141" s="29"/>
      <c r="L141" s="29"/>
      <c r="M141" s="29"/>
      <c r="N141" s="29"/>
      <c r="O141" s="29"/>
      <c r="P141" s="26"/>
      <c r="Q141" s="29"/>
      <c r="R141" s="29"/>
      <c r="S141" s="28">
        <f t="shared" si="6"/>
        <v>0</v>
      </c>
      <c r="U141" s="29"/>
      <c r="V141" s="29"/>
      <c r="W141" s="29"/>
      <c r="X141" s="29"/>
      <c r="Y141" s="29"/>
      <c r="Z141" s="29"/>
      <c r="AA141" s="29"/>
      <c r="AB141" s="29"/>
      <c r="AC141" s="29"/>
      <c r="AD141" s="29"/>
      <c r="AE141" s="29"/>
      <c r="AF141" s="29"/>
      <c r="AG141" s="29"/>
      <c r="AH141" s="29"/>
      <c r="AI141" s="29"/>
    </row>
    <row r="142" spans="1:35" s="28" customFormat="1" x14ac:dyDescent="0.2">
      <c r="A142" s="29"/>
      <c r="B142" s="29"/>
      <c r="C142" s="257"/>
      <c r="D142" s="264"/>
      <c r="E142" s="265"/>
      <c r="F142" s="29"/>
      <c r="G142" s="29"/>
      <c r="H142" s="264"/>
      <c r="I142" s="263"/>
      <c r="J142" s="29"/>
      <c r="K142" s="29"/>
      <c r="L142" s="29"/>
      <c r="M142" s="29"/>
      <c r="N142" s="29"/>
      <c r="O142" s="29"/>
      <c r="P142" s="26"/>
      <c r="Q142" s="29"/>
      <c r="R142" s="29"/>
      <c r="U142" s="29"/>
      <c r="V142" s="29"/>
      <c r="W142" s="29"/>
      <c r="X142" s="29"/>
      <c r="Y142" s="29"/>
      <c r="Z142" s="29"/>
      <c r="AA142" s="29"/>
      <c r="AB142" s="29"/>
      <c r="AC142" s="29"/>
      <c r="AD142" s="29"/>
      <c r="AE142" s="29"/>
      <c r="AF142" s="29"/>
      <c r="AG142" s="29"/>
      <c r="AH142" s="29"/>
      <c r="AI142" s="29"/>
    </row>
    <row r="143" spans="1:35" s="28" customFormat="1" x14ac:dyDescent="0.2">
      <c r="A143" s="29"/>
      <c r="B143" s="29"/>
      <c r="C143" s="257"/>
      <c r="D143" s="29"/>
      <c r="E143" s="27"/>
      <c r="F143" s="29"/>
      <c r="G143" s="29"/>
      <c r="H143" s="29"/>
      <c r="I143" s="263"/>
      <c r="J143" s="29"/>
      <c r="K143" s="29"/>
      <c r="L143" s="29"/>
      <c r="M143" s="29"/>
      <c r="N143" s="29"/>
      <c r="O143" s="29"/>
      <c r="P143" s="26"/>
      <c r="Q143" s="29"/>
      <c r="R143" s="29"/>
      <c r="S143" s="28">
        <f t="shared" si="6"/>
        <v>0</v>
      </c>
      <c r="U143" s="29"/>
      <c r="V143" s="29"/>
      <c r="W143" s="29"/>
      <c r="X143" s="29"/>
      <c r="Y143" s="29"/>
      <c r="Z143" s="29"/>
      <c r="AA143" s="29"/>
      <c r="AB143" s="29"/>
      <c r="AC143" s="29"/>
      <c r="AD143" s="29"/>
      <c r="AE143" s="29"/>
      <c r="AF143" s="29"/>
      <c r="AG143" s="29"/>
      <c r="AH143" s="29"/>
      <c r="AI143" s="29"/>
    </row>
    <row r="144" spans="1:35" s="28" customFormat="1" x14ac:dyDescent="0.2">
      <c r="A144" s="29"/>
      <c r="B144" s="29"/>
      <c r="C144" s="257"/>
      <c r="D144" s="29"/>
      <c r="E144" s="27"/>
      <c r="F144" s="29"/>
      <c r="G144" s="29"/>
      <c r="H144" s="29"/>
      <c r="I144" s="260"/>
      <c r="J144" s="261"/>
      <c r="K144" s="29"/>
      <c r="L144" s="29"/>
      <c r="M144" s="29"/>
      <c r="N144" s="29"/>
      <c r="O144" s="29"/>
      <c r="P144" s="26"/>
      <c r="Q144" s="29"/>
      <c r="R144" s="29"/>
      <c r="S144" s="28">
        <f t="shared" si="6"/>
        <v>0</v>
      </c>
      <c r="U144" s="29"/>
      <c r="V144" s="29"/>
      <c r="W144" s="29"/>
      <c r="X144" s="29"/>
      <c r="Y144" s="29"/>
      <c r="Z144" s="29"/>
      <c r="AA144" s="29"/>
      <c r="AB144" s="29"/>
      <c r="AC144" s="29"/>
      <c r="AD144" s="29"/>
      <c r="AE144" s="29"/>
      <c r="AF144" s="29"/>
      <c r="AG144" s="29"/>
      <c r="AH144" s="29"/>
      <c r="AI144" s="29"/>
    </row>
    <row r="145" spans="1:35" s="28" customFormat="1" x14ac:dyDescent="0.2">
      <c r="A145" s="29"/>
      <c r="B145" s="29"/>
      <c r="C145" s="257"/>
      <c r="D145" s="29"/>
      <c r="E145" s="27"/>
      <c r="F145" s="29"/>
      <c r="G145" s="29"/>
      <c r="H145" s="29"/>
      <c r="I145" s="260"/>
      <c r="J145" s="261"/>
      <c r="K145" s="29"/>
      <c r="L145" s="29"/>
      <c r="M145" s="29"/>
      <c r="N145" s="29"/>
      <c r="O145" s="29"/>
      <c r="P145" s="26"/>
      <c r="Q145" s="29"/>
      <c r="R145" s="29"/>
      <c r="S145" s="28">
        <f t="shared" si="6"/>
        <v>0</v>
      </c>
      <c r="U145" s="29"/>
      <c r="V145" s="29"/>
      <c r="W145" s="29"/>
      <c r="X145" s="29"/>
      <c r="Y145" s="29"/>
      <c r="Z145" s="29"/>
      <c r="AA145" s="29"/>
      <c r="AB145" s="29"/>
      <c r="AC145" s="29"/>
      <c r="AD145" s="29"/>
      <c r="AE145" s="29"/>
      <c r="AF145" s="29"/>
      <c r="AG145" s="29"/>
      <c r="AH145" s="29"/>
      <c r="AI145" s="29"/>
    </row>
    <row r="146" spans="1:35" s="28" customFormat="1" x14ac:dyDescent="0.2">
      <c r="A146" s="29"/>
      <c r="B146" s="29"/>
      <c r="C146" s="257"/>
      <c r="D146" s="29"/>
      <c r="E146" s="27"/>
      <c r="F146" s="29"/>
      <c r="G146" s="29"/>
      <c r="H146" s="29"/>
      <c r="I146" s="260"/>
      <c r="J146" s="261"/>
      <c r="K146" s="29"/>
      <c r="L146" s="29"/>
      <c r="M146" s="29"/>
      <c r="N146" s="29"/>
      <c r="O146" s="29"/>
      <c r="P146" s="26"/>
      <c r="Q146" s="29"/>
      <c r="R146" s="29"/>
      <c r="S146" s="28">
        <f t="shared" si="6"/>
        <v>0</v>
      </c>
      <c r="U146" s="29"/>
      <c r="V146" s="29"/>
      <c r="W146" s="29"/>
      <c r="X146" s="29"/>
      <c r="Y146" s="29"/>
      <c r="Z146" s="29"/>
      <c r="AA146" s="29"/>
      <c r="AB146" s="29"/>
      <c r="AC146" s="29"/>
      <c r="AD146" s="29"/>
      <c r="AE146" s="29"/>
      <c r="AF146" s="29"/>
      <c r="AG146" s="29"/>
      <c r="AH146" s="29"/>
      <c r="AI146" s="29"/>
    </row>
    <row r="147" spans="1:35" s="28" customFormat="1" x14ac:dyDescent="0.2">
      <c r="A147" s="29"/>
      <c r="B147" s="29"/>
      <c r="C147" s="257"/>
      <c r="D147" s="29"/>
      <c r="E147" s="27"/>
      <c r="F147" s="29"/>
      <c r="G147" s="29"/>
      <c r="H147" s="29"/>
      <c r="I147" s="263"/>
      <c r="J147" s="29"/>
      <c r="K147" s="29"/>
      <c r="L147" s="29"/>
      <c r="M147" s="29"/>
      <c r="N147" s="29"/>
      <c r="O147" s="29"/>
      <c r="P147" s="26"/>
      <c r="Q147" s="29"/>
      <c r="R147" s="29"/>
      <c r="S147" s="28">
        <f t="shared" si="6"/>
        <v>0</v>
      </c>
      <c r="U147" s="29"/>
      <c r="V147" s="29"/>
      <c r="W147" s="29"/>
      <c r="X147" s="29"/>
      <c r="Y147" s="29"/>
      <c r="Z147" s="29"/>
      <c r="AA147" s="29"/>
      <c r="AB147" s="29"/>
      <c r="AC147" s="29"/>
      <c r="AD147" s="29"/>
      <c r="AE147" s="29"/>
      <c r="AF147" s="29"/>
      <c r="AG147" s="29"/>
      <c r="AH147" s="29"/>
      <c r="AI147" s="29"/>
    </row>
    <row r="148" spans="1:35" s="28" customFormat="1" x14ac:dyDescent="0.2">
      <c r="A148" s="29"/>
      <c r="B148" s="29"/>
      <c r="C148" s="257"/>
      <c r="D148" s="29"/>
      <c r="E148" s="27"/>
      <c r="F148" s="29"/>
      <c r="G148" s="29"/>
      <c r="H148" s="29"/>
      <c r="I148" s="263"/>
      <c r="J148" s="29"/>
      <c r="K148" s="29"/>
      <c r="L148" s="29"/>
      <c r="M148" s="29"/>
      <c r="N148" s="29"/>
      <c r="O148" s="29"/>
      <c r="P148" s="26"/>
      <c r="Q148" s="29"/>
      <c r="R148" s="29"/>
      <c r="S148" s="28">
        <f t="shared" si="6"/>
        <v>0</v>
      </c>
      <c r="U148" s="29"/>
      <c r="V148" s="29"/>
      <c r="W148" s="29"/>
      <c r="X148" s="29"/>
      <c r="Y148" s="29"/>
      <c r="Z148" s="29"/>
      <c r="AA148" s="29"/>
      <c r="AB148" s="29"/>
      <c r="AC148" s="29"/>
      <c r="AD148" s="29"/>
      <c r="AE148" s="29"/>
      <c r="AF148" s="29"/>
      <c r="AG148" s="29"/>
      <c r="AH148" s="29"/>
      <c r="AI148" s="29"/>
    </row>
    <row r="149" spans="1:35" s="28" customFormat="1" x14ac:dyDescent="0.2">
      <c r="A149" s="29"/>
      <c r="B149" s="29"/>
      <c r="C149" s="257"/>
      <c r="D149" s="29"/>
      <c r="E149" s="27"/>
      <c r="F149" s="29"/>
      <c r="G149" s="29"/>
      <c r="H149" s="29"/>
      <c r="I149" s="263"/>
      <c r="J149" s="29"/>
      <c r="K149" s="29"/>
      <c r="L149" s="29"/>
      <c r="M149" s="29"/>
      <c r="N149" s="29"/>
      <c r="O149" s="29"/>
      <c r="P149" s="26"/>
      <c r="Q149" s="29"/>
      <c r="R149" s="29"/>
      <c r="S149" s="28">
        <f t="shared" si="6"/>
        <v>0</v>
      </c>
      <c r="U149" s="29"/>
      <c r="V149" s="29"/>
      <c r="W149" s="29"/>
      <c r="X149" s="29"/>
      <c r="Y149" s="29"/>
      <c r="Z149" s="29"/>
      <c r="AA149" s="29"/>
      <c r="AB149" s="29"/>
      <c r="AC149" s="29"/>
      <c r="AD149" s="29"/>
      <c r="AE149" s="29"/>
      <c r="AF149" s="29"/>
      <c r="AG149" s="29"/>
      <c r="AH149" s="29"/>
      <c r="AI149" s="29"/>
    </row>
    <row r="150" spans="1:35" s="28" customFormat="1" x14ac:dyDescent="0.2">
      <c r="A150" s="29"/>
      <c r="B150" s="29"/>
      <c r="C150" s="257"/>
      <c r="D150" s="29"/>
      <c r="E150" s="27"/>
      <c r="F150" s="29"/>
      <c r="G150" s="29"/>
      <c r="H150" s="29"/>
      <c r="I150" s="263"/>
      <c r="J150" s="29"/>
      <c r="K150" s="29"/>
      <c r="L150" s="29"/>
      <c r="M150" s="29"/>
      <c r="N150" s="29"/>
      <c r="O150" s="29"/>
      <c r="P150" s="26"/>
      <c r="Q150" s="29"/>
      <c r="R150" s="29"/>
      <c r="S150" s="28">
        <f t="shared" si="6"/>
        <v>0</v>
      </c>
      <c r="U150" s="29"/>
      <c r="V150" s="29"/>
      <c r="W150" s="29"/>
      <c r="X150" s="29"/>
      <c r="Y150" s="29"/>
      <c r="Z150" s="29"/>
      <c r="AA150" s="29"/>
      <c r="AB150" s="29"/>
      <c r="AC150" s="29"/>
      <c r="AD150" s="29"/>
      <c r="AE150" s="29"/>
      <c r="AF150" s="29"/>
      <c r="AG150" s="29"/>
      <c r="AH150" s="29"/>
      <c r="AI150" s="29"/>
    </row>
    <row r="151" spans="1:35" s="28" customFormat="1" x14ac:dyDescent="0.2">
      <c r="A151" s="29"/>
      <c r="B151" s="29"/>
      <c r="C151" s="257"/>
      <c r="D151" s="29"/>
      <c r="E151" s="27"/>
      <c r="F151" s="29"/>
      <c r="G151" s="29"/>
      <c r="H151" s="29"/>
      <c r="I151" s="263"/>
      <c r="J151" s="29"/>
      <c r="K151" s="29"/>
      <c r="L151" s="29"/>
      <c r="M151" s="29"/>
      <c r="N151" s="29"/>
      <c r="O151" s="29"/>
      <c r="P151" s="26"/>
      <c r="Q151" s="29"/>
      <c r="R151" s="29"/>
      <c r="S151" s="28">
        <f t="shared" si="6"/>
        <v>0</v>
      </c>
      <c r="U151" s="29"/>
      <c r="V151" s="29"/>
      <c r="W151" s="29"/>
      <c r="X151" s="29"/>
      <c r="Y151" s="29"/>
      <c r="Z151" s="29"/>
      <c r="AA151" s="29"/>
      <c r="AB151" s="29"/>
      <c r="AC151" s="29"/>
      <c r="AD151" s="29"/>
      <c r="AE151" s="29"/>
      <c r="AF151" s="29"/>
      <c r="AG151" s="29"/>
      <c r="AH151" s="29"/>
      <c r="AI151" s="29"/>
    </row>
    <row r="152" spans="1:35" s="28" customFormat="1" x14ac:dyDescent="0.2">
      <c r="A152" s="29"/>
      <c r="B152" s="29"/>
      <c r="C152" s="257"/>
      <c r="D152" s="29"/>
      <c r="E152" s="27"/>
      <c r="F152" s="29"/>
      <c r="G152" s="29"/>
      <c r="H152" s="29"/>
      <c r="I152" s="263"/>
      <c r="J152" s="29"/>
      <c r="K152" s="29"/>
      <c r="L152" s="29"/>
      <c r="M152" s="29"/>
      <c r="N152" s="29"/>
      <c r="O152" s="29"/>
      <c r="P152" s="26"/>
      <c r="Q152" s="29"/>
      <c r="R152" s="29"/>
      <c r="S152" s="28">
        <f t="shared" si="6"/>
        <v>0</v>
      </c>
      <c r="U152" s="29"/>
      <c r="V152" s="29"/>
      <c r="W152" s="29"/>
      <c r="X152" s="29"/>
      <c r="Y152" s="29"/>
      <c r="Z152" s="29"/>
      <c r="AA152" s="29"/>
      <c r="AB152" s="29"/>
      <c r="AC152" s="29"/>
      <c r="AD152" s="29"/>
      <c r="AE152" s="29"/>
      <c r="AF152" s="29"/>
      <c r="AG152" s="29"/>
      <c r="AH152" s="29"/>
      <c r="AI152" s="29"/>
    </row>
    <row r="153" spans="1:35" s="28" customFormat="1" x14ac:dyDescent="0.2">
      <c r="A153" s="29"/>
      <c r="B153" s="29"/>
      <c r="C153" s="257"/>
      <c r="D153" s="29"/>
      <c r="E153" s="27"/>
      <c r="F153" s="29"/>
      <c r="G153" s="29"/>
      <c r="H153" s="29"/>
      <c r="I153" s="263"/>
      <c r="J153" s="29"/>
      <c r="K153" s="29"/>
      <c r="L153" s="29"/>
      <c r="M153" s="29"/>
      <c r="N153" s="29"/>
      <c r="O153" s="29"/>
      <c r="P153" s="26"/>
      <c r="Q153" s="29"/>
      <c r="R153" s="29"/>
      <c r="S153" s="28">
        <f t="shared" si="6"/>
        <v>0</v>
      </c>
      <c r="U153" s="29"/>
      <c r="V153" s="29"/>
      <c r="W153" s="29"/>
      <c r="X153" s="29"/>
      <c r="Y153" s="29"/>
      <c r="Z153" s="29"/>
      <c r="AA153" s="29"/>
      <c r="AB153" s="29"/>
      <c r="AC153" s="29"/>
      <c r="AD153" s="29"/>
      <c r="AE153" s="29"/>
      <c r="AF153" s="29"/>
      <c r="AG153" s="29"/>
      <c r="AH153" s="29"/>
      <c r="AI153" s="29"/>
    </row>
    <row r="154" spans="1:35" s="28" customFormat="1" x14ac:dyDescent="0.2">
      <c r="A154" s="29"/>
      <c r="B154" s="29"/>
      <c r="C154" s="257"/>
      <c r="D154" s="29"/>
      <c r="E154" s="27"/>
      <c r="F154" s="29"/>
      <c r="G154" s="29"/>
      <c r="H154" s="29"/>
      <c r="I154" s="263"/>
      <c r="J154" s="29"/>
      <c r="K154" s="29"/>
      <c r="L154" s="29"/>
      <c r="M154" s="29"/>
      <c r="N154" s="29"/>
      <c r="O154" s="29"/>
      <c r="P154" s="26"/>
      <c r="Q154" s="29"/>
      <c r="R154" s="29"/>
      <c r="S154" s="28">
        <f t="shared" si="6"/>
        <v>0</v>
      </c>
      <c r="U154" s="29"/>
      <c r="V154" s="29"/>
      <c r="W154" s="29"/>
      <c r="X154" s="29"/>
      <c r="Y154" s="29"/>
      <c r="Z154" s="29"/>
      <c r="AA154" s="29"/>
      <c r="AB154" s="29"/>
      <c r="AC154" s="29"/>
      <c r="AD154" s="29"/>
      <c r="AE154" s="29"/>
      <c r="AF154" s="29"/>
      <c r="AG154" s="29"/>
      <c r="AH154" s="29"/>
      <c r="AI154" s="29"/>
    </row>
    <row r="155" spans="1:35" s="28" customFormat="1" x14ac:dyDescent="0.2">
      <c r="A155" s="29"/>
      <c r="B155" s="29"/>
      <c r="C155" s="257"/>
      <c r="D155" s="29"/>
      <c r="E155" s="27"/>
      <c r="F155" s="29"/>
      <c r="G155" s="29"/>
      <c r="H155" s="29"/>
      <c r="I155" s="263"/>
      <c r="J155" s="29"/>
      <c r="K155" s="29"/>
      <c r="L155" s="29"/>
      <c r="M155" s="29"/>
      <c r="N155" s="29"/>
      <c r="O155" s="29"/>
      <c r="P155" s="26"/>
      <c r="Q155" s="29"/>
      <c r="R155" s="29"/>
      <c r="S155" s="28">
        <f t="shared" si="6"/>
        <v>0</v>
      </c>
      <c r="U155" s="29"/>
      <c r="V155" s="29"/>
      <c r="W155" s="29"/>
      <c r="X155" s="29"/>
      <c r="Y155" s="29"/>
      <c r="Z155" s="29"/>
      <c r="AA155" s="29"/>
      <c r="AB155" s="29"/>
      <c r="AC155" s="29"/>
      <c r="AD155" s="29"/>
      <c r="AE155" s="29"/>
      <c r="AF155" s="29"/>
      <c r="AG155" s="29"/>
      <c r="AH155" s="29"/>
      <c r="AI155" s="29"/>
    </row>
    <row r="156" spans="1:35" s="28" customFormat="1" x14ac:dyDescent="0.2">
      <c r="A156" s="29"/>
      <c r="B156" s="29"/>
      <c r="C156" s="257"/>
      <c r="D156" s="29"/>
      <c r="E156" s="27"/>
      <c r="F156" s="29"/>
      <c r="G156" s="29"/>
      <c r="H156" s="29"/>
      <c r="I156" s="263"/>
      <c r="J156" s="29"/>
      <c r="K156" s="29"/>
      <c r="L156" s="29"/>
      <c r="M156" s="29"/>
      <c r="N156" s="29"/>
      <c r="O156" s="29"/>
      <c r="P156" s="26"/>
      <c r="Q156" s="29"/>
      <c r="R156" s="29"/>
      <c r="S156" s="28">
        <f t="shared" si="6"/>
        <v>0</v>
      </c>
      <c r="U156" s="29"/>
      <c r="V156" s="29"/>
      <c r="W156" s="29"/>
      <c r="X156" s="29"/>
      <c r="Y156" s="29"/>
      <c r="Z156" s="29"/>
      <c r="AA156" s="29"/>
      <c r="AB156" s="29"/>
      <c r="AC156" s="29"/>
      <c r="AD156" s="29"/>
      <c r="AE156" s="29"/>
      <c r="AF156" s="29"/>
      <c r="AG156" s="29"/>
      <c r="AH156" s="29"/>
      <c r="AI156" s="29"/>
    </row>
    <row r="157" spans="1:35" s="28" customFormat="1" x14ac:dyDescent="0.2">
      <c r="A157" s="29"/>
      <c r="B157" s="29"/>
      <c r="C157" s="257"/>
      <c r="D157" s="29"/>
      <c r="E157" s="27"/>
      <c r="F157" s="29"/>
      <c r="G157" s="29"/>
      <c r="H157" s="29"/>
      <c r="I157" s="263"/>
      <c r="J157" s="29"/>
      <c r="K157" s="29"/>
      <c r="L157" s="29"/>
      <c r="M157" s="29"/>
      <c r="N157" s="29"/>
      <c r="O157" s="29"/>
      <c r="P157" s="26"/>
      <c r="Q157" s="29"/>
      <c r="R157" s="29"/>
      <c r="S157" s="28">
        <f t="shared" si="6"/>
        <v>0</v>
      </c>
      <c r="U157" s="29"/>
      <c r="V157" s="29"/>
      <c r="W157" s="29"/>
      <c r="X157" s="29"/>
      <c r="Y157" s="29"/>
      <c r="Z157" s="29"/>
      <c r="AA157" s="29"/>
      <c r="AB157" s="29"/>
      <c r="AC157" s="29"/>
      <c r="AD157" s="29"/>
      <c r="AE157" s="29"/>
      <c r="AF157" s="29"/>
      <c r="AG157" s="29"/>
      <c r="AH157" s="29"/>
      <c r="AI157" s="29"/>
    </row>
    <row r="158" spans="1:35" s="28" customFormat="1" x14ac:dyDescent="0.2">
      <c r="A158" s="29"/>
      <c r="B158" s="29"/>
      <c r="C158" s="257"/>
      <c r="D158" s="29"/>
      <c r="E158" s="27"/>
      <c r="F158" s="29"/>
      <c r="G158" s="29"/>
      <c r="H158" s="29"/>
      <c r="I158" s="263"/>
      <c r="J158" s="29"/>
      <c r="K158" s="29"/>
      <c r="L158" s="29"/>
      <c r="M158" s="29"/>
      <c r="N158" s="29"/>
      <c r="O158" s="29"/>
      <c r="P158" s="26"/>
      <c r="Q158" s="29"/>
      <c r="R158" s="29"/>
      <c r="S158" s="28">
        <f t="shared" si="6"/>
        <v>0</v>
      </c>
      <c r="U158" s="29"/>
      <c r="V158" s="29"/>
      <c r="W158" s="29"/>
      <c r="X158" s="29"/>
      <c r="Y158" s="29"/>
      <c r="Z158" s="29"/>
      <c r="AA158" s="29"/>
      <c r="AB158" s="29"/>
      <c r="AC158" s="29"/>
      <c r="AD158" s="29"/>
      <c r="AE158" s="29"/>
      <c r="AF158" s="29"/>
      <c r="AG158" s="29"/>
      <c r="AH158" s="29"/>
      <c r="AI158" s="29"/>
    </row>
    <row r="159" spans="1:35" s="28" customFormat="1" x14ac:dyDescent="0.2">
      <c r="A159" s="29"/>
      <c r="B159" s="29"/>
      <c r="C159" s="257"/>
      <c r="D159" s="29"/>
      <c r="E159" s="27"/>
      <c r="F159" s="29"/>
      <c r="G159" s="29"/>
      <c r="H159" s="29"/>
      <c r="I159" s="263"/>
      <c r="J159" s="29"/>
      <c r="K159" s="29"/>
      <c r="L159" s="29"/>
      <c r="M159" s="29"/>
      <c r="N159" s="29"/>
      <c r="O159" s="29"/>
      <c r="P159" s="26"/>
      <c r="Q159" s="29"/>
      <c r="R159" s="29"/>
      <c r="S159" s="28">
        <f t="shared" si="6"/>
        <v>0</v>
      </c>
      <c r="U159" s="29"/>
      <c r="V159" s="29"/>
      <c r="W159" s="29"/>
      <c r="X159" s="29"/>
      <c r="Y159" s="29"/>
      <c r="Z159" s="29"/>
      <c r="AA159" s="29"/>
      <c r="AB159" s="29"/>
      <c r="AC159" s="29"/>
      <c r="AD159" s="29"/>
      <c r="AE159" s="29"/>
      <c r="AF159" s="29"/>
      <c r="AG159" s="29"/>
      <c r="AH159" s="29"/>
      <c r="AI159" s="29"/>
    </row>
    <row r="160" spans="1:35" s="28" customFormat="1" x14ac:dyDescent="0.2">
      <c r="A160" s="29"/>
      <c r="B160" s="29"/>
      <c r="C160" s="257"/>
      <c r="D160" s="29"/>
      <c r="E160" s="27"/>
      <c r="F160" s="29"/>
      <c r="G160" s="29"/>
      <c r="H160" s="29"/>
      <c r="I160" s="263"/>
      <c r="J160" s="29"/>
      <c r="K160" s="29"/>
      <c r="L160" s="29"/>
      <c r="M160" s="29"/>
      <c r="N160" s="29"/>
      <c r="O160" s="29"/>
      <c r="P160" s="26"/>
      <c r="Q160" s="29"/>
      <c r="R160" s="29"/>
      <c r="S160" s="28">
        <f t="shared" si="6"/>
        <v>0</v>
      </c>
      <c r="U160" s="29"/>
      <c r="V160" s="29"/>
      <c r="W160" s="29"/>
      <c r="X160" s="29"/>
      <c r="Y160" s="29"/>
      <c r="Z160" s="29"/>
      <c r="AA160" s="29"/>
      <c r="AB160" s="29"/>
      <c r="AC160" s="29"/>
      <c r="AD160" s="29"/>
      <c r="AE160" s="29"/>
      <c r="AF160" s="29"/>
      <c r="AG160" s="29"/>
      <c r="AH160" s="29"/>
      <c r="AI160" s="29"/>
    </row>
    <row r="161" spans="1:35" s="28" customFormat="1" x14ac:dyDescent="0.2">
      <c r="A161" s="29"/>
      <c r="B161" s="29"/>
      <c r="C161" s="257"/>
      <c r="D161" s="29"/>
      <c r="E161" s="27"/>
      <c r="F161" s="29"/>
      <c r="G161" s="29"/>
      <c r="H161" s="29"/>
      <c r="I161" s="263"/>
      <c r="J161" s="29"/>
      <c r="K161" s="29"/>
      <c r="L161" s="29"/>
      <c r="M161" s="29"/>
      <c r="N161" s="29"/>
      <c r="O161" s="29"/>
      <c r="P161" s="26"/>
      <c r="Q161" s="29"/>
      <c r="R161" s="29"/>
      <c r="S161" s="28">
        <f t="shared" si="6"/>
        <v>0</v>
      </c>
      <c r="U161" s="29"/>
      <c r="V161" s="29"/>
      <c r="W161" s="29"/>
      <c r="X161" s="29"/>
      <c r="Y161" s="29"/>
      <c r="Z161" s="29"/>
      <c r="AA161" s="29"/>
      <c r="AB161" s="29"/>
      <c r="AC161" s="29"/>
      <c r="AD161" s="29"/>
      <c r="AE161" s="29"/>
      <c r="AF161" s="29"/>
      <c r="AG161" s="29"/>
      <c r="AH161" s="29"/>
      <c r="AI161" s="29"/>
    </row>
    <row r="162" spans="1:35" s="28" customFormat="1" x14ac:dyDescent="0.2">
      <c r="A162" s="29"/>
      <c r="B162" s="29"/>
      <c r="C162" s="257"/>
      <c r="D162" s="29"/>
      <c r="E162" s="27"/>
      <c r="F162" s="29"/>
      <c r="G162" s="29"/>
      <c r="H162" s="29"/>
      <c r="I162" s="263"/>
      <c r="J162" s="29"/>
      <c r="K162" s="29"/>
      <c r="L162" s="29"/>
      <c r="M162" s="29"/>
      <c r="N162" s="29"/>
      <c r="O162" s="29"/>
      <c r="P162" s="26"/>
      <c r="Q162" s="29"/>
      <c r="R162" s="29"/>
      <c r="S162" s="28">
        <f t="shared" si="6"/>
        <v>0</v>
      </c>
      <c r="U162" s="29"/>
      <c r="V162" s="29"/>
      <c r="W162" s="29"/>
      <c r="X162" s="29"/>
      <c r="Y162" s="29"/>
      <c r="Z162" s="29"/>
      <c r="AA162" s="29"/>
      <c r="AB162" s="29"/>
      <c r="AC162" s="29"/>
      <c r="AD162" s="29"/>
      <c r="AE162" s="29"/>
      <c r="AF162" s="29"/>
      <c r="AG162" s="29"/>
      <c r="AH162" s="29"/>
      <c r="AI162" s="29"/>
    </row>
    <row r="163" spans="1:35" s="28" customFormat="1" x14ac:dyDescent="0.2">
      <c r="A163" s="29"/>
      <c r="B163" s="29"/>
      <c r="C163" s="257"/>
      <c r="D163" s="29"/>
      <c r="E163" s="27"/>
      <c r="F163" s="29"/>
      <c r="G163" s="29"/>
      <c r="H163" s="29"/>
      <c r="I163" s="263"/>
      <c r="J163" s="29"/>
      <c r="K163" s="29"/>
      <c r="L163" s="29"/>
      <c r="M163" s="29"/>
      <c r="N163" s="29"/>
      <c r="O163" s="29"/>
      <c r="P163" s="26"/>
      <c r="Q163" s="29"/>
      <c r="R163" s="29"/>
      <c r="S163" s="28">
        <f t="shared" si="6"/>
        <v>0</v>
      </c>
      <c r="U163" s="29"/>
      <c r="V163" s="29"/>
      <c r="W163" s="29"/>
      <c r="X163" s="29"/>
      <c r="Y163" s="29"/>
      <c r="Z163" s="29"/>
      <c r="AA163" s="29"/>
      <c r="AB163" s="29"/>
      <c r="AC163" s="29"/>
      <c r="AD163" s="29"/>
      <c r="AE163" s="29"/>
      <c r="AF163" s="29"/>
      <c r="AG163" s="29"/>
      <c r="AH163" s="29"/>
      <c r="AI163" s="29"/>
    </row>
    <row r="164" spans="1:35" s="28" customFormat="1" x14ac:dyDescent="0.2">
      <c r="A164" s="29"/>
      <c r="B164" s="29"/>
      <c r="C164" s="257"/>
      <c r="D164" s="29"/>
      <c r="E164" s="27"/>
      <c r="F164" s="29"/>
      <c r="G164" s="29"/>
      <c r="H164" s="29"/>
      <c r="I164" s="263"/>
      <c r="J164" s="29"/>
      <c r="K164" s="29"/>
      <c r="L164" s="29"/>
      <c r="M164" s="29"/>
      <c r="N164" s="29"/>
      <c r="O164" s="29"/>
      <c r="P164" s="26"/>
      <c r="Q164" s="29"/>
      <c r="R164" s="29"/>
      <c r="S164" s="28">
        <f t="shared" si="6"/>
        <v>0</v>
      </c>
      <c r="U164" s="29"/>
      <c r="V164" s="29"/>
      <c r="W164" s="29"/>
      <c r="X164" s="29"/>
      <c r="Y164" s="29"/>
      <c r="Z164" s="29"/>
      <c r="AA164" s="29"/>
      <c r="AB164" s="29"/>
      <c r="AC164" s="29"/>
      <c r="AD164" s="29"/>
      <c r="AE164" s="29"/>
      <c r="AF164" s="29"/>
      <c r="AG164" s="29"/>
      <c r="AH164" s="29"/>
      <c r="AI164" s="29"/>
    </row>
    <row r="165" spans="1:35" s="28" customFormat="1" x14ac:dyDescent="0.2">
      <c r="A165" s="29"/>
      <c r="B165" s="29"/>
      <c r="C165" s="257"/>
      <c r="D165" s="29"/>
      <c r="E165" s="27"/>
      <c r="F165" s="29"/>
      <c r="G165" s="29"/>
      <c r="H165" s="29"/>
      <c r="I165" s="263"/>
      <c r="J165" s="29"/>
      <c r="K165" s="29"/>
      <c r="L165" s="29"/>
      <c r="M165" s="29"/>
      <c r="N165" s="29"/>
      <c r="O165" s="29"/>
      <c r="P165" s="26"/>
      <c r="Q165" s="29"/>
      <c r="R165" s="29"/>
      <c r="S165" s="28">
        <f t="shared" si="6"/>
        <v>0</v>
      </c>
      <c r="U165" s="29"/>
      <c r="V165" s="29"/>
      <c r="W165" s="29"/>
      <c r="X165" s="29"/>
      <c r="Y165" s="29"/>
      <c r="Z165" s="29"/>
      <c r="AA165" s="29"/>
      <c r="AB165" s="29"/>
      <c r="AC165" s="29"/>
      <c r="AD165" s="29"/>
      <c r="AE165" s="29"/>
      <c r="AF165" s="29"/>
      <c r="AG165" s="29"/>
      <c r="AH165" s="29"/>
      <c r="AI165" s="29"/>
    </row>
    <row r="166" spans="1:35" s="28" customFormat="1" x14ac:dyDescent="0.2">
      <c r="A166" s="29"/>
      <c r="B166" s="29"/>
      <c r="C166" s="257"/>
      <c r="D166" s="29"/>
      <c r="E166" s="27"/>
      <c r="F166" s="29"/>
      <c r="G166" s="29"/>
      <c r="H166" s="29"/>
      <c r="I166" s="263"/>
      <c r="J166" s="29"/>
      <c r="K166" s="29"/>
      <c r="L166" s="29"/>
      <c r="M166" s="29"/>
      <c r="N166" s="29"/>
      <c r="O166" s="29"/>
      <c r="P166" s="26"/>
      <c r="Q166" s="29"/>
      <c r="R166" s="29"/>
      <c r="S166" s="28">
        <f t="shared" si="6"/>
        <v>0</v>
      </c>
      <c r="U166" s="29"/>
      <c r="V166" s="29"/>
      <c r="W166" s="29"/>
      <c r="X166" s="29"/>
      <c r="Y166" s="29"/>
      <c r="Z166" s="29"/>
      <c r="AA166" s="29"/>
      <c r="AB166" s="29"/>
      <c r="AC166" s="29"/>
      <c r="AD166" s="29"/>
      <c r="AE166" s="29"/>
      <c r="AF166" s="29"/>
      <c r="AG166" s="29"/>
      <c r="AH166" s="29"/>
      <c r="AI166" s="29"/>
    </row>
    <row r="167" spans="1:35" s="28" customFormat="1" x14ac:dyDescent="0.2">
      <c r="A167" s="29"/>
      <c r="B167" s="29"/>
      <c r="C167" s="257"/>
      <c r="D167" s="29"/>
      <c r="E167" s="27"/>
      <c r="F167" s="29"/>
      <c r="G167" s="29"/>
      <c r="H167" s="29"/>
      <c r="I167" s="263"/>
      <c r="J167" s="29"/>
      <c r="K167" s="29"/>
      <c r="L167" s="29"/>
      <c r="M167" s="29"/>
      <c r="N167" s="29"/>
      <c r="O167" s="29"/>
      <c r="P167" s="26"/>
      <c r="Q167" s="29"/>
      <c r="R167" s="29"/>
      <c r="S167" s="28">
        <f t="shared" si="6"/>
        <v>0</v>
      </c>
      <c r="U167" s="29"/>
      <c r="V167" s="29"/>
      <c r="W167" s="29"/>
      <c r="X167" s="29"/>
      <c r="Y167" s="29"/>
      <c r="Z167" s="29"/>
      <c r="AA167" s="29"/>
      <c r="AB167" s="29"/>
      <c r="AC167" s="29"/>
      <c r="AD167" s="29"/>
      <c r="AE167" s="29"/>
      <c r="AF167" s="29"/>
      <c r="AG167" s="29"/>
      <c r="AH167" s="29"/>
      <c r="AI167" s="29"/>
    </row>
    <row r="168" spans="1:35" s="28" customFormat="1" x14ac:dyDescent="0.2">
      <c r="A168" s="29"/>
      <c r="B168" s="29"/>
      <c r="C168" s="257"/>
      <c r="D168" s="29"/>
      <c r="E168" s="27"/>
      <c r="F168" s="29"/>
      <c r="G168" s="29"/>
      <c r="H168" s="29"/>
      <c r="I168" s="263"/>
      <c r="J168" s="29"/>
      <c r="K168" s="29"/>
      <c r="L168" s="29"/>
      <c r="M168" s="29"/>
      <c r="N168" s="29"/>
      <c r="O168" s="29"/>
      <c r="P168" s="26"/>
      <c r="Q168" s="29"/>
      <c r="R168" s="29"/>
      <c r="S168" s="28">
        <f t="shared" si="6"/>
        <v>0</v>
      </c>
      <c r="U168" s="29"/>
      <c r="V168" s="29"/>
      <c r="W168" s="29"/>
      <c r="X168" s="29"/>
      <c r="Y168" s="29"/>
      <c r="Z168" s="29"/>
      <c r="AA168" s="29"/>
      <c r="AB168" s="29"/>
      <c r="AC168" s="29"/>
      <c r="AD168" s="29"/>
      <c r="AE168" s="29"/>
      <c r="AF168" s="29"/>
      <c r="AG168" s="29"/>
      <c r="AH168" s="29"/>
      <c r="AI168" s="29"/>
    </row>
    <row r="169" spans="1:35" s="28" customFormat="1" x14ac:dyDescent="0.2">
      <c r="A169" s="29"/>
      <c r="B169" s="29"/>
      <c r="C169" s="257"/>
      <c r="D169" s="29"/>
      <c r="E169" s="27"/>
      <c r="F169" s="29"/>
      <c r="G169" s="29"/>
      <c r="H169" s="29"/>
      <c r="I169" s="263"/>
      <c r="J169" s="29"/>
      <c r="K169" s="29"/>
      <c r="L169" s="29"/>
      <c r="M169" s="29"/>
      <c r="N169" s="29"/>
      <c r="O169" s="29"/>
      <c r="P169" s="26"/>
      <c r="Q169" s="29"/>
      <c r="R169" s="29"/>
      <c r="S169" s="28">
        <f t="shared" si="6"/>
        <v>0</v>
      </c>
      <c r="U169" s="29"/>
      <c r="V169" s="29"/>
      <c r="W169" s="29"/>
      <c r="X169" s="29"/>
      <c r="Y169" s="29"/>
      <c r="Z169" s="29"/>
      <c r="AA169" s="29"/>
      <c r="AB169" s="29"/>
      <c r="AC169" s="29"/>
      <c r="AD169" s="29"/>
      <c r="AE169" s="29"/>
      <c r="AF169" s="29"/>
      <c r="AG169" s="29"/>
      <c r="AH169" s="29"/>
      <c r="AI169" s="29"/>
    </row>
    <row r="170" spans="1:35" s="28" customFormat="1" x14ac:dyDescent="0.2">
      <c r="A170" s="29"/>
      <c r="B170" s="29"/>
      <c r="C170" s="257"/>
      <c r="D170" s="29"/>
      <c r="E170" s="27"/>
      <c r="F170" s="29"/>
      <c r="G170" s="29"/>
      <c r="H170" s="29"/>
      <c r="I170" s="263"/>
      <c r="J170" s="29"/>
      <c r="K170" s="29"/>
      <c r="L170" s="29"/>
      <c r="M170" s="29"/>
      <c r="N170" s="29"/>
      <c r="O170" s="29"/>
      <c r="P170" s="26"/>
      <c r="Q170" s="29"/>
      <c r="R170" s="29"/>
      <c r="S170" s="28">
        <f t="shared" si="6"/>
        <v>0</v>
      </c>
      <c r="U170" s="29"/>
      <c r="V170" s="29"/>
      <c r="W170" s="29"/>
      <c r="X170" s="29"/>
      <c r="Y170" s="29"/>
      <c r="Z170" s="29"/>
      <c r="AA170" s="29"/>
      <c r="AB170" s="29"/>
      <c r="AC170" s="29"/>
      <c r="AD170" s="29"/>
      <c r="AE170" s="29"/>
      <c r="AF170" s="29"/>
      <c r="AG170" s="29"/>
      <c r="AH170" s="29"/>
      <c r="AI170" s="29"/>
    </row>
    <row r="171" spans="1:35" s="28" customFormat="1" x14ac:dyDescent="0.2">
      <c r="A171" s="29"/>
      <c r="B171" s="29"/>
      <c r="C171" s="257"/>
      <c r="D171" s="29"/>
      <c r="E171" s="27"/>
      <c r="F171" s="29"/>
      <c r="G171" s="29"/>
      <c r="H171" s="29"/>
      <c r="I171" s="263"/>
      <c r="J171" s="29"/>
      <c r="K171" s="29"/>
      <c r="L171" s="29"/>
      <c r="M171" s="29"/>
      <c r="N171" s="29"/>
      <c r="O171" s="29"/>
      <c r="P171" s="26"/>
      <c r="Q171" s="29"/>
      <c r="R171" s="29"/>
      <c r="S171" s="28">
        <f t="shared" si="6"/>
        <v>0</v>
      </c>
      <c r="U171" s="29"/>
      <c r="V171" s="29"/>
      <c r="W171" s="29"/>
      <c r="X171" s="29"/>
      <c r="Y171" s="29"/>
      <c r="Z171" s="29"/>
      <c r="AA171" s="29"/>
      <c r="AB171" s="29"/>
      <c r="AC171" s="29"/>
      <c r="AD171" s="29"/>
      <c r="AE171" s="29"/>
      <c r="AF171" s="29"/>
      <c r="AG171" s="29"/>
      <c r="AH171" s="29"/>
      <c r="AI171" s="29"/>
    </row>
    <row r="172" spans="1:35" s="28" customFormat="1" x14ac:dyDescent="0.2">
      <c r="A172" s="29"/>
      <c r="B172" s="29"/>
      <c r="C172" s="257"/>
      <c r="D172" s="29"/>
      <c r="E172" s="27"/>
      <c r="F172" s="29"/>
      <c r="G172" s="29"/>
      <c r="H172" s="29"/>
      <c r="I172" s="263"/>
      <c r="J172" s="29"/>
      <c r="K172" s="29"/>
      <c r="L172" s="29"/>
      <c r="M172" s="29"/>
      <c r="N172" s="29"/>
      <c r="O172" s="29"/>
      <c r="P172" s="26"/>
      <c r="Q172" s="29"/>
      <c r="R172" s="29"/>
      <c r="S172" s="28">
        <f t="shared" si="6"/>
        <v>0</v>
      </c>
      <c r="U172" s="29"/>
      <c r="V172" s="29"/>
      <c r="W172" s="29"/>
      <c r="X172" s="29"/>
      <c r="Y172" s="29"/>
      <c r="Z172" s="29"/>
      <c r="AA172" s="29"/>
      <c r="AB172" s="29"/>
      <c r="AC172" s="29"/>
      <c r="AD172" s="29"/>
      <c r="AE172" s="29"/>
      <c r="AF172" s="29"/>
      <c r="AG172" s="29"/>
      <c r="AH172" s="29"/>
      <c r="AI172" s="29"/>
    </row>
    <row r="173" spans="1:35" s="28" customFormat="1" x14ac:dyDescent="0.2">
      <c r="A173" s="29"/>
      <c r="B173" s="29"/>
      <c r="C173" s="257"/>
      <c r="D173" s="29"/>
      <c r="E173" s="27"/>
      <c r="F173" s="29"/>
      <c r="G173" s="29"/>
      <c r="H173" s="29"/>
      <c r="I173" s="263"/>
      <c r="J173" s="29"/>
      <c r="K173" s="29"/>
      <c r="L173" s="29"/>
      <c r="M173" s="29"/>
      <c r="N173" s="29"/>
      <c r="O173" s="29"/>
      <c r="P173" s="26"/>
      <c r="Q173" s="29"/>
      <c r="R173" s="29"/>
      <c r="S173" s="28">
        <f t="shared" si="6"/>
        <v>0</v>
      </c>
      <c r="U173" s="29"/>
      <c r="V173" s="29"/>
      <c r="W173" s="29"/>
      <c r="X173" s="29"/>
      <c r="Y173" s="29"/>
      <c r="Z173" s="29"/>
      <c r="AA173" s="29"/>
      <c r="AB173" s="29"/>
      <c r="AC173" s="29"/>
      <c r="AD173" s="29"/>
      <c r="AE173" s="29"/>
      <c r="AF173" s="29"/>
      <c r="AG173" s="29"/>
      <c r="AH173" s="29"/>
      <c r="AI173" s="29"/>
    </row>
    <row r="174" spans="1:35" s="28" customFormat="1" x14ac:dyDescent="0.2">
      <c r="A174" s="29"/>
      <c r="B174" s="29"/>
      <c r="C174" s="257"/>
      <c r="D174" s="29"/>
      <c r="E174" s="27"/>
      <c r="F174" s="29"/>
      <c r="G174" s="29"/>
      <c r="H174" s="29"/>
      <c r="I174" s="263"/>
      <c r="J174" s="29"/>
      <c r="K174" s="29"/>
      <c r="L174" s="29"/>
      <c r="M174" s="29"/>
      <c r="N174" s="29"/>
      <c r="O174" s="29"/>
      <c r="P174" s="26"/>
      <c r="Q174" s="29"/>
      <c r="R174" s="29"/>
      <c r="S174" s="28">
        <f t="shared" si="6"/>
        <v>0</v>
      </c>
      <c r="U174" s="29"/>
      <c r="V174" s="29"/>
      <c r="W174" s="29"/>
      <c r="X174" s="29"/>
      <c r="Y174" s="29"/>
      <c r="Z174" s="29"/>
      <c r="AA174" s="29"/>
      <c r="AB174" s="29"/>
      <c r="AC174" s="29"/>
      <c r="AD174" s="29"/>
      <c r="AE174" s="29"/>
      <c r="AF174" s="29"/>
      <c r="AG174" s="29"/>
      <c r="AH174" s="29"/>
      <c r="AI174" s="29"/>
    </row>
    <row r="175" spans="1:35" s="28" customFormat="1" x14ac:dyDescent="0.2">
      <c r="A175" s="29"/>
      <c r="B175" s="29"/>
      <c r="C175" s="257"/>
      <c r="D175" s="29"/>
      <c r="E175" s="27"/>
      <c r="F175" s="29"/>
      <c r="G175" s="29"/>
      <c r="H175" s="29"/>
      <c r="I175" s="263"/>
      <c r="J175" s="29"/>
      <c r="K175" s="29"/>
      <c r="L175" s="29"/>
      <c r="M175" s="29"/>
      <c r="N175" s="29"/>
      <c r="O175" s="29"/>
      <c r="P175" s="26"/>
      <c r="Q175" s="29"/>
      <c r="R175" s="29"/>
      <c r="S175" s="28">
        <f t="shared" si="6"/>
        <v>0</v>
      </c>
      <c r="U175" s="29"/>
      <c r="V175" s="29"/>
      <c r="W175" s="29"/>
      <c r="X175" s="29"/>
      <c r="Y175" s="29"/>
      <c r="Z175" s="29"/>
      <c r="AA175" s="29"/>
      <c r="AB175" s="29"/>
      <c r="AC175" s="29"/>
      <c r="AD175" s="29"/>
      <c r="AE175" s="29"/>
      <c r="AF175" s="29"/>
      <c r="AG175" s="29"/>
      <c r="AH175" s="29"/>
      <c r="AI175" s="29"/>
    </row>
    <row r="176" spans="1:35" s="28" customFormat="1" x14ac:dyDescent="0.2">
      <c r="A176" s="29"/>
      <c r="B176" s="29"/>
      <c r="C176" s="257"/>
      <c r="D176" s="29"/>
      <c r="E176" s="27"/>
      <c r="F176" s="29"/>
      <c r="G176" s="29"/>
      <c r="H176" s="29"/>
      <c r="I176" s="263"/>
      <c r="J176" s="29"/>
      <c r="K176" s="29"/>
      <c r="L176" s="29"/>
      <c r="M176" s="29"/>
      <c r="N176" s="29"/>
      <c r="O176" s="29"/>
      <c r="P176" s="26"/>
      <c r="Q176" s="29"/>
      <c r="R176" s="29"/>
      <c r="S176" s="28">
        <f t="shared" si="6"/>
        <v>0</v>
      </c>
      <c r="U176" s="29"/>
      <c r="V176" s="29"/>
      <c r="W176" s="29"/>
      <c r="X176" s="29"/>
      <c r="Y176" s="29"/>
      <c r="Z176" s="29"/>
      <c r="AA176" s="29"/>
      <c r="AB176" s="29"/>
      <c r="AC176" s="29"/>
      <c r="AD176" s="29"/>
      <c r="AE176" s="29"/>
      <c r="AF176" s="29"/>
      <c r="AG176" s="29"/>
      <c r="AH176" s="29"/>
      <c r="AI176" s="29"/>
    </row>
    <row r="177" spans="1:35" s="28" customFormat="1" x14ac:dyDescent="0.2">
      <c r="A177" s="29"/>
      <c r="B177" s="29"/>
      <c r="C177" s="257"/>
      <c r="D177" s="29"/>
      <c r="E177" s="27"/>
      <c r="F177" s="29"/>
      <c r="G177" s="29"/>
      <c r="H177" s="29"/>
      <c r="I177" s="263"/>
      <c r="J177" s="29"/>
      <c r="K177" s="29"/>
      <c r="L177" s="29"/>
      <c r="M177" s="29"/>
      <c r="N177" s="29"/>
      <c r="O177" s="29"/>
      <c r="P177" s="26"/>
      <c r="Q177" s="29"/>
      <c r="R177" s="29"/>
      <c r="S177" s="28">
        <f t="shared" si="6"/>
        <v>0</v>
      </c>
      <c r="U177" s="29"/>
      <c r="V177" s="29"/>
      <c r="W177" s="29"/>
      <c r="X177" s="29"/>
      <c r="Y177" s="29"/>
      <c r="Z177" s="29"/>
      <c r="AA177" s="29"/>
      <c r="AB177" s="29"/>
      <c r="AC177" s="29"/>
      <c r="AD177" s="29"/>
      <c r="AE177" s="29"/>
      <c r="AF177" s="29"/>
      <c r="AG177" s="29"/>
      <c r="AH177" s="29"/>
      <c r="AI177" s="29"/>
    </row>
    <row r="178" spans="1:35" s="28" customFormat="1" x14ac:dyDescent="0.2">
      <c r="A178" s="29"/>
      <c r="B178" s="29"/>
      <c r="C178" s="257"/>
      <c r="D178" s="29"/>
      <c r="E178" s="27"/>
      <c r="F178" s="29"/>
      <c r="G178" s="29"/>
      <c r="H178" s="29"/>
      <c r="I178" s="263"/>
      <c r="J178" s="29"/>
      <c r="K178" s="29"/>
      <c r="L178" s="29"/>
      <c r="M178" s="29"/>
      <c r="N178" s="29"/>
      <c r="O178" s="29"/>
      <c r="P178" s="26"/>
      <c r="Q178" s="29"/>
      <c r="R178" s="29"/>
      <c r="S178" s="28">
        <f t="shared" si="6"/>
        <v>0</v>
      </c>
      <c r="U178" s="29"/>
      <c r="V178" s="29"/>
      <c r="W178" s="29"/>
      <c r="X178" s="29"/>
      <c r="Y178" s="29"/>
      <c r="Z178" s="29"/>
      <c r="AA178" s="29"/>
      <c r="AB178" s="29"/>
      <c r="AC178" s="29"/>
      <c r="AD178" s="29"/>
      <c r="AE178" s="29"/>
      <c r="AF178" s="29"/>
      <c r="AG178" s="29"/>
      <c r="AH178" s="29"/>
      <c r="AI178" s="29"/>
    </row>
    <row r="179" spans="1:35" s="28" customFormat="1" x14ac:dyDescent="0.2">
      <c r="A179" s="29"/>
      <c r="B179" s="29"/>
      <c r="C179" s="257"/>
      <c r="D179" s="29"/>
      <c r="E179" s="27"/>
      <c r="F179" s="29"/>
      <c r="G179" s="29"/>
      <c r="H179" s="29"/>
      <c r="I179" s="263"/>
      <c r="J179" s="29"/>
      <c r="K179" s="29"/>
      <c r="L179" s="29"/>
      <c r="M179" s="29"/>
      <c r="N179" s="29"/>
      <c r="O179" s="29"/>
      <c r="P179" s="26"/>
      <c r="Q179" s="29"/>
      <c r="R179" s="29"/>
      <c r="S179" s="28">
        <f t="shared" si="6"/>
        <v>0</v>
      </c>
      <c r="U179" s="29"/>
      <c r="V179" s="29"/>
      <c r="W179" s="29"/>
      <c r="X179" s="29"/>
      <c r="Y179" s="29"/>
      <c r="Z179" s="29"/>
      <c r="AA179" s="29"/>
      <c r="AB179" s="29"/>
      <c r="AC179" s="29"/>
      <c r="AD179" s="29"/>
      <c r="AE179" s="29"/>
      <c r="AF179" s="29"/>
      <c r="AG179" s="29"/>
      <c r="AH179" s="29"/>
      <c r="AI179" s="29"/>
    </row>
    <row r="180" spans="1:35" s="28" customFormat="1" x14ac:dyDescent="0.2">
      <c r="A180" s="29"/>
      <c r="B180" s="29"/>
      <c r="C180" s="257"/>
      <c r="D180" s="29"/>
      <c r="E180" s="27"/>
      <c r="F180" s="29"/>
      <c r="G180" s="29"/>
      <c r="H180" s="29"/>
      <c r="I180" s="263"/>
      <c r="J180" s="29"/>
      <c r="K180" s="29"/>
      <c r="L180" s="29"/>
      <c r="M180" s="29"/>
      <c r="N180" s="29"/>
      <c r="O180" s="29"/>
      <c r="P180" s="26"/>
      <c r="Q180" s="29"/>
      <c r="R180" s="29"/>
      <c r="S180" s="28">
        <f t="shared" si="6"/>
        <v>0</v>
      </c>
      <c r="U180" s="29"/>
      <c r="V180" s="29"/>
      <c r="W180" s="29"/>
      <c r="X180" s="29"/>
      <c r="Y180" s="29"/>
      <c r="Z180" s="29"/>
      <c r="AA180" s="29"/>
      <c r="AB180" s="29"/>
      <c r="AC180" s="29"/>
      <c r="AD180" s="29"/>
      <c r="AE180" s="29"/>
      <c r="AF180" s="29"/>
      <c r="AG180" s="29"/>
      <c r="AH180" s="29"/>
      <c r="AI180" s="29"/>
    </row>
    <row r="181" spans="1:35" s="28" customFormat="1" x14ac:dyDescent="0.2">
      <c r="A181" s="29"/>
      <c r="B181" s="29"/>
      <c r="C181" s="257"/>
      <c r="D181" s="29"/>
      <c r="E181" s="27"/>
      <c r="F181" s="29"/>
      <c r="G181" s="29"/>
      <c r="H181" s="29"/>
      <c r="I181" s="263"/>
      <c r="J181" s="29"/>
      <c r="K181" s="29"/>
      <c r="L181" s="29"/>
      <c r="M181" s="29"/>
      <c r="N181" s="29"/>
      <c r="O181" s="29"/>
      <c r="P181" s="26"/>
      <c r="Q181" s="29"/>
      <c r="R181" s="29"/>
      <c r="S181" s="28">
        <f t="shared" si="6"/>
        <v>0</v>
      </c>
      <c r="U181" s="29"/>
      <c r="V181" s="29"/>
      <c r="W181" s="29"/>
      <c r="X181" s="29"/>
      <c r="Y181" s="29"/>
      <c r="Z181" s="29"/>
      <c r="AA181" s="29"/>
      <c r="AB181" s="29"/>
      <c r="AC181" s="29"/>
      <c r="AD181" s="29"/>
      <c r="AE181" s="29"/>
      <c r="AF181" s="29"/>
      <c r="AG181" s="29"/>
      <c r="AH181" s="29"/>
      <c r="AI181" s="29"/>
    </row>
    <row r="182" spans="1:35" s="28" customFormat="1" x14ac:dyDescent="0.2">
      <c r="A182" s="29"/>
      <c r="B182" s="29"/>
      <c r="C182" s="257"/>
      <c r="D182" s="29"/>
      <c r="E182" s="27"/>
      <c r="F182" s="29"/>
      <c r="G182" s="29"/>
      <c r="H182" s="29"/>
      <c r="I182" s="263"/>
      <c r="J182" s="29"/>
      <c r="K182" s="29"/>
      <c r="L182" s="29"/>
      <c r="M182" s="29"/>
      <c r="N182" s="29"/>
      <c r="O182" s="29"/>
      <c r="P182" s="26"/>
      <c r="Q182" s="29"/>
      <c r="R182" s="29"/>
      <c r="S182" s="28">
        <f t="shared" si="6"/>
        <v>0</v>
      </c>
      <c r="U182" s="29"/>
      <c r="V182" s="29"/>
      <c r="W182" s="29"/>
      <c r="X182" s="29"/>
      <c r="Y182" s="29"/>
      <c r="Z182" s="29"/>
      <c r="AA182" s="29"/>
      <c r="AB182" s="29"/>
      <c r="AC182" s="29"/>
      <c r="AD182" s="29"/>
      <c r="AE182" s="29"/>
      <c r="AF182" s="29"/>
      <c r="AG182" s="29"/>
      <c r="AH182" s="29"/>
      <c r="AI182" s="29"/>
    </row>
    <row r="183" spans="1:35" s="28" customFormat="1" x14ac:dyDescent="0.2">
      <c r="A183" s="29"/>
      <c r="B183" s="29"/>
      <c r="C183" s="257"/>
      <c r="D183" s="29"/>
      <c r="E183" s="27"/>
      <c r="F183" s="29"/>
      <c r="G183" s="29"/>
      <c r="H183" s="29"/>
      <c r="I183" s="263"/>
      <c r="J183" s="29"/>
      <c r="K183" s="29"/>
      <c r="L183" s="29"/>
      <c r="M183" s="29"/>
      <c r="N183" s="29"/>
      <c r="O183" s="29"/>
      <c r="P183" s="26"/>
      <c r="Q183" s="29"/>
      <c r="R183" s="29"/>
      <c r="S183" s="28">
        <f t="shared" si="6"/>
        <v>0</v>
      </c>
      <c r="U183" s="29"/>
      <c r="V183" s="29"/>
      <c r="W183" s="29"/>
      <c r="X183" s="29"/>
      <c r="Y183" s="29"/>
      <c r="Z183" s="29"/>
      <c r="AA183" s="29"/>
      <c r="AB183" s="29"/>
      <c r="AC183" s="29"/>
      <c r="AD183" s="29"/>
      <c r="AE183" s="29"/>
      <c r="AF183" s="29"/>
      <c r="AG183" s="29"/>
      <c r="AH183" s="29"/>
      <c r="AI183" s="29"/>
    </row>
    <row r="184" spans="1:35" s="28" customFormat="1" x14ac:dyDescent="0.2">
      <c r="A184" s="29"/>
      <c r="B184" s="29"/>
      <c r="C184" s="257"/>
      <c r="D184" s="29"/>
      <c r="E184" s="27"/>
      <c r="F184" s="29"/>
      <c r="G184" s="29"/>
      <c r="H184" s="29"/>
      <c r="I184" s="263"/>
      <c r="J184" s="29"/>
      <c r="K184" s="29"/>
      <c r="L184" s="29"/>
      <c r="M184" s="29"/>
      <c r="N184" s="29"/>
      <c r="O184" s="29"/>
      <c r="P184" s="26"/>
      <c r="Q184" s="29"/>
      <c r="R184" s="29"/>
      <c r="S184" s="28">
        <f t="shared" si="6"/>
        <v>0</v>
      </c>
      <c r="U184" s="29"/>
      <c r="V184" s="29"/>
      <c r="W184" s="29"/>
      <c r="X184" s="29"/>
      <c r="Y184" s="29"/>
      <c r="Z184" s="29"/>
      <c r="AA184" s="29"/>
      <c r="AB184" s="29"/>
      <c r="AC184" s="29"/>
      <c r="AD184" s="29"/>
      <c r="AE184" s="29"/>
      <c r="AF184" s="29"/>
      <c r="AG184" s="29"/>
      <c r="AH184" s="29"/>
      <c r="AI184" s="29"/>
    </row>
    <row r="185" spans="1:35" s="28" customFormat="1" x14ac:dyDescent="0.2">
      <c r="A185" s="29"/>
      <c r="B185" s="29"/>
      <c r="C185" s="257"/>
      <c r="D185" s="29"/>
      <c r="E185" s="27"/>
      <c r="F185" s="29"/>
      <c r="G185" s="29"/>
      <c r="H185" s="29"/>
      <c r="I185" s="263"/>
      <c r="J185" s="29"/>
      <c r="K185" s="29"/>
      <c r="L185" s="29"/>
      <c r="M185" s="29"/>
      <c r="N185" s="29"/>
      <c r="O185" s="29"/>
      <c r="P185" s="26"/>
      <c r="Q185" s="29"/>
      <c r="R185" s="29"/>
      <c r="S185" s="28">
        <f t="shared" si="6"/>
        <v>0</v>
      </c>
      <c r="U185" s="29"/>
      <c r="V185" s="29"/>
      <c r="W185" s="29"/>
      <c r="X185" s="29"/>
      <c r="Y185" s="29"/>
      <c r="Z185" s="29"/>
      <c r="AA185" s="29"/>
      <c r="AB185" s="29"/>
      <c r="AC185" s="29"/>
      <c r="AD185" s="29"/>
      <c r="AE185" s="29"/>
      <c r="AF185" s="29"/>
      <c r="AG185" s="29"/>
      <c r="AH185" s="29"/>
      <c r="AI185" s="29"/>
    </row>
    <row r="186" spans="1:35" s="28" customFormat="1" x14ac:dyDescent="0.2">
      <c r="A186" s="29"/>
      <c r="B186" s="29"/>
      <c r="C186" s="257"/>
      <c r="D186" s="29"/>
      <c r="E186" s="27"/>
      <c r="F186" s="29"/>
      <c r="G186" s="29"/>
      <c r="H186" s="29"/>
      <c r="I186" s="263"/>
      <c r="J186" s="29"/>
      <c r="K186" s="29"/>
      <c r="L186" s="29"/>
      <c r="M186" s="29"/>
      <c r="N186" s="29"/>
      <c r="O186" s="29"/>
      <c r="P186" s="26"/>
      <c r="Q186" s="29"/>
      <c r="R186" s="29"/>
      <c r="S186" s="28">
        <f t="shared" si="6"/>
        <v>0</v>
      </c>
      <c r="U186" s="29"/>
      <c r="V186" s="29"/>
      <c r="W186" s="29"/>
      <c r="X186" s="29"/>
      <c r="Y186" s="29"/>
      <c r="Z186" s="29"/>
      <c r="AA186" s="29"/>
      <c r="AB186" s="29"/>
      <c r="AC186" s="29"/>
      <c r="AD186" s="29"/>
      <c r="AE186" s="29"/>
      <c r="AF186" s="29"/>
      <c r="AG186" s="29"/>
      <c r="AH186" s="29"/>
      <c r="AI186" s="29"/>
    </row>
  </sheetData>
  <mergeCells count="14">
    <mergeCell ref="A3:J3"/>
    <mergeCell ref="A4:J4"/>
    <mergeCell ref="A5:B5"/>
    <mergeCell ref="C5:F5"/>
    <mergeCell ref="A6:B6"/>
    <mergeCell ref="C6:F6"/>
    <mergeCell ref="S7:S8"/>
    <mergeCell ref="T7:T8"/>
    <mergeCell ref="K7:K8"/>
    <mergeCell ref="L7:L8"/>
    <mergeCell ref="M7:O7"/>
    <mergeCell ref="P7:P8"/>
    <mergeCell ref="Q7:Q8"/>
    <mergeCell ref="R7:R8"/>
  </mergeCells>
  <conditionalFormatting sqref="F38:F45 F80:F81 F84 F122:G122">
    <cfRule type="expression" dxfId="212" priority="213">
      <formula>LEN(F38)&gt;200</formula>
    </cfRule>
  </conditionalFormatting>
  <conditionalFormatting sqref="F124:F127 F38:F45 F80:F81 F122:G122">
    <cfRule type="expression" dxfId="211" priority="212">
      <formula>LEN(F38)&gt;200</formula>
    </cfRule>
  </conditionalFormatting>
  <conditionalFormatting sqref="F14">
    <cfRule type="expression" dxfId="210" priority="211">
      <formula>LEN(F14)&gt;200</formula>
    </cfRule>
  </conditionalFormatting>
  <conditionalFormatting sqref="F14">
    <cfRule type="expression" dxfId="209" priority="210">
      <formula>LEN(F14)&gt;200</formula>
    </cfRule>
  </conditionalFormatting>
  <conditionalFormatting sqref="F15">
    <cfRule type="expression" dxfId="208" priority="208">
      <formula>LEN(F15)&gt;200</formula>
    </cfRule>
  </conditionalFormatting>
  <conditionalFormatting sqref="F15">
    <cfRule type="expression" dxfId="207" priority="209">
      <formula>LEN(F15)&gt;200</formula>
    </cfRule>
  </conditionalFormatting>
  <conditionalFormatting sqref="F85 F93:F94">
    <cfRule type="expression" dxfId="206" priority="207">
      <formula>LEN(F85)&gt;200</formula>
    </cfRule>
  </conditionalFormatting>
  <conditionalFormatting sqref="F85 F93:F94">
    <cfRule type="expression" dxfId="205" priority="206">
      <formula>LEN(F85)&gt;200</formula>
    </cfRule>
  </conditionalFormatting>
  <conditionalFormatting sqref="F102:F104">
    <cfRule type="expression" dxfId="204" priority="203">
      <formula>LEN(F102)&gt;200</formula>
    </cfRule>
  </conditionalFormatting>
  <conditionalFormatting sqref="F102:F104">
    <cfRule type="expression" dxfId="203" priority="202">
      <formula>LEN(F102)&gt;200</formula>
    </cfRule>
  </conditionalFormatting>
  <conditionalFormatting sqref="F99:F101">
    <cfRule type="expression" dxfId="202" priority="201">
      <formula>LEN(F99)&gt;200</formula>
    </cfRule>
  </conditionalFormatting>
  <conditionalFormatting sqref="F99:F101">
    <cfRule type="expression" dxfId="201" priority="200">
      <formula>LEN(F99)&gt;200</formula>
    </cfRule>
  </conditionalFormatting>
  <conditionalFormatting sqref="F105:F107">
    <cfRule type="expression" dxfId="200" priority="199">
      <formula>LEN(F105)&gt;200</formula>
    </cfRule>
  </conditionalFormatting>
  <conditionalFormatting sqref="F105:F107">
    <cfRule type="expression" dxfId="199" priority="198">
      <formula>LEN(F105)&gt;200</formula>
    </cfRule>
  </conditionalFormatting>
  <conditionalFormatting sqref="F81">
    <cfRule type="expression" dxfId="198" priority="196">
      <formula>LEN(F81)&gt;200</formula>
    </cfRule>
  </conditionalFormatting>
  <conditionalFormatting sqref="F81">
    <cfRule type="expression" dxfId="197" priority="195">
      <formula>LEN(F81)&gt;200</formula>
    </cfRule>
  </conditionalFormatting>
  <conditionalFormatting sqref="F81">
    <cfRule type="expression" dxfId="196" priority="193">
      <formula>LEN(F81)&gt;200</formula>
    </cfRule>
  </conditionalFormatting>
  <conditionalFormatting sqref="F81">
    <cfRule type="expression" dxfId="195" priority="194">
      <formula>LEN(F81)&gt;200</formula>
    </cfRule>
  </conditionalFormatting>
  <conditionalFormatting sqref="F81">
    <cfRule type="expression" dxfId="194" priority="192">
      <formula>LEN(F81)&gt;200</formula>
    </cfRule>
  </conditionalFormatting>
  <conditionalFormatting sqref="F81">
    <cfRule type="expression" dxfId="193" priority="191">
      <formula>LEN(F81)&gt;200</formula>
    </cfRule>
  </conditionalFormatting>
  <conditionalFormatting sqref="F81">
    <cfRule type="expression" dxfId="192" priority="190">
      <formula>LEN(F81)&gt;200</formula>
    </cfRule>
  </conditionalFormatting>
  <conditionalFormatting sqref="F81">
    <cfRule type="expression" dxfId="191" priority="189">
      <formula>LEN(F81)&gt;200</formula>
    </cfRule>
  </conditionalFormatting>
  <conditionalFormatting sqref="F81">
    <cfRule type="expression" dxfId="190" priority="188">
      <formula>LEN(F81)&gt;200</formula>
    </cfRule>
  </conditionalFormatting>
  <conditionalFormatting sqref="F78">
    <cfRule type="expression" dxfId="189" priority="186">
      <formula>LEN(F78)&gt;200</formula>
    </cfRule>
  </conditionalFormatting>
  <conditionalFormatting sqref="F78">
    <cfRule type="expression" dxfId="188" priority="184">
      <formula>LEN(F78)&gt;200</formula>
    </cfRule>
  </conditionalFormatting>
  <conditionalFormatting sqref="F78">
    <cfRule type="expression" dxfId="187" priority="187">
      <formula>LEN(F78)&gt;200</formula>
    </cfRule>
  </conditionalFormatting>
  <conditionalFormatting sqref="F78">
    <cfRule type="expression" dxfId="186" priority="185">
      <formula>LEN(F78)&gt;200</formula>
    </cfRule>
  </conditionalFormatting>
  <conditionalFormatting sqref="F78">
    <cfRule type="expression" dxfId="185" priority="183">
      <formula>LEN(F78)&gt;200</formula>
    </cfRule>
  </conditionalFormatting>
  <conditionalFormatting sqref="F80">
    <cfRule type="expression" dxfId="184" priority="182">
      <formula>LEN(F80)&gt;200</formula>
    </cfRule>
  </conditionalFormatting>
  <conditionalFormatting sqref="F80">
    <cfRule type="expression" dxfId="183" priority="179">
      <formula>LEN(F80)&gt;200</formula>
    </cfRule>
  </conditionalFormatting>
  <conditionalFormatting sqref="F80">
    <cfRule type="expression" dxfId="182" priority="180">
      <formula>LEN(F80)&gt;200</formula>
    </cfRule>
  </conditionalFormatting>
  <conditionalFormatting sqref="F80">
    <cfRule type="expression" dxfId="181" priority="178">
      <formula>LEN(F80)&gt;200</formula>
    </cfRule>
  </conditionalFormatting>
  <conditionalFormatting sqref="F80">
    <cfRule type="expression" dxfId="180" priority="177">
      <formula>LEN(F80)&gt;200</formula>
    </cfRule>
  </conditionalFormatting>
  <conditionalFormatting sqref="F80">
    <cfRule type="expression" dxfId="179" priority="181">
      <formula>LEN(F80)&gt;200</formula>
    </cfRule>
  </conditionalFormatting>
  <conditionalFormatting sqref="F80">
    <cfRule type="expression" dxfId="178" priority="176">
      <formula>LEN(F80)&gt;200</formula>
    </cfRule>
  </conditionalFormatting>
  <conditionalFormatting sqref="F80">
    <cfRule type="expression" dxfId="177" priority="175">
      <formula>LEN(F80)&gt;200</formula>
    </cfRule>
  </conditionalFormatting>
  <conditionalFormatting sqref="F80">
    <cfRule type="expression" dxfId="176" priority="174">
      <formula>LEN(F80)&gt;200</formula>
    </cfRule>
  </conditionalFormatting>
  <conditionalFormatting sqref="F80">
    <cfRule type="expression" dxfId="175" priority="172">
      <formula>LEN(F80)&gt;200</formula>
    </cfRule>
  </conditionalFormatting>
  <conditionalFormatting sqref="F80">
    <cfRule type="expression" dxfId="174" priority="170">
      <formula>LEN(F80)&gt;200</formula>
    </cfRule>
  </conditionalFormatting>
  <conditionalFormatting sqref="F80">
    <cfRule type="expression" dxfId="173" priority="173">
      <formula>LEN(F80)&gt;200</formula>
    </cfRule>
  </conditionalFormatting>
  <conditionalFormatting sqref="F80">
    <cfRule type="expression" dxfId="172" priority="171">
      <formula>LEN(F80)&gt;200</formula>
    </cfRule>
  </conditionalFormatting>
  <conditionalFormatting sqref="F80">
    <cfRule type="expression" dxfId="171" priority="169">
      <formula>LEN(F80)&gt;200</formula>
    </cfRule>
  </conditionalFormatting>
  <conditionalFormatting sqref="F16">
    <cfRule type="expression" dxfId="170" priority="168">
      <formula>LEN(F16)&gt;200</formula>
    </cfRule>
  </conditionalFormatting>
  <conditionalFormatting sqref="F16">
    <cfRule type="expression" dxfId="169" priority="166">
      <formula>LEN(F16)&gt;200</formula>
    </cfRule>
  </conditionalFormatting>
  <conditionalFormatting sqref="F16">
    <cfRule type="expression" dxfId="168" priority="165">
      <formula>LEN(F16)&gt;200</formula>
    </cfRule>
  </conditionalFormatting>
  <conditionalFormatting sqref="F16">
    <cfRule type="expression" dxfId="167" priority="167">
      <formula>LEN(F16)&gt;200</formula>
    </cfRule>
  </conditionalFormatting>
  <conditionalFormatting sqref="F16">
    <cfRule type="expression" dxfId="166" priority="164">
      <formula>LEN(F16)&gt;200</formula>
    </cfRule>
  </conditionalFormatting>
  <conditionalFormatting sqref="F17">
    <cfRule type="expression" dxfId="165" priority="163">
      <formula>LEN(F17)&gt;200</formula>
    </cfRule>
  </conditionalFormatting>
  <conditionalFormatting sqref="F28:F29 F36">
    <cfRule type="expression" dxfId="164" priority="140">
      <formula>LEN(F28)&gt;200</formula>
    </cfRule>
  </conditionalFormatting>
  <conditionalFormatting sqref="F17">
    <cfRule type="expression" dxfId="163" priority="162">
      <formula>LEN(F17)&gt;200</formula>
    </cfRule>
  </conditionalFormatting>
  <conditionalFormatting sqref="F17">
    <cfRule type="expression" dxfId="162" priority="159">
      <formula>LEN(F17)&gt;200</formula>
    </cfRule>
  </conditionalFormatting>
  <conditionalFormatting sqref="F17">
    <cfRule type="expression" dxfId="161" priority="160">
      <formula>LEN(F17)&gt;200</formula>
    </cfRule>
  </conditionalFormatting>
  <conditionalFormatting sqref="F17">
    <cfRule type="expression" dxfId="160" priority="161">
      <formula>LEN(F17)&gt;200</formula>
    </cfRule>
  </conditionalFormatting>
  <conditionalFormatting sqref="F18:F19">
    <cfRule type="expression" dxfId="159" priority="158">
      <formula>LEN(F18)&gt;200</formula>
    </cfRule>
  </conditionalFormatting>
  <conditionalFormatting sqref="F18:F19">
    <cfRule type="expression" dxfId="158" priority="157">
      <formula>LEN(F18)&gt;200</formula>
    </cfRule>
  </conditionalFormatting>
  <conditionalFormatting sqref="F28:F29 F36">
    <cfRule type="expression" dxfId="157" priority="139">
      <formula>LEN(F28)&gt;200</formula>
    </cfRule>
  </conditionalFormatting>
  <conditionalFormatting sqref="F29 F36">
    <cfRule type="expression" dxfId="156" priority="143">
      <formula>LEN(F29)&gt;200</formula>
    </cfRule>
  </conditionalFormatting>
  <conditionalFormatting sqref="F28:F29 F36">
    <cfRule type="expression" dxfId="155" priority="138">
      <formula>LEN(F28)&gt;200</formula>
    </cfRule>
  </conditionalFormatting>
  <conditionalFormatting sqref="F18:F19">
    <cfRule type="expression" dxfId="154" priority="156">
      <formula>LEN(F18)&gt;200</formula>
    </cfRule>
  </conditionalFormatting>
  <conditionalFormatting sqref="F18:F19">
    <cfRule type="expression" dxfId="153" priority="155">
      <formula>LEN(F18)&gt;200</formula>
    </cfRule>
  </conditionalFormatting>
  <conditionalFormatting sqref="F18:F19">
    <cfRule type="expression" dxfId="152" priority="154">
      <formula>LEN(F18)&gt;200</formula>
    </cfRule>
  </conditionalFormatting>
  <conditionalFormatting sqref="F28:F29 F36">
    <cfRule type="expression" dxfId="151" priority="137">
      <formula>LEN(F28)&gt;200</formula>
    </cfRule>
  </conditionalFormatting>
  <conditionalFormatting sqref="F23">
    <cfRule type="expression" dxfId="150" priority="152">
      <formula>LEN(F23)&gt;200</formula>
    </cfRule>
  </conditionalFormatting>
  <conditionalFormatting sqref="F23">
    <cfRule type="expression" dxfId="149" priority="153">
      <formula>LEN(F23)&gt;200</formula>
    </cfRule>
  </conditionalFormatting>
  <conditionalFormatting sqref="F27:F29 F36">
    <cfRule type="expression" dxfId="148" priority="150">
      <formula>LEN(F27)&gt;200</formula>
    </cfRule>
  </conditionalFormatting>
  <conditionalFormatting sqref="F27:F29 F36">
    <cfRule type="expression" dxfId="147" priority="149">
      <formula>LEN(F27)&gt;200</formula>
    </cfRule>
  </conditionalFormatting>
  <conditionalFormatting sqref="F29 F36">
    <cfRule type="expression" dxfId="146" priority="148">
      <formula>LEN(F29)&gt;200</formula>
    </cfRule>
  </conditionalFormatting>
  <conditionalFormatting sqref="F29 F36">
    <cfRule type="expression" dxfId="145" priority="147">
      <formula>LEN(F29)&gt;200</formula>
    </cfRule>
  </conditionalFormatting>
  <conditionalFormatting sqref="F29 F36">
    <cfRule type="expression" dxfId="144" priority="146">
      <formula>LEN(F29)&gt;200</formula>
    </cfRule>
  </conditionalFormatting>
  <conditionalFormatting sqref="F29 F36">
    <cfRule type="expression" dxfId="143" priority="145">
      <formula>LEN(F29)&gt;200</formula>
    </cfRule>
  </conditionalFormatting>
  <conditionalFormatting sqref="F29 F36">
    <cfRule type="expression" dxfId="142" priority="144">
      <formula>LEN(F29)&gt;200</formula>
    </cfRule>
  </conditionalFormatting>
  <conditionalFormatting sqref="F29 F36">
    <cfRule type="expression" dxfId="141" priority="141">
      <formula>LEN(F29)&gt;200</formula>
    </cfRule>
  </conditionalFormatting>
  <conditionalFormatting sqref="F29 F36">
    <cfRule type="expression" dxfId="140" priority="142">
      <formula>LEN(F29)&gt;200</formula>
    </cfRule>
  </conditionalFormatting>
  <conditionalFormatting sqref="F28:F29 F36">
    <cfRule type="expression" dxfId="139" priority="136">
      <formula>LEN(F28)&gt;200</formula>
    </cfRule>
  </conditionalFormatting>
  <conditionalFormatting sqref="F28:F29 F36">
    <cfRule type="expression" dxfId="138" priority="135">
      <formula>LEN(F28)&gt;200</formula>
    </cfRule>
  </conditionalFormatting>
  <conditionalFormatting sqref="F28:F29 F36">
    <cfRule type="expression" dxfId="137" priority="133">
      <formula>LEN(F28)&gt;200</formula>
    </cfRule>
  </conditionalFormatting>
  <conditionalFormatting sqref="F28:F29 F36">
    <cfRule type="expression" dxfId="136" priority="134">
      <formula>LEN(F28)&gt;200</formula>
    </cfRule>
  </conditionalFormatting>
  <conditionalFormatting sqref="F37">
    <cfRule type="expression" dxfId="135" priority="132">
      <formula>LEN(F37)&gt;200</formula>
    </cfRule>
  </conditionalFormatting>
  <conditionalFormatting sqref="F37">
    <cfRule type="expression" dxfId="134" priority="131">
      <formula>LEN(F37)&gt;200</formula>
    </cfRule>
  </conditionalFormatting>
  <conditionalFormatting sqref="F46:F47">
    <cfRule type="expression" dxfId="133" priority="130">
      <formula>LEN(F46)&gt;200</formula>
    </cfRule>
  </conditionalFormatting>
  <conditionalFormatting sqref="F46:F47">
    <cfRule type="expression" dxfId="132" priority="129">
      <formula>LEN(F46)&gt;200</formula>
    </cfRule>
  </conditionalFormatting>
  <conditionalFormatting sqref="F75">
    <cfRule type="expression" dxfId="131" priority="122">
      <formula>LEN(F75)&gt;200</formula>
    </cfRule>
  </conditionalFormatting>
  <conditionalFormatting sqref="F75">
    <cfRule type="expression" dxfId="130" priority="121">
      <formula>LEN(F75)&gt;200</formula>
    </cfRule>
  </conditionalFormatting>
  <conditionalFormatting sqref="F79">
    <cfRule type="expression" dxfId="129" priority="120">
      <formula>LEN(F79)&gt;200</formula>
    </cfRule>
  </conditionalFormatting>
  <conditionalFormatting sqref="F79">
    <cfRule type="expression" dxfId="128" priority="119">
      <formula>LEN(F79)&gt;200</formula>
    </cfRule>
  </conditionalFormatting>
  <conditionalFormatting sqref="F92">
    <cfRule type="expression" dxfId="127" priority="118">
      <formula>LEN(F92)&gt;200</formula>
    </cfRule>
  </conditionalFormatting>
  <conditionalFormatting sqref="F92">
    <cfRule type="expression" dxfId="126" priority="117">
      <formula>LEN(F92)&gt;200</formula>
    </cfRule>
  </conditionalFormatting>
  <conditionalFormatting sqref="F30:F31">
    <cfRule type="expression" dxfId="125" priority="114">
      <formula>LEN(F30)&gt;200</formula>
    </cfRule>
  </conditionalFormatting>
  <conditionalFormatting sqref="F30:F31">
    <cfRule type="expression" dxfId="124" priority="113">
      <formula>LEN(F30)&gt;200</formula>
    </cfRule>
  </conditionalFormatting>
  <conditionalFormatting sqref="F30:F31">
    <cfRule type="expression" dxfId="123" priority="111">
      <formula>LEN(F30)&gt;200</formula>
    </cfRule>
  </conditionalFormatting>
  <conditionalFormatting sqref="F95">
    <cfRule type="expression" dxfId="122" priority="204">
      <formula>LEN(#REF!)&gt;200</formula>
    </cfRule>
  </conditionalFormatting>
  <conditionalFormatting sqref="F95">
    <cfRule type="expression" dxfId="121" priority="205">
      <formula>LEN(#REF!)&gt;200</formula>
    </cfRule>
  </conditionalFormatting>
  <conditionalFormatting sqref="F24 F48">
    <cfRule type="expression" dxfId="120" priority="197">
      <formula>LEN(#REF!)&gt;200</formula>
    </cfRule>
  </conditionalFormatting>
  <conditionalFormatting sqref="F25:F26">
    <cfRule type="expression" dxfId="119" priority="151">
      <formula>LEN(#REF!)&gt;200</formula>
    </cfRule>
  </conditionalFormatting>
  <conditionalFormatting sqref="F49:F50">
    <cfRule type="expression" dxfId="118" priority="128">
      <formula>LEN(#REF!)&gt;200</formula>
    </cfRule>
  </conditionalFormatting>
  <conditionalFormatting sqref="F51">
    <cfRule type="expression" dxfId="117" priority="127">
      <formula>LEN(#REF!)&gt;200</formula>
    </cfRule>
  </conditionalFormatting>
  <conditionalFormatting sqref="F58">
    <cfRule type="expression" dxfId="116" priority="126">
      <formula>LEN(#REF!)&gt;200</formula>
    </cfRule>
  </conditionalFormatting>
  <conditionalFormatting sqref="F59:F60">
    <cfRule type="expression" dxfId="115" priority="125">
      <formula>LEN(#REF!)&gt;200</formula>
    </cfRule>
  </conditionalFormatting>
  <conditionalFormatting sqref="F62:F63 F66">
    <cfRule type="expression" dxfId="114" priority="123">
      <formula>LEN(#REF!)&gt;200</formula>
    </cfRule>
  </conditionalFormatting>
  <conditionalFormatting sqref="F61">
    <cfRule type="expression" dxfId="113" priority="124">
      <formula>LEN(#REF!)&gt;200</formula>
    </cfRule>
  </conditionalFormatting>
  <conditionalFormatting sqref="F90:F91">
    <cfRule type="expression" dxfId="112" priority="115">
      <formula>LEN(#REF!)&gt;200</formula>
    </cfRule>
  </conditionalFormatting>
  <conditionalFormatting sqref="F90:F91">
    <cfRule type="expression" dxfId="111" priority="116">
      <formula>LEN(#REF!)&gt;200</formula>
    </cfRule>
  </conditionalFormatting>
  <conditionalFormatting sqref="F30:F31">
    <cfRule type="expression" dxfId="110" priority="104">
      <formula>LEN(F30)&gt;200</formula>
    </cfRule>
  </conditionalFormatting>
  <conditionalFormatting sqref="F30:F31">
    <cfRule type="expression" dxfId="109" priority="103">
      <formula>LEN(F30)&gt;200</formula>
    </cfRule>
  </conditionalFormatting>
  <conditionalFormatting sqref="F30:F31">
    <cfRule type="expression" dxfId="108" priority="107">
      <formula>LEN(F30)&gt;200</formula>
    </cfRule>
  </conditionalFormatting>
  <conditionalFormatting sqref="F30:F31">
    <cfRule type="expression" dxfId="107" priority="102">
      <formula>LEN(F30)&gt;200</formula>
    </cfRule>
  </conditionalFormatting>
  <conditionalFormatting sqref="F30:F31">
    <cfRule type="expression" dxfId="106" priority="101">
      <formula>LEN(F30)&gt;200</formula>
    </cfRule>
  </conditionalFormatting>
  <conditionalFormatting sqref="F30:F31">
    <cfRule type="expression" dxfId="105" priority="112">
      <formula>LEN(F30)&gt;200</formula>
    </cfRule>
  </conditionalFormatting>
  <conditionalFormatting sqref="F30:F31">
    <cfRule type="expression" dxfId="104" priority="110">
      <formula>LEN(F30)&gt;200</formula>
    </cfRule>
  </conditionalFormatting>
  <conditionalFormatting sqref="F30:F31">
    <cfRule type="expression" dxfId="103" priority="109">
      <formula>LEN(F30)&gt;200</formula>
    </cfRule>
  </conditionalFormatting>
  <conditionalFormatting sqref="F30:F31">
    <cfRule type="expression" dxfId="102" priority="108">
      <formula>LEN(F30)&gt;200</formula>
    </cfRule>
  </conditionalFormatting>
  <conditionalFormatting sqref="F30:F31">
    <cfRule type="expression" dxfId="101" priority="105">
      <formula>LEN(F30)&gt;200</formula>
    </cfRule>
  </conditionalFormatting>
  <conditionalFormatting sqref="F30:F31">
    <cfRule type="expression" dxfId="100" priority="106">
      <formula>LEN(F30)&gt;200</formula>
    </cfRule>
  </conditionalFormatting>
  <conditionalFormatting sqref="F30:F31">
    <cfRule type="expression" dxfId="99" priority="100">
      <formula>LEN(F30)&gt;200</formula>
    </cfRule>
  </conditionalFormatting>
  <conditionalFormatting sqref="F30:F31">
    <cfRule type="expression" dxfId="98" priority="99">
      <formula>LEN(F30)&gt;200</formula>
    </cfRule>
  </conditionalFormatting>
  <conditionalFormatting sqref="F30:F31">
    <cfRule type="expression" dxfId="97" priority="97">
      <formula>LEN(F30)&gt;200</formula>
    </cfRule>
  </conditionalFormatting>
  <conditionalFormatting sqref="F30:F31">
    <cfRule type="expression" dxfId="96" priority="98">
      <formula>LEN(F30)&gt;200</formula>
    </cfRule>
  </conditionalFormatting>
  <conditionalFormatting sqref="F96:F98">
    <cfRule type="expression" dxfId="95" priority="96">
      <formula>LEN(F96)&gt;200</formula>
    </cfRule>
  </conditionalFormatting>
  <conditionalFormatting sqref="F96:F98">
    <cfRule type="expression" dxfId="94" priority="95">
      <formula>LEN(F96)&gt;200</formula>
    </cfRule>
  </conditionalFormatting>
  <conditionalFormatting sqref="F52">
    <cfRule type="expression" dxfId="93" priority="94">
      <formula>LEN(#REF!)&gt;200</formula>
    </cfRule>
  </conditionalFormatting>
  <conditionalFormatting sqref="F32">
    <cfRule type="expression" dxfId="92" priority="83">
      <formula>LEN(F32)&gt;200</formula>
    </cfRule>
  </conditionalFormatting>
  <conditionalFormatting sqref="F32">
    <cfRule type="expression" dxfId="91" priority="82">
      <formula>LEN(F32)&gt;200</formula>
    </cfRule>
  </conditionalFormatting>
  <conditionalFormatting sqref="F32">
    <cfRule type="expression" dxfId="90" priority="86">
      <formula>LEN(F32)&gt;200</formula>
    </cfRule>
  </conditionalFormatting>
  <conditionalFormatting sqref="F32">
    <cfRule type="expression" dxfId="89" priority="81">
      <formula>LEN(F32)&gt;200</formula>
    </cfRule>
  </conditionalFormatting>
  <conditionalFormatting sqref="F32">
    <cfRule type="expression" dxfId="88" priority="80">
      <formula>LEN(F32)&gt;200</formula>
    </cfRule>
  </conditionalFormatting>
  <conditionalFormatting sqref="F32">
    <cfRule type="expression" dxfId="87" priority="93">
      <formula>LEN(F32)&gt;200</formula>
    </cfRule>
  </conditionalFormatting>
  <conditionalFormatting sqref="F32">
    <cfRule type="expression" dxfId="86" priority="92">
      <formula>LEN(F32)&gt;200</formula>
    </cfRule>
  </conditionalFormatting>
  <conditionalFormatting sqref="F32">
    <cfRule type="expression" dxfId="85" priority="91">
      <formula>LEN(F32)&gt;200</formula>
    </cfRule>
  </conditionalFormatting>
  <conditionalFormatting sqref="F32">
    <cfRule type="expression" dxfId="84" priority="90">
      <formula>LEN(F32)&gt;200</formula>
    </cfRule>
  </conditionalFormatting>
  <conditionalFormatting sqref="F32">
    <cfRule type="expression" dxfId="83" priority="89">
      <formula>LEN(F32)&gt;200</formula>
    </cfRule>
  </conditionalFormatting>
  <conditionalFormatting sqref="F32">
    <cfRule type="expression" dxfId="82" priority="88">
      <formula>LEN(F32)&gt;200</formula>
    </cfRule>
  </conditionalFormatting>
  <conditionalFormatting sqref="F32">
    <cfRule type="expression" dxfId="81" priority="87">
      <formula>LEN(F32)&gt;200</formula>
    </cfRule>
  </conditionalFormatting>
  <conditionalFormatting sqref="F32">
    <cfRule type="expression" dxfId="80" priority="84">
      <formula>LEN(F32)&gt;200</formula>
    </cfRule>
  </conditionalFormatting>
  <conditionalFormatting sqref="F32">
    <cfRule type="expression" dxfId="79" priority="85">
      <formula>LEN(F32)&gt;200</formula>
    </cfRule>
  </conditionalFormatting>
  <conditionalFormatting sqref="F32">
    <cfRule type="expression" dxfId="78" priority="79">
      <formula>LEN(F32)&gt;200</formula>
    </cfRule>
  </conditionalFormatting>
  <conditionalFormatting sqref="F32">
    <cfRule type="expression" dxfId="77" priority="78">
      <formula>LEN(F32)&gt;200</formula>
    </cfRule>
  </conditionalFormatting>
  <conditionalFormatting sqref="F32">
    <cfRule type="expression" dxfId="76" priority="76">
      <formula>LEN(F32)&gt;200</formula>
    </cfRule>
  </conditionalFormatting>
  <conditionalFormatting sqref="F32">
    <cfRule type="expression" dxfId="75" priority="77">
      <formula>LEN(F32)&gt;200</formula>
    </cfRule>
  </conditionalFormatting>
  <conditionalFormatting sqref="F70">
    <cfRule type="expression" dxfId="74" priority="75">
      <formula>LEN(F70)&gt;200</formula>
    </cfRule>
  </conditionalFormatting>
  <conditionalFormatting sqref="F70">
    <cfRule type="expression" dxfId="73" priority="74">
      <formula>LEN(F70)&gt;200</formula>
    </cfRule>
  </conditionalFormatting>
  <conditionalFormatting sqref="F72 F74">
    <cfRule type="expression" dxfId="72" priority="72">
      <formula>LEN(#REF!)&gt;200</formula>
    </cfRule>
  </conditionalFormatting>
  <conditionalFormatting sqref="F71">
    <cfRule type="expression" dxfId="71" priority="73">
      <formula>LEN(#REF!)&gt;200</formula>
    </cfRule>
  </conditionalFormatting>
  <conditionalFormatting sqref="F54">
    <cfRule type="expression" dxfId="70" priority="70">
      <formula>LEN(#REF!)&gt;200</formula>
    </cfRule>
  </conditionalFormatting>
  <conditionalFormatting sqref="F53">
    <cfRule type="expression" dxfId="69" priority="71">
      <formula>LEN(#REF!)&gt;200</formula>
    </cfRule>
  </conditionalFormatting>
  <conditionalFormatting sqref="F56">
    <cfRule type="expression" dxfId="68" priority="68">
      <formula>LEN(#REF!)&gt;200</formula>
    </cfRule>
  </conditionalFormatting>
  <conditionalFormatting sqref="F55">
    <cfRule type="expression" dxfId="67" priority="69">
      <formula>LEN(#REF!)&gt;200</formula>
    </cfRule>
  </conditionalFormatting>
  <conditionalFormatting sqref="F57">
    <cfRule type="expression" dxfId="66" priority="67">
      <formula>LEN(#REF!)&gt;200</formula>
    </cfRule>
  </conditionalFormatting>
  <conditionalFormatting sqref="F20">
    <cfRule type="expression" dxfId="65" priority="65">
      <formula>LEN(F20)&gt;200</formula>
    </cfRule>
  </conditionalFormatting>
  <conditionalFormatting sqref="F20">
    <cfRule type="expression" dxfId="64" priority="66">
      <formula>LEN(F20)&gt;200</formula>
    </cfRule>
  </conditionalFormatting>
  <conditionalFormatting sqref="F21:F22">
    <cfRule type="expression" dxfId="63" priority="64">
      <formula>LEN(F21)&gt;200</formula>
    </cfRule>
  </conditionalFormatting>
  <conditionalFormatting sqref="F21:F22">
    <cfRule type="expression" dxfId="62" priority="62">
      <formula>LEN(F21)&gt;200</formula>
    </cfRule>
  </conditionalFormatting>
  <conditionalFormatting sqref="F21:F22">
    <cfRule type="expression" dxfId="61" priority="61">
      <formula>LEN(F21)&gt;200</formula>
    </cfRule>
  </conditionalFormatting>
  <conditionalFormatting sqref="F21:F22">
    <cfRule type="expression" dxfId="60" priority="63">
      <formula>LEN(F21)&gt;200</formula>
    </cfRule>
  </conditionalFormatting>
  <conditionalFormatting sqref="F21:F22">
    <cfRule type="expression" dxfId="59" priority="60">
      <formula>LEN(F21)&gt;200</formula>
    </cfRule>
  </conditionalFormatting>
  <conditionalFormatting sqref="F73">
    <cfRule type="expression" dxfId="58" priority="59">
      <formula>LEN(#REF!)&gt;200</formula>
    </cfRule>
  </conditionalFormatting>
  <conditionalFormatting sqref="F76">
    <cfRule type="expression" dxfId="57" priority="58">
      <formula>LEN(F76)&gt;200</formula>
    </cfRule>
  </conditionalFormatting>
  <conditionalFormatting sqref="F76">
    <cfRule type="expression" dxfId="56" priority="57">
      <formula>LEN(F76)&gt;200</formula>
    </cfRule>
  </conditionalFormatting>
  <conditionalFormatting sqref="F77">
    <cfRule type="expression" dxfId="55" priority="56">
      <formula>LEN(F77)&gt;200</formula>
    </cfRule>
  </conditionalFormatting>
  <conditionalFormatting sqref="F77">
    <cfRule type="expression" dxfId="54" priority="55">
      <formula>LEN(F77)&gt;200</formula>
    </cfRule>
  </conditionalFormatting>
  <conditionalFormatting sqref="F108:F110">
    <cfRule type="expression" dxfId="53" priority="54">
      <formula>LEN(F108)&gt;200</formula>
    </cfRule>
  </conditionalFormatting>
  <conditionalFormatting sqref="F108:F110">
    <cfRule type="expression" dxfId="52" priority="53">
      <formula>LEN(F108)&gt;200</formula>
    </cfRule>
  </conditionalFormatting>
  <conditionalFormatting sqref="F86">
    <cfRule type="expression" dxfId="51" priority="51">
      <formula>LEN(#REF!)&gt;200</formula>
    </cfRule>
  </conditionalFormatting>
  <conditionalFormatting sqref="F86">
    <cfRule type="expression" dxfId="50" priority="52">
      <formula>LEN(#REF!)&gt;200</formula>
    </cfRule>
  </conditionalFormatting>
  <conditionalFormatting sqref="F88:F89">
    <cfRule type="expression" dxfId="49" priority="50">
      <formula>LEN(F88)&gt;200</formula>
    </cfRule>
  </conditionalFormatting>
  <conditionalFormatting sqref="F88:F89">
    <cfRule type="expression" dxfId="48" priority="49">
      <formula>LEN(F88)&gt;200</formula>
    </cfRule>
  </conditionalFormatting>
  <conditionalFormatting sqref="G89">
    <cfRule type="expression" dxfId="47" priority="48">
      <formula>LEN(G89)&gt;200</formula>
    </cfRule>
  </conditionalFormatting>
  <conditionalFormatting sqref="F82">
    <cfRule type="expression" dxfId="46" priority="47">
      <formula>LEN(F82)&gt;200</formula>
    </cfRule>
  </conditionalFormatting>
  <conditionalFormatting sqref="F82">
    <cfRule type="expression" dxfId="45" priority="46">
      <formula>LEN(F82)&gt;200</formula>
    </cfRule>
  </conditionalFormatting>
  <conditionalFormatting sqref="F82">
    <cfRule type="expression" dxfId="44" priority="45">
      <formula>LEN(F82)&gt;200</formula>
    </cfRule>
  </conditionalFormatting>
  <conditionalFormatting sqref="F83">
    <cfRule type="expression" dxfId="43" priority="44">
      <formula>LEN(F83)&gt;200</formula>
    </cfRule>
  </conditionalFormatting>
  <conditionalFormatting sqref="F83">
    <cfRule type="expression" dxfId="42" priority="43">
      <formula>LEN(F83)&gt;200</formula>
    </cfRule>
  </conditionalFormatting>
  <conditionalFormatting sqref="F83">
    <cfRule type="expression" dxfId="41" priority="42">
      <formula>LEN(F83)&gt;200</formula>
    </cfRule>
  </conditionalFormatting>
  <conditionalFormatting sqref="F111">
    <cfRule type="expression" dxfId="40" priority="41">
      <formula>LEN(F111)&gt;200</formula>
    </cfRule>
  </conditionalFormatting>
  <conditionalFormatting sqref="F111">
    <cfRule type="expression" dxfId="39" priority="40">
      <formula>LEN(F111)&gt;200</formula>
    </cfRule>
  </conditionalFormatting>
  <conditionalFormatting sqref="F64">
    <cfRule type="expression" dxfId="38" priority="39">
      <formula>LEN(#REF!)&gt;200</formula>
    </cfRule>
  </conditionalFormatting>
  <conditionalFormatting sqref="F65">
    <cfRule type="expression" dxfId="37" priority="38">
      <formula>LEN(#REF!)&gt;200</formula>
    </cfRule>
  </conditionalFormatting>
  <conditionalFormatting sqref="F87">
    <cfRule type="expression" dxfId="36" priority="36">
      <formula>LEN(#REF!)&gt;200</formula>
    </cfRule>
  </conditionalFormatting>
  <conditionalFormatting sqref="F87">
    <cfRule type="expression" dxfId="35" priority="37">
      <formula>LEN(#REF!)&gt;200</formula>
    </cfRule>
  </conditionalFormatting>
  <conditionalFormatting sqref="F112:F114">
    <cfRule type="expression" dxfId="34" priority="35">
      <formula>LEN(F112)&gt;200</formula>
    </cfRule>
  </conditionalFormatting>
  <conditionalFormatting sqref="F112:F114">
    <cfRule type="expression" dxfId="33" priority="34">
      <formula>LEN(F112)&gt;200</formula>
    </cfRule>
  </conditionalFormatting>
  <conditionalFormatting sqref="F115:F117">
    <cfRule type="expression" dxfId="32" priority="33">
      <formula>LEN(F115)&gt;200</formula>
    </cfRule>
  </conditionalFormatting>
  <conditionalFormatting sqref="F115:F117">
    <cfRule type="expression" dxfId="31" priority="32">
      <formula>LEN(F115)&gt;200</formula>
    </cfRule>
  </conditionalFormatting>
  <conditionalFormatting sqref="F34:F35">
    <cfRule type="expression" dxfId="30" priority="31">
      <formula>LEN(F34)&gt;200</formula>
    </cfRule>
  </conditionalFormatting>
  <conditionalFormatting sqref="F34:F35">
    <cfRule type="expression" dxfId="29" priority="30">
      <formula>LEN(F34)&gt;200</formula>
    </cfRule>
  </conditionalFormatting>
  <conditionalFormatting sqref="F33:F34">
    <cfRule type="expression" dxfId="28" priority="19">
      <formula>LEN(F33)&gt;200</formula>
    </cfRule>
  </conditionalFormatting>
  <conditionalFormatting sqref="F33:F34">
    <cfRule type="expression" dxfId="27" priority="18">
      <formula>LEN(F33)&gt;200</formula>
    </cfRule>
  </conditionalFormatting>
  <conditionalFormatting sqref="F33:F34">
    <cfRule type="expression" dxfId="26" priority="22">
      <formula>LEN(F33)&gt;200</formula>
    </cfRule>
  </conditionalFormatting>
  <conditionalFormatting sqref="F33:F34">
    <cfRule type="expression" dxfId="25" priority="17">
      <formula>LEN(F33)&gt;200</formula>
    </cfRule>
  </conditionalFormatting>
  <conditionalFormatting sqref="F33:F34">
    <cfRule type="expression" dxfId="24" priority="16">
      <formula>LEN(F33)&gt;200</formula>
    </cfRule>
  </conditionalFormatting>
  <conditionalFormatting sqref="F33:F34">
    <cfRule type="expression" dxfId="23" priority="29">
      <formula>LEN(F33)&gt;200</formula>
    </cfRule>
  </conditionalFormatting>
  <conditionalFormatting sqref="F33:F34">
    <cfRule type="expression" dxfId="22" priority="28">
      <formula>LEN(F33)&gt;200</formula>
    </cfRule>
  </conditionalFormatting>
  <conditionalFormatting sqref="F33:F34">
    <cfRule type="expression" dxfId="21" priority="27">
      <formula>LEN(F33)&gt;200</formula>
    </cfRule>
  </conditionalFormatting>
  <conditionalFormatting sqref="F33:F34">
    <cfRule type="expression" dxfId="20" priority="26">
      <formula>LEN(F33)&gt;200</formula>
    </cfRule>
  </conditionalFormatting>
  <conditionalFormatting sqref="F33:F34">
    <cfRule type="expression" dxfId="19" priority="25">
      <formula>LEN(F33)&gt;200</formula>
    </cfRule>
  </conditionalFormatting>
  <conditionalFormatting sqref="F33:F34">
    <cfRule type="expression" dxfId="18" priority="24">
      <formula>LEN(F33)&gt;200</formula>
    </cfRule>
  </conditionalFormatting>
  <conditionalFormatting sqref="F33:F34">
    <cfRule type="expression" dxfId="17" priority="23">
      <formula>LEN(F33)&gt;200</formula>
    </cfRule>
  </conditionalFormatting>
  <conditionalFormatting sqref="F33:F34">
    <cfRule type="expression" dxfId="16" priority="20">
      <formula>LEN(F33)&gt;200</formula>
    </cfRule>
  </conditionalFormatting>
  <conditionalFormatting sqref="F33:F34">
    <cfRule type="expression" dxfId="15" priority="21">
      <formula>LEN(F33)&gt;200</formula>
    </cfRule>
  </conditionalFormatting>
  <conditionalFormatting sqref="F33:F34">
    <cfRule type="expression" dxfId="14" priority="15">
      <formula>LEN(F33)&gt;200</formula>
    </cfRule>
  </conditionalFormatting>
  <conditionalFormatting sqref="F33:F34">
    <cfRule type="expression" dxfId="13" priority="14">
      <formula>LEN(F33)&gt;200</formula>
    </cfRule>
  </conditionalFormatting>
  <conditionalFormatting sqref="F33:F34">
    <cfRule type="expression" dxfId="12" priority="12">
      <formula>LEN(F33)&gt;200</formula>
    </cfRule>
  </conditionalFormatting>
  <conditionalFormatting sqref="F33:F34">
    <cfRule type="expression" dxfId="11" priority="13">
      <formula>LEN(F33)&gt;200</formula>
    </cfRule>
  </conditionalFormatting>
  <conditionalFormatting sqref="F67">
    <cfRule type="expression" dxfId="10" priority="10">
      <formula>LEN(F67)&gt;200</formula>
    </cfRule>
  </conditionalFormatting>
  <conditionalFormatting sqref="F67">
    <cfRule type="expression" dxfId="9" priority="11">
      <formula>LEN(F67)&gt;200</formula>
    </cfRule>
  </conditionalFormatting>
  <conditionalFormatting sqref="F68:F69">
    <cfRule type="expression" dxfId="8" priority="9">
      <formula>LEN(F68)&gt;200</formula>
    </cfRule>
  </conditionalFormatting>
  <conditionalFormatting sqref="F68:F69">
    <cfRule type="expression" dxfId="7" priority="7">
      <formula>LEN(F68)&gt;200</formula>
    </cfRule>
  </conditionalFormatting>
  <conditionalFormatting sqref="F68:F69">
    <cfRule type="expression" dxfId="6" priority="6">
      <formula>LEN(F68)&gt;200</formula>
    </cfRule>
  </conditionalFormatting>
  <conditionalFormatting sqref="F68:F69">
    <cfRule type="expression" dxfId="5" priority="8">
      <formula>LEN(F68)&gt;200</formula>
    </cfRule>
  </conditionalFormatting>
  <conditionalFormatting sqref="F68:F69">
    <cfRule type="expression" dxfId="4" priority="5">
      <formula>LEN(F68)&gt;200</formula>
    </cfRule>
  </conditionalFormatting>
  <conditionalFormatting sqref="F118:F120">
    <cfRule type="expression" dxfId="3" priority="4">
      <formula>LEN(F118)&gt;200</formula>
    </cfRule>
  </conditionalFormatting>
  <conditionalFormatting sqref="F118:F120">
    <cfRule type="expression" dxfId="2" priority="3">
      <formula>LEN(F118)&gt;200</formula>
    </cfRule>
  </conditionalFormatting>
  <conditionalFormatting sqref="F121">
    <cfRule type="expression" dxfId="1" priority="2">
      <formula>LEN(F121)&gt;200</formula>
    </cfRule>
  </conditionalFormatting>
  <conditionalFormatting sqref="F121">
    <cfRule type="expression" dxfId="0" priority="1">
      <formula>LEN(F121)&gt;200</formula>
    </cfRule>
  </conditionalFormatting>
  <pageMargins left="0.59055118110236227" right="0" top="0.55118110236220474" bottom="0" header="0.31496062992125984" footer="0.31496062992125984"/>
  <pageSetup paperSize="9" scale="60" orientation="landscape"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O5"/>
  <sheetViews>
    <sheetView workbookViewId="0">
      <selection activeCell="E10" sqref="E10"/>
    </sheetView>
  </sheetViews>
  <sheetFormatPr defaultRowHeight="15" x14ac:dyDescent="0.25"/>
  <cols>
    <col min="2" max="2" width="7.140625" style="8" customWidth="1"/>
    <col min="3" max="3" width="25.140625" bestFit="1" customWidth="1"/>
    <col min="4" max="4" width="12.5703125" bestFit="1" customWidth="1"/>
    <col min="5" max="5" width="24.5703125" customWidth="1"/>
    <col min="8" max="9" width="14.42578125" bestFit="1" customWidth="1"/>
    <col min="10" max="10" width="9.7109375" bestFit="1" customWidth="1"/>
    <col min="11" max="11" width="12" customWidth="1"/>
    <col min="12" max="13" width="9.7109375" bestFit="1" customWidth="1"/>
    <col min="15" max="15" width="13.140625" bestFit="1" customWidth="1"/>
  </cols>
  <sheetData>
    <row r="2" spans="2:15" x14ac:dyDescent="0.25">
      <c r="B2" s="328" t="s">
        <v>28</v>
      </c>
      <c r="C2" s="328" t="s">
        <v>2</v>
      </c>
      <c r="D2" s="328" t="s">
        <v>29</v>
      </c>
      <c r="E2" s="328" t="s">
        <v>30</v>
      </c>
      <c r="F2" s="328"/>
      <c r="G2" s="328"/>
      <c r="H2" s="328" t="s">
        <v>272</v>
      </c>
      <c r="I2" s="328" t="s">
        <v>31</v>
      </c>
      <c r="J2" s="328" t="s">
        <v>32</v>
      </c>
      <c r="K2" s="328" t="s">
        <v>33</v>
      </c>
      <c r="L2" s="328" t="s">
        <v>34</v>
      </c>
      <c r="M2" s="329" t="s">
        <v>262</v>
      </c>
      <c r="N2" s="328" t="s">
        <v>261</v>
      </c>
      <c r="O2" s="329" t="s">
        <v>40</v>
      </c>
    </row>
    <row r="3" spans="2:15" ht="21" customHeight="1" x14ac:dyDescent="0.25">
      <c r="B3" s="328"/>
      <c r="C3" s="328"/>
      <c r="D3" s="328"/>
      <c r="E3" s="292" t="s">
        <v>270</v>
      </c>
      <c r="F3" s="292">
        <v>2</v>
      </c>
      <c r="G3" s="292">
        <v>3</v>
      </c>
      <c r="H3" s="328"/>
      <c r="I3" s="328"/>
      <c r="J3" s="328"/>
      <c r="K3" s="328"/>
      <c r="L3" s="328"/>
      <c r="M3" s="330"/>
      <c r="N3" s="328"/>
      <c r="O3" s="330"/>
    </row>
    <row r="4" spans="2:15" s="269" customFormat="1" ht="137.25" customHeight="1" x14ac:dyDescent="0.25">
      <c r="B4" s="278">
        <v>1</v>
      </c>
      <c r="C4" s="266" t="s">
        <v>320</v>
      </c>
      <c r="D4" s="267">
        <v>540000000</v>
      </c>
      <c r="E4" s="275" t="s">
        <v>321</v>
      </c>
      <c r="F4" s="266"/>
      <c r="G4" s="266"/>
      <c r="H4" s="268"/>
      <c r="I4" s="268"/>
      <c r="J4" s="268"/>
      <c r="K4" s="268"/>
      <c r="L4" s="268"/>
      <c r="M4" s="268"/>
      <c r="N4" s="268"/>
      <c r="O4" s="273"/>
    </row>
    <row r="5" spans="2:15" s="269" customFormat="1" ht="105" x14ac:dyDescent="0.25">
      <c r="B5" s="278">
        <v>1</v>
      </c>
      <c r="C5" s="266" t="s">
        <v>351</v>
      </c>
      <c r="D5" s="267">
        <v>114200000</v>
      </c>
      <c r="E5" s="275" t="s">
        <v>352</v>
      </c>
      <c r="F5" s="266"/>
      <c r="G5" s="266"/>
      <c r="H5" s="268"/>
      <c r="I5" s="268"/>
      <c r="J5" s="268"/>
      <c r="K5" s="275" t="s">
        <v>364</v>
      </c>
      <c r="L5" s="268"/>
      <c r="M5" s="268"/>
      <c r="N5" s="268"/>
      <c r="O5" s="273"/>
    </row>
  </sheetData>
  <mergeCells count="12">
    <mergeCell ref="O2:O3"/>
    <mergeCell ref="B2:B3"/>
    <mergeCell ref="C2:C3"/>
    <mergeCell ref="D2:D3"/>
    <mergeCell ref="E2:G2"/>
    <mergeCell ref="H2:H3"/>
    <mergeCell ref="I2:I3"/>
    <mergeCell ref="J2:J3"/>
    <mergeCell ref="K2:K3"/>
    <mergeCell ref="L2:L3"/>
    <mergeCell ref="M2:M3"/>
    <mergeCell ref="N2:N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3"/>
  <sheetViews>
    <sheetView workbookViewId="0">
      <selection activeCell="A3" sqref="A3"/>
    </sheetView>
  </sheetViews>
  <sheetFormatPr defaultRowHeight="15" x14ac:dyDescent="0.25"/>
  <sheetData>
    <row r="1" spans="1:1" x14ac:dyDescent="0.25">
      <c r="A1">
        <v>1690000</v>
      </c>
    </row>
    <row r="2" spans="1:1" x14ac:dyDescent="0.25">
      <c r="A2">
        <v>1260000</v>
      </c>
    </row>
    <row r="3" spans="1:1" x14ac:dyDescent="0.25">
      <c r="A3">
        <f>(A1*3)+A2</f>
        <v>6330000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view="pageBreakPreview" zoomScale="80" zoomScaleNormal="70" zoomScaleSheetLayoutView="80" workbookViewId="0">
      <selection activeCell="F11" sqref="F11"/>
    </sheetView>
  </sheetViews>
  <sheetFormatPr defaultRowHeight="15" x14ac:dyDescent="0.25"/>
  <cols>
    <col min="1" max="1" width="9.140625" customWidth="1"/>
    <col min="2" max="2" width="47.85546875" bestFit="1" customWidth="1"/>
    <col min="3" max="3" width="16.5703125" customWidth="1"/>
    <col min="4" max="4" width="12.7109375" bestFit="1" customWidth="1"/>
    <col min="5" max="5" width="44.7109375" customWidth="1"/>
    <col min="6" max="6" width="25" customWidth="1"/>
  </cols>
  <sheetData>
    <row r="1" spans="1:6" ht="15.75" x14ac:dyDescent="0.25">
      <c r="A1" s="327" t="s">
        <v>0</v>
      </c>
      <c r="B1" s="327"/>
      <c r="C1" s="327"/>
      <c r="D1" s="327"/>
      <c r="E1" s="327"/>
    </row>
    <row r="2" spans="1:6" ht="15.75" x14ac:dyDescent="0.25">
      <c r="A2" s="327" t="s">
        <v>1</v>
      </c>
      <c r="B2" s="327"/>
      <c r="C2" s="327"/>
      <c r="D2" s="327"/>
      <c r="E2" s="327"/>
    </row>
    <row r="4" spans="1:6" x14ac:dyDescent="0.25">
      <c r="A4" t="s">
        <v>18</v>
      </c>
      <c r="B4" t="s">
        <v>19</v>
      </c>
    </row>
    <row r="5" spans="1:6" x14ac:dyDescent="0.25">
      <c r="A5" t="s">
        <v>17</v>
      </c>
      <c r="B5" t="s">
        <v>16</v>
      </c>
    </row>
    <row r="6" spans="1:6" x14ac:dyDescent="0.25">
      <c r="A6" t="s">
        <v>26</v>
      </c>
      <c r="B6" t="s">
        <v>24</v>
      </c>
    </row>
    <row r="8" spans="1:6" x14ac:dyDescent="0.25">
      <c r="A8" s="1" t="s">
        <v>3</v>
      </c>
      <c r="B8" s="1" t="s">
        <v>4</v>
      </c>
      <c r="C8" s="1" t="s">
        <v>2</v>
      </c>
      <c r="D8" s="1" t="s">
        <v>21</v>
      </c>
      <c r="E8" s="1" t="s">
        <v>38</v>
      </c>
      <c r="F8" s="1" t="s">
        <v>40</v>
      </c>
    </row>
    <row r="9" spans="1:6" ht="97.5" customHeight="1" x14ac:dyDescent="0.25">
      <c r="A9" s="2">
        <v>1</v>
      </c>
      <c r="B9" s="3" t="s">
        <v>5</v>
      </c>
      <c r="C9" s="3" t="s">
        <v>20</v>
      </c>
      <c r="D9" s="5">
        <v>2134500</v>
      </c>
      <c r="E9" s="4" t="s">
        <v>25</v>
      </c>
      <c r="F9" s="14" t="s">
        <v>44</v>
      </c>
    </row>
    <row r="10" spans="1:6" ht="101.25" customHeight="1" x14ac:dyDescent="0.25">
      <c r="A10" s="2">
        <v>2</v>
      </c>
      <c r="B10" s="3" t="s">
        <v>6</v>
      </c>
      <c r="C10" s="3" t="s">
        <v>20</v>
      </c>
      <c r="D10" s="5">
        <v>1578300</v>
      </c>
      <c r="E10" s="4" t="s">
        <v>25</v>
      </c>
      <c r="F10" s="14" t="s">
        <v>39</v>
      </c>
    </row>
    <row r="11" spans="1:6" ht="46.5" customHeight="1" x14ac:dyDescent="0.25">
      <c r="A11" s="2">
        <v>3</v>
      </c>
      <c r="B11" s="3" t="s">
        <v>8</v>
      </c>
      <c r="C11" s="3" t="s">
        <v>20</v>
      </c>
      <c r="D11" s="5">
        <v>2134500</v>
      </c>
      <c r="E11" s="4" t="s">
        <v>9</v>
      </c>
      <c r="F11" s="14" t="s">
        <v>39</v>
      </c>
    </row>
    <row r="12" spans="1:6" ht="129" x14ac:dyDescent="0.25">
      <c r="A12" s="2">
        <v>4</v>
      </c>
      <c r="B12" s="3" t="s">
        <v>7</v>
      </c>
      <c r="C12" s="3" t="s">
        <v>20</v>
      </c>
      <c r="D12" s="5">
        <v>2286500</v>
      </c>
      <c r="E12" s="4" t="s">
        <v>27</v>
      </c>
      <c r="F12" s="14" t="s">
        <v>45</v>
      </c>
    </row>
    <row r="13" spans="1:6" ht="57" x14ac:dyDescent="0.25">
      <c r="A13" s="2">
        <v>5</v>
      </c>
      <c r="B13" s="3" t="s">
        <v>12</v>
      </c>
      <c r="C13" s="3" t="s">
        <v>22</v>
      </c>
      <c r="D13" s="5">
        <v>3897400</v>
      </c>
      <c r="E13" s="3" t="s">
        <v>10</v>
      </c>
      <c r="F13" s="9"/>
    </row>
    <row r="14" spans="1:6" ht="57" x14ac:dyDescent="0.25">
      <c r="A14" s="2">
        <v>6</v>
      </c>
      <c r="B14" s="3" t="s">
        <v>12</v>
      </c>
      <c r="C14" s="3" t="s">
        <v>22</v>
      </c>
      <c r="D14" s="5">
        <v>1600000</v>
      </c>
      <c r="E14" s="3" t="s">
        <v>11</v>
      </c>
      <c r="F14" s="15" t="s">
        <v>41</v>
      </c>
    </row>
    <row r="15" spans="1:6" ht="57" x14ac:dyDescent="0.25">
      <c r="A15" s="2">
        <v>7</v>
      </c>
      <c r="B15" s="3" t="s">
        <v>13</v>
      </c>
      <c r="C15" s="3" t="s">
        <v>23</v>
      </c>
      <c r="D15" s="6">
        <v>5943800</v>
      </c>
      <c r="E15" s="7" t="s">
        <v>14</v>
      </c>
      <c r="F15" s="14" t="s">
        <v>43</v>
      </c>
    </row>
    <row r="16" spans="1:6" ht="57" x14ac:dyDescent="0.25">
      <c r="A16" s="2">
        <v>8</v>
      </c>
      <c r="B16" s="3" t="s">
        <v>13</v>
      </c>
      <c r="C16" s="3" t="s">
        <v>23</v>
      </c>
      <c r="D16" s="6">
        <v>6069000</v>
      </c>
      <c r="E16" s="7" t="s">
        <v>15</v>
      </c>
      <c r="F16" s="15" t="s">
        <v>42</v>
      </c>
    </row>
  </sheetData>
  <mergeCells count="2">
    <mergeCell ref="A1:E1"/>
    <mergeCell ref="A2:E2"/>
  </mergeCells>
  <pageMargins left="0.31496062992125984" right="0.31496062992125984" top="0.74803149606299213" bottom="0.74803149606299213" header="0.31496062992125984" footer="0.31496062992125984"/>
  <pageSetup paperSize="9"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O44"/>
  <sheetViews>
    <sheetView tabSelected="1" topLeftCell="A16" zoomScale="85" zoomScaleNormal="85" workbookViewId="0">
      <selection activeCell="D20" sqref="D20:D21"/>
    </sheetView>
  </sheetViews>
  <sheetFormatPr defaultRowHeight="15" x14ac:dyDescent="0.25"/>
  <cols>
    <col min="2" max="2" width="7.140625" style="8" customWidth="1"/>
    <col min="3" max="3" width="25" bestFit="1" customWidth="1"/>
    <col min="4" max="4" width="12.5703125" bestFit="1" customWidth="1"/>
    <col min="5" max="5" width="20.140625" bestFit="1" customWidth="1"/>
    <col min="6" max="6" width="13.7109375" customWidth="1"/>
    <col min="8" max="9" width="14.42578125" bestFit="1" customWidth="1"/>
    <col min="10" max="12" width="9.7109375" bestFit="1" customWidth="1"/>
    <col min="13" max="13" width="10" bestFit="1" customWidth="1"/>
  </cols>
  <sheetData>
    <row r="2" spans="2:15" x14ac:dyDescent="0.25">
      <c r="B2" s="328" t="s">
        <v>28</v>
      </c>
      <c r="C2" s="328" t="s">
        <v>2</v>
      </c>
      <c r="D2" s="328" t="s">
        <v>29</v>
      </c>
      <c r="E2" s="328" t="s">
        <v>30</v>
      </c>
      <c r="F2" s="328"/>
      <c r="G2" s="328"/>
      <c r="H2" s="328" t="s">
        <v>272</v>
      </c>
      <c r="I2" s="328" t="s">
        <v>31</v>
      </c>
      <c r="J2" s="328" t="s">
        <v>32</v>
      </c>
      <c r="K2" s="328" t="s">
        <v>33</v>
      </c>
      <c r="L2" s="328" t="s">
        <v>34</v>
      </c>
      <c r="M2" s="329" t="s">
        <v>262</v>
      </c>
      <c r="N2" s="328" t="s">
        <v>261</v>
      </c>
    </row>
    <row r="3" spans="2:15" ht="30" x14ac:dyDescent="0.25">
      <c r="B3" s="328"/>
      <c r="C3" s="328"/>
      <c r="D3" s="328"/>
      <c r="E3" s="270" t="s">
        <v>263</v>
      </c>
      <c r="F3" s="13">
        <v>2</v>
      </c>
      <c r="G3" s="13">
        <v>3</v>
      </c>
      <c r="H3" s="328"/>
      <c r="I3" s="328"/>
      <c r="J3" s="328"/>
      <c r="K3" s="328"/>
      <c r="L3" s="328"/>
      <c r="M3" s="330"/>
      <c r="N3" s="328"/>
    </row>
    <row r="4" spans="2:15" x14ac:dyDescent="0.25">
      <c r="B4" s="13">
        <v>1</v>
      </c>
      <c r="C4" s="9" t="s">
        <v>35</v>
      </c>
      <c r="D4" s="11">
        <f>'[1]Perdin Identifikasi'!$H$20</f>
        <v>9587800</v>
      </c>
      <c r="E4" s="9" t="s">
        <v>36</v>
      </c>
      <c r="F4" s="9"/>
      <c r="G4" s="9"/>
      <c r="H4" s="12">
        <v>44602</v>
      </c>
      <c r="I4" s="12">
        <v>44602</v>
      </c>
      <c r="J4" s="12">
        <v>44603</v>
      </c>
      <c r="K4" s="12">
        <v>44606</v>
      </c>
      <c r="L4" s="12">
        <v>44607</v>
      </c>
      <c r="M4" s="12"/>
      <c r="N4" s="12"/>
    </row>
    <row r="5" spans="2:15" x14ac:dyDescent="0.25">
      <c r="B5" s="13">
        <v>2</v>
      </c>
      <c r="C5" s="9" t="s">
        <v>37</v>
      </c>
      <c r="D5" s="11">
        <f>'[1]Perdin Penysunan'!$H$20</f>
        <v>1010000</v>
      </c>
      <c r="E5" s="9" t="s">
        <v>36</v>
      </c>
      <c r="F5" s="9"/>
      <c r="G5" s="9"/>
      <c r="H5" s="12">
        <v>44602</v>
      </c>
      <c r="I5" s="12">
        <v>44602</v>
      </c>
      <c r="J5" s="12">
        <v>44603</v>
      </c>
      <c r="K5" s="12">
        <v>44606</v>
      </c>
      <c r="L5" s="12">
        <v>44607</v>
      </c>
      <c r="M5" s="12"/>
      <c r="N5" s="12"/>
    </row>
    <row r="6" spans="2:15" x14ac:dyDescent="0.25">
      <c r="B6" s="277">
        <v>3</v>
      </c>
      <c r="C6" s="9" t="s">
        <v>277</v>
      </c>
      <c r="D6" s="11">
        <v>5925000</v>
      </c>
      <c r="E6" s="9" t="s">
        <v>278</v>
      </c>
      <c r="F6" s="9"/>
      <c r="G6" s="9"/>
      <c r="H6" s="12">
        <v>44659</v>
      </c>
      <c r="I6" s="12">
        <v>44659</v>
      </c>
      <c r="J6" s="12">
        <v>44659</v>
      </c>
      <c r="K6" s="12">
        <v>44662</v>
      </c>
      <c r="L6" s="12"/>
      <c r="M6" s="12"/>
      <c r="N6" s="12"/>
    </row>
    <row r="7" spans="2:15" x14ac:dyDescent="0.25">
      <c r="B7" s="277">
        <v>4</v>
      </c>
      <c r="C7" s="9" t="s">
        <v>277</v>
      </c>
      <c r="D7" s="11">
        <v>5925000</v>
      </c>
      <c r="E7" s="9" t="s">
        <v>279</v>
      </c>
      <c r="F7" s="9"/>
      <c r="G7" s="9"/>
      <c r="H7" s="12">
        <v>44659</v>
      </c>
      <c r="I7" s="12">
        <v>44659</v>
      </c>
      <c r="J7" s="12">
        <v>44659</v>
      </c>
      <c r="K7" s="12">
        <v>44662</v>
      </c>
      <c r="L7" s="12"/>
      <c r="M7" s="12"/>
      <c r="N7" s="12"/>
    </row>
    <row r="8" spans="2:15" x14ac:dyDescent="0.25">
      <c r="B8" s="277">
        <v>5</v>
      </c>
      <c r="C8" s="9" t="s">
        <v>277</v>
      </c>
      <c r="D8" s="11">
        <v>5925000</v>
      </c>
      <c r="E8" s="9" t="s">
        <v>280</v>
      </c>
      <c r="F8" s="9"/>
      <c r="G8" s="9"/>
      <c r="H8" s="12">
        <v>44659</v>
      </c>
      <c r="I8" s="12">
        <v>44659</v>
      </c>
      <c r="J8" s="12">
        <v>44659</v>
      </c>
      <c r="K8" s="12">
        <v>44662</v>
      </c>
      <c r="L8" s="12"/>
      <c r="M8" s="12"/>
      <c r="N8" s="12"/>
    </row>
    <row r="9" spans="2:15" x14ac:dyDescent="0.25">
      <c r="B9" s="277">
        <v>6</v>
      </c>
      <c r="C9" s="9" t="s">
        <v>277</v>
      </c>
      <c r="D9" s="11">
        <v>5925000</v>
      </c>
      <c r="E9" s="9" t="s">
        <v>281</v>
      </c>
      <c r="F9" s="9"/>
      <c r="G9" s="9"/>
      <c r="H9" s="12">
        <v>44659</v>
      </c>
      <c r="I9" s="12">
        <v>44659</v>
      </c>
      <c r="J9" s="12">
        <v>44659</v>
      </c>
      <c r="K9" s="12">
        <v>44662</v>
      </c>
      <c r="L9" s="12"/>
      <c r="M9" s="12"/>
      <c r="N9" s="12"/>
    </row>
    <row r="10" spans="2:15" x14ac:dyDescent="0.25">
      <c r="B10" s="277">
        <v>7</v>
      </c>
      <c r="C10" s="9" t="s">
        <v>277</v>
      </c>
      <c r="D10" s="11">
        <v>5925000</v>
      </c>
      <c r="E10" s="9" t="s">
        <v>282</v>
      </c>
      <c r="F10" s="9"/>
      <c r="G10" s="9"/>
      <c r="H10" s="12">
        <v>44659</v>
      </c>
      <c r="I10" s="12">
        <v>44659</v>
      </c>
      <c r="J10" s="12">
        <v>44659</v>
      </c>
      <c r="K10" s="12">
        <v>44662</v>
      </c>
      <c r="L10" s="12"/>
      <c r="M10" s="12"/>
      <c r="N10" s="12"/>
    </row>
    <row r="11" spans="2:15" ht="135" x14ac:dyDescent="0.25">
      <c r="B11" s="279">
        <v>8</v>
      </c>
      <c r="C11" s="282" t="s">
        <v>283</v>
      </c>
      <c r="D11" s="283">
        <v>3570000</v>
      </c>
      <c r="E11" s="281" t="s">
        <v>289</v>
      </c>
      <c r="F11" s="275" t="s">
        <v>292</v>
      </c>
      <c r="G11" s="9"/>
      <c r="H11" s="12"/>
      <c r="I11" s="12"/>
      <c r="J11" s="12"/>
      <c r="K11" s="12"/>
      <c r="L11" s="12"/>
      <c r="M11" s="12"/>
      <c r="N11" s="12"/>
    </row>
    <row r="12" spans="2:15" ht="30" x14ac:dyDescent="0.25">
      <c r="B12" s="288">
        <v>9</v>
      </c>
      <c r="C12" s="282" t="s">
        <v>303</v>
      </c>
      <c r="D12" s="283">
        <v>5900000</v>
      </c>
      <c r="E12" s="275" t="s">
        <v>309</v>
      </c>
      <c r="F12" s="275"/>
      <c r="G12" s="9"/>
      <c r="H12" s="275" t="s">
        <v>309</v>
      </c>
      <c r="I12" s="12"/>
      <c r="J12" s="12"/>
      <c r="K12" s="12"/>
      <c r="L12" s="12"/>
      <c r="M12" s="12"/>
      <c r="N12" s="12"/>
    </row>
    <row r="13" spans="2:15" ht="30" x14ac:dyDescent="0.25">
      <c r="B13" s="290">
        <v>10</v>
      </c>
      <c r="C13" s="282" t="s">
        <v>310</v>
      </c>
      <c r="D13" s="283">
        <v>6330000</v>
      </c>
      <c r="E13" s="275" t="s">
        <v>309</v>
      </c>
      <c r="F13" s="275"/>
      <c r="G13" s="9"/>
      <c r="H13" s="275" t="s">
        <v>309</v>
      </c>
      <c r="I13" s="12"/>
      <c r="J13" s="12"/>
      <c r="K13" s="12"/>
      <c r="L13" s="12"/>
      <c r="M13" s="12"/>
      <c r="N13" s="12"/>
    </row>
    <row r="14" spans="2:15" ht="60" x14ac:dyDescent="0.25">
      <c r="B14" s="290">
        <v>11</v>
      </c>
      <c r="C14" s="282" t="s">
        <v>311</v>
      </c>
      <c r="D14" s="283">
        <v>205000</v>
      </c>
      <c r="E14" s="275" t="s">
        <v>312</v>
      </c>
      <c r="F14" s="275"/>
      <c r="G14" s="9"/>
      <c r="H14" s="275" t="s">
        <v>316</v>
      </c>
      <c r="I14" s="275" t="s">
        <v>323</v>
      </c>
      <c r="J14" s="275" t="s">
        <v>327</v>
      </c>
      <c r="K14" s="12"/>
      <c r="L14" s="12"/>
      <c r="M14" s="12">
        <v>44679</v>
      </c>
      <c r="N14" s="12"/>
    </row>
    <row r="15" spans="2:15" s="300" customFormat="1" ht="90" x14ac:dyDescent="0.25">
      <c r="B15" s="294">
        <v>12</v>
      </c>
      <c r="C15" s="295" t="s">
        <v>325</v>
      </c>
      <c r="D15" s="296">
        <v>10500000</v>
      </c>
      <c r="E15" s="297" t="s">
        <v>326</v>
      </c>
      <c r="F15" s="297"/>
      <c r="G15" s="298"/>
      <c r="H15" s="275" t="s">
        <v>353</v>
      </c>
      <c r="I15" s="275" t="s">
        <v>354</v>
      </c>
      <c r="J15" s="299"/>
      <c r="K15" s="299"/>
      <c r="L15" s="299"/>
      <c r="M15" s="299"/>
      <c r="N15" s="299"/>
    </row>
    <row r="16" spans="2:15" s="300" customFormat="1" ht="60" x14ac:dyDescent="0.25">
      <c r="B16" s="309">
        <v>13</v>
      </c>
      <c r="C16" s="295" t="s">
        <v>414</v>
      </c>
      <c r="D16" s="296">
        <v>10960600</v>
      </c>
      <c r="E16" s="297" t="s">
        <v>415</v>
      </c>
      <c r="F16" s="297" t="s">
        <v>416</v>
      </c>
      <c r="G16" s="298"/>
      <c r="H16" s="275" t="s">
        <v>417</v>
      </c>
      <c r="I16" s="275" t="s">
        <v>417</v>
      </c>
      <c r="J16" s="299"/>
      <c r="K16" s="273">
        <v>44691</v>
      </c>
      <c r="L16" s="273">
        <v>44692</v>
      </c>
      <c r="M16" s="273">
        <v>44705</v>
      </c>
      <c r="N16" s="268"/>
      <c r="O16" s="273" t="s">
        <v>418</v>
      </c>
    </row>
    <row r="17" spans="2:14" s="300" customFormat="1" ht="45" x14ac:dyDescent="0.25">
      <c r="B17" s="294">
        <v>14</v>
      </c>
      <c r="C17" s="295" t="s">
        <v>277</v>
      </c>
      <c r="D17" s="296">
        <v>5925000</v>
      </c>
      <c r="E17" s="297" t="s">
        <v>333</v>
      </c>
      <c r="F17" s="297"/>
      <c r="G17" s="298"/>
      <c r="H17" s="297" t="s">
        <v>333</v>
      </c>
      <c r="I17" s="297" t="s">
        <v>333</v>
      </c>
      <c r="J17" s="297" t="s">
        <v>333</v>
      </c>
      <c r="K17" s="297" t="s">
        <v>339</v>
      </c>
      <c r="L17" s="299"/>
      <c r="M17" s="299"/>
      <c r="N17" s="299"/>
    </row>
    <row r="18" spans="2:14" s="300" customFormat="1" ht="45" x14ac:dyDescent="0.25">
      <c r="B18" s="309">
        <v>15</v>
      </c>
      <c r="C18" s="295" t="s">
        <v>277</v>
      </c>
      <c r="D18" s="296">
        <v>11850000</v>
      </c>
      <c r="E18" s="297" t="s">
        <v>333</v>
      </c>
      <c r="F18" s="297"/>
      <c r="G18" s="298"/>
      <c r="H18" s="297" t="s">
        <v>333</v>
      </c>
      <c r="I18" s="297" t="s">
        <v>333</v>
      </c>
      <c r="J18" s="297" t="s">
        <v>333</v>
      </c>
      <c r="K18" s="297" t="s">
        <v>339</v>
      </c>
      <c r="L18" s="299"/>
      <c r="M18" s="299"/>
      <c r="N18" s="299"/>
    </row>
    <row r="19" spans="2:14" s="300" customFormat="1" ht="60" x14ac:dyDescent="0.25">
      <c r="B19" s="294">
        <v>16</v>
      </c>
      <c r="C19" s="295" t="s">
        <v>335</v>
      </c>
      <c r="D19" s="305" t="s">
        <v>409</v>
      </c>
      <c r="E19" s="297" t="s">
        <v>338</v>
      </c>
      <c r="F19" s="297" t="s">
        <v>339</v>
      </c>
      <c r="G19" s="298"/>
      <c r="H19" s="297"/>
      <c r="I19" s="297"/>
      <c r="J19" s="299"/>
      <c r="K19" s="310">
        <v>44691</v>
      </c>
      <c r="L19" s="310">
        <v>44692</v>
      </c>
      <c r="M19" s="310">
        <v>44705</v>
      </c>
      <c r="N19" s="310" t="s">
        <v>411</v>
      </c>
    </row>
    <row r="20" spans="2:14" s="300" customFormat="1" ht="45" x14ac:dyDescent="0.25">
      <c r="B20" s="309">
        <v>17</v>
      </c>
      <c r="C20" s="295" t="s">
        <v>336</v>
      </c>
      <c r="D20" s="296">
        <v>900500</v>
      </c>
      <c r="E20" s="297" t="s">
        <v>337</v>
      </c>
      <c r="F20" s="297" t="s">
        <v>339</v>
      </c>
      <c r="G20" s="298"/>
      <c r="H20" s="297"/>
      <c r="I20" s="297"/>
      <c r="J20" s="299"/>
      <c r="K20" s="310">
        <v>44691</v>
      </c>
      <c r="L20" s="310">
        <v>44692</v>
      </c>
      <c r="M20" s="310">
        <v>44705</v>
      </c>
      <c r="N20" s="310" t="s">
        <v>410</v>
      </c>
    </row>
    <row r="21" spans="2:14" s="300" customFormat="1" ht="45" x14ac:dyDescent="0.25">
      <c r="B21" s="294">
        <v>18</v>
      </c>
      <c r="C21" s="295" t="s">
        <v>283</v>
      </c>
      <c r="D21" s="296">
        <v>10960600</v>
      </c>
      <c r="E21" s="297" t="s">
        <v>340</v>
      </c>
      <c r="F21" s="297" t="s">
        <v>339</v>
      </c>
      <c r="G21" s="298"/>
      <c r="H21" s="297"/>
      <c r="I21" s="297"/>
      <c r="J21" s="299"/>
      <c r="K21" s="299"/>
      <c r="L21" s="299"/>
      <c r="M21" s="299"/>
      <c r="N21" s="299"/>
    </row>
    <row r="22" spans="2:14" s="300" customFormat="1" ht="60" x14ac:dyDescent="0.25">
      <c r="B22" s="309">
        <v>19</v>
      </c>
      <c r="C22" s="295" t="s">
        <v>343</v>
      </c>
      <c r="D22" s="305" t="s">
        <v>356</v>
      </c>
      <c r="E22" s="297" t="s">
        <v>344</v>
      </c>
      <c r="F22" s="297" t="s">
        <v>357</v>
      </c>
      <c r="G22" s="298"/>
      <c r="H22" s="275" t="s">
        <v>353</v>
      </c>
      <c r="I22" s="275" t="s">
        <v>401</v>
      </c>
      <c r="J22" s="299"/>
      <c r="K22" s="299"/>
      <c r="L22" s="299"/>
      <c r="M22" s="299"/>
      <c r="N22" s="299" t="s">
        <v>404</v>
      </c>
    </row>
    <row r="23" spans="2:14" ht="135" x14ac:dyDescent="0.25">
      <c r="B23" s="294">
        <v>20</v>
      </c>
      <c r="C23" s="15" t="s">
        <v>277</v>
      </c>
      <c r="D23" s="284">
        <v>202275000</v>
      </c>
      <c r="E23" s="270" t="s">
        <v>358</v>
      </c>
      <c r="F23" s="270" t="s">
        <v>380</v>
      </c>
      <c r="G23" s="270" t="s">
        <v>399</v>
      </c>
      <c r="H23" s="12"/>
      <c r="I23" s="12"/>
      <c r="J23" s="12"/>
      <c r="K23" s="12"/>
      <c r="L23" s="12"/>
      <c r="M23" s="12"/>
      <c r="N23" s="12"/>
    </row>
    <row r="24" spans="2:14" ht="135" x14ac:dyDescent="0.25">
      <c r="B24" s="309">
        <v>21</v>
      </c>
      <c r="C24" s="15" t="s">
        <v>277</v>
      </c>
      <c r="D24" s="284">
        <v>39150000</v>
      </c>
      <c r="E24" s="270" t="s">
        <v>359</v>
      </c>
      <c r="F24" s="270" t="s">
        <v>381</v>
      </c>
      <c r="G24" s="270" t="s">
        <v>398</v>
      </c>
      <c r="H24" s="12"/>
      <c r="I24" s="12"/>
      <c r="J24" s="12"/>
      <c r="K24" s="12"/>
      <c r="L24" s="12"/>
      <c r="M24" s="12"/>
      <c r="N24" s="12"/>
    </row>
    <row r="25" spans="2:14" ht="90" x14ac:dyDescent="0.25">
      <c r="B25" s="294">
        <v>22</v>
      </c>
      <c r="C25" s="15" t="s">
        <v>277</v>
      </c>
      <c r="D25" s="284">
        <v>32800000</v>
      </c>
      <c r="E25" s="270" t="s">
        <v>360</v>
      </c>
      <c r="F25" s="270" t="s">
        <v>396</v>
      </c>
      <c r="G25" s="9"/>
      <c r="H25" s="12"/>
      <c r="I25" s="12"/>
      <c r="J25" s="12"/>
      <c r="K25" s="12"/>
      <c r="L25" s="12"/>
      <c r="M25" s="12"/>
      <c r="N25" s="12"/>
    </row>
    <row r="26" spans="2:14" ht="135" x14ac:dyDescent="0.25">
      <c r="B26" s="309">
        <v>23</v>
      </c>
      <c r="C26" s="15" t="s">
        <v>277</v>
      </c>
      <c r="D26" s="284">
        <v>8750000</v>
      </c>
      <c r="E26" s="270" t="s">
        <v>370</v>
      </c>
      <c r="F26" s="270" t="s">
        <v>378</v>
      </c>
      <c r="G26" s="270" t="s">
        <v>400</v>
      </c>
      <c r="H26" s="12"/>
      <c r="I26" s="12"/>
      <c r="J26" s="12"/>
      <c r="K26" s="12"/>
      <c r="L26" s="12"/>
      <c r="M26" s="12"/>
      <c r="N26" s="12"/>
    </row>
    <row r="27" spans="2:14" ht="180" x14ac:dyDescent="0.25">
      <c r="B27" s="294">
        <v>24</v>
      </c>
      <c r="C27" s="15" t="s">
        <v>277</v>
      </c>
      <c r="D27" s="284">
        <v>59950000</v>
      </c>
      <c r="E27" s="270" t="s">
        <v>361</v>
      </c>
      <c r="F27" s="270" t="s">
        <v>424</v>
      </c>
      <c r="G27" s="9"/>
      <c r="H27" s="12"/>
      <c r="I27" s="12"/>
      <c r="J27" s="12"/>
      <c r="K27" s="12"/>
      <c r="L27" s="12"/>
      <c r="M27" s="12"/>
      <c r="N27" s="12"/>
    </row>
    <row r="28" spans="2:14" ht="105" x14ac:dyDescent="0.25">
      <c r="B28" s="309">
        <v>25</v>
      </c>
      <c r="C28" s="15" t="s">
        <v>277</v>
      </c>
      <c r="D28" s="284">
        <v>12705000</v>
      </c>
      <c r="E28" s="270" t="s">
        <v>362</v>
      </c>
      <c r="F28" s="9"/>
      <c r="G28" s="9"/>
      <c r="H28" s="12"/>
      <c r="I28" s="12"/>
      <c r="J28" s="12"/>
      <c r="K28" s="12"/>
      <c r="L28" s="12"/>
      <c r="M28" s="12"/>
      <c r="N28" s="12"/>
    </row>
    <row r="29" spans="2:14" ht="165" x14ac:dyDescent="0.25">
      <c r="B29" s="294">
        <v>26</v>
      </c>
      <c r="C29" s="15" t="s">
        <v>277</v>
      </c>
      <c r="D29" s="284">
        <v>20000000</v>
      </c>
      <c r="E29" s="270" t="s">
        <v>363</v>
      </c>
      <c r="F29" s="270" t="s">
        <v>428</v>
      </c>
      <c r="G29" s="9"/>
      <c r="H29" s="12"/>
      <c r="I29" s="12"/>
      <c r="J29" s="12"/>
      <c r="K29" s="12"/>
      <c r="L29" s="12"/>
      <c r="M29" s="12"/>
      <c r="N29" s="12"/>
    </row>
    <row r="30" spans="2:14" ht="120" x14ac:dyDescent="0.25">
      <c r="B30" s="294">
        <v>26</v>
      </c>
      <c r="C30" s="15" t="s">
        <v>277</v>
      </c>
      <c r="D30" s="284">
        <v>9000000</v>
      </c>
      <c r="E30" s="270" t="s">
        <v>423</v>
      </c>
      <c r="F30" s="270" t="s">
        <v>425</v>
      </c>
      <c r="G30" s="9"/>
      <c r="H30" s="12"/>
      <c r="I30" s="12"/>
      <c r="J30" s="12"/>
      <c r="K30" s="12"/>
      <c r="L30" s="12"/>
      <c r="M30" s="12"/>
      <c r="N30" s="12"/>
    </row>
    <row r="31" spans="2:14" ht="165" x14ac:dyDescent="0.25">
      <c r="B31" s="309">
        <v>27</v>
      </c>
      <c r="C31" s="15" t="s">
        <v>277</v>
      </c>
      <c r="D31" s="284">
        <v>15500000</v>
      </c>
      <c r="E31" s="270" t="s">
        <v>367</v>
      </c>
      <c r="F31" s="9"/>
      <c r="G31" s="9"/>
      <c r="H31" s="12"/>
      <c r="I31" s="12"/>
      <c r="J31" s="12"/>
      <c r="K31" s="12"/>
      <c r="L31" s="12"/>
      <c r="M31" s="12"/>
      <c r="N31" s="12"/>
    </row>
    <row r="32" spans="2:14" ht="135" x14ac:dyDescent="0.25">
      <c r="B32" s="294">
        <v>28</v>
      </c>
      <c r="C32" s="15" t="s">
        <v>277</v>
      </c>
      <c r="D32" s="284">
        <v>10000000</v>
      </c>
      <c r="E32" s="270" t="s">
        <v>368</v>
      </c>
      <c r="F32" s="270" t="s">
        <v>382</v>
      </c>
      <c r="G32" s="9"/>
      <c r="H32" s="12"/>
      <c r="I32" s="12"/>
      <c r="J32" s="12"/>
      <c r="K32" s="12"/>
      <c r="L32" s="12"/>
      <c r="M32" s="12"/>
      <c r="N32" s="12"/>
    </row>
    <row r="33" spans="1:14" ht="150" x14ac:dyDescent="0.25">
      <c r="B33" s="309">
        <v>29</v>
      </c>
      <c r="C33" s="15" t="s">
        <v>277</v>
      </c>
      <c r="D33" s="284">
        <v>136000000</v>
      </c>
      <c r="E33" s="270" t="s">
        <v>369</v>
      </c>
      <c r="F33" s="270" t="s">
        <v>379</v>
      </c>
      <c r="G33" s="270" t="s">
        <v>397</v>
      </c>
      <c r="H33" s="12"/>
      <c r="I33" s="12"/>
      <c r="J33" s="12"/>
      <c r="K33" s="12"/>
      <c r="L33" s="12"/>
      <c r="M33" s="12"/>
      <c r="N33" s="12"/>
    </row>
    <row r="34" spans="1:14" ht="75" x14ac:dyDescent="0.25">
      <c r="B34" s="294">
        <v>30</v>
      </c>
      <c r="C34" s="15" t="s">
        <v>277</v>
      </c>
      <c r="D34" s="284">
        <v>9000000</v>
      </c>
      <c r="E34" s="270" t="s">
        <v>371</v>
      </c>
      <c r="F34" s="9"/>
      <c r="G34" s="9"/>
      <c r="H34" s="12"/>
      <c r="I34" s="12"/>
      <c r="J34" s="12"/>
      <c r="K34" s="12"/>
      <c r="L34" s="12"/>
      <c r="M34" s="12"/>
      <c r="N34" s="12"/>
    </row>
    <row r="35" spans="1:14" ht="150" x14ac:dyDescent="0.25">
      <c r="B35" s="309">
        <v>31</v>
      </c>
      <c r="C35" s="15" t="s">
        <v>277</v>
      </c>
      <c r="D35" s="284">
        <v>16250000</v>
      </c>
      <c r="E35" s="270" t="s">
        <v>372</v>
      </c>
      <c r="F35" s="270" t="s">
        <v>427</v>
      </c>
      <c r="G35" s="9"/>
      <c r="H35" s="12"/>
      <c r="I35" s="12"/>
      <c r="J35" s="12"/>
      <c r="K35" s="12"/>
      <c r="L35" s="12"/>
      <c r="M35" s="12"/>
      <c r="N35" s="12"/>
    </row>
    <row r="36" spans="1:14" ht="120" x14ac:dyDescent="0.25">
      <c r="B36" s="294">
        <v>32</v>
      </c>
      <c r="C36" s="15" t="s">
        <v>277</v>
      </c>
      <c r="D36" s="284">
        <v>436225000</v>
      </c>
      <c r="E36" s="270" t="s">
        <v>373</v>
      </c>
      <c r="F36" s="270" t="s">
        <v>426</v>
      </c>
      <c r="G36" s="9"/>
      <c r="H36" s="12"/>
      <c r="I36" s="12"/>
      <c r="J36" s="12"/>
      <c r="K36" s="12"/>
      <c r="L36" s="12"/>
      <c r="M36" s="12"/>
      <c r="N36" s="12"/>
    </row>
    <row r="37" spans="1:14" ht="60" x14ac:dyDescent="0.25">
      <c r="B37" s="309">
        <v>33</v>
      </c>
      <c r="C37" s="15" t="s">
        <v>277</v>
      </c>
      <c r="D37" s="284">
        <v>36000000</v>
      </c>
      <c r="E37" s="270" t="s">
        <v>374</v>
      </c>
      <c r="F37" s="9"/>
      <c r="G37" s="9"/>
      <c r="H37" s="12"/>
      <c r="I37" s="12"/>
      <c r="J37" s="12"/>
      <c r="K37" s="12"/>
      <c r="L37" s="12"/>
      <c r="M37" s="12"/>
      <c r="N37" s="12"/>
    </row>
    <row r="38" spans="1:14" ht="60" x14ac:dyDescent="0.25">
      <c r="B38" s="294">
        <v>34</v>
      </c>
      <c r="C38" s="15" t="s">
        <v>277</v>
      </c>
      <c r="D38" s="284">
        <v>185225000</v>
      </c>
      <c r="E38" s="270" t="s">
        <v>383</v>
      </c>
      <c r="F38" s="9"/>
      <c r="G38" s="9"/>
      <c r="H38" s="12"/>
      <c r="I38" s="12"/>
      <c r="J38" s="12"/>
      <c r="K38" s="12"/>
      <c r="L38" s="12"/>
      <c r="M38" s="12"/>
      <c r="N38" s="12"/>
    </row>
    <row r="39" spans="1:14" ht="120" x14ac:dyDescent="0.25">
      <c r="A39" s="307"/>
      <c r="B39" s="309">
        <v>35</v>
      </c>
      <c r="C39" s="15" t="s">
        <v>277</v>
      </c>
      <c r="D39" s="284">
        <v>36000000</v>
      </c>
      <c r="E39" s="270" t="s">
        <v>384</v>
      </c>
      <c r="F39" s="9"/>
      <c r="G39" s="9"/>
      <c r="H39" s="12"/>
      <c r="I39" s="12"/>
      <c r="J39" s="12"/>
      <c r="K39" s="12"/>
      <c r="L39" s="12"/>
      <c r="M39" s="12"/>
      <c r="N39" s="12"/>
    </row>
    <row r="40" spans="1:14" ht="60" x14ac:dyDescent="0.25">
      <c r="A40" s="307"/>
      <c r="B40" s="294">
        <v>36</v>
      </c>
      <c r="C40" s="15" t="s">
        <v>277</v>
      </c>
      <c r="D40" s="284">
        <v>14000000</v>
      </c>
      <c r="E40" s="270" t="s">
        <v>385</v>
      </c>
      <c r="F40" s="9"/>
      <c r="G40" s="9"/>
      <c r="H40" s="12"/>
      <c r="I40" s="12"/>
      <c r="J40" s="12"/>
      <c r="K40" s="12"/>
      <c r="L40" s="12"/>
      <c r="M40" s="12"/>
      <c r="N40" s="12"/>
    </row>
    <row r="41" spans="1:14" ht="135" x14ac:dyDescent="0.25">
      <c r="A41" s="307"/>
      <c r="B41" s="309">
        <v>37</v>
      </c>
      <c r="C41" s="15" t="s">
        <v>277</v>
      </c>
      <c r="D41" s="284">
        <v>46500000</v>
      </c>
      <c r="E41" s="270" t="s">
        <v>386</v>
      </c>
      <c r="F41" s="9"/>
      <c r="G41" s="9"/>
      <c r="H41" s="12"/>
      <c r="I41" s="12"/>
      <c r="J41" s="12"/>
      <c r="K41" s="12"/>
      <c r="L41" s="12"/>
      <c r="M41" s="12"/>
      <c r="N41" s="12"/>
    </row>
    <row r="42" spans="1:14" ht="105" x14ac:dyDescent="0.25">
      <c r="A42" s="307"/>
      <c r="B42" s="294">
        <v>38</v>
      </c>
      <c r="C42" s="15" t="s">
        <v>390</v>
      </c>
      <c r="D42" s="285" t="s">
        <v>394</v>
      </c>
      <c r="E42" s="270" t="s">
        <v>391</v>
      </c>
      <c r="F42" s="275" t="s">
        <v>395</v>
      </c>
      <c r="G42" s="9"/>
      <c r="H42" s="12"/>
      <c r="I42" s="12"/>
      <c r="J42" s="12"/>
      <c r="K42" s="12"/>
      <c r="L42" s="12"/>
      <c r="M42" s="12"/>
      <c r="N42" s="12"/>
    </row>
    <row r="43" spans="1:14" ht="30" x14ac:dyDescent="0.25">
      <c r="B43" s="309">
        <v>39</v>
      </c>
      <c r="C43" s="282" t="s">
        <v>343</v>
      </c>
      <c r="D43" s="283">
        <v>1040000</v>
      </c>
      <c r="E43" s="275" t="s">
        <v>392</v>
      </c>
      <c r="F43" s="275"/>
      <c r="G43" s="9"/>
      <c r="H43" s="275" t="s">
        <v>393</v>
      </c>
      <c r="I43" s="275" t="s">
        <v>401</v>
      </c>
      <c r="J43" s="12"/>
      <c r="K43" s="12"/>
      <c r="L43" s="12"/>
      <c r="M43" s="12"/>
      <c r="N43" s="12" t="s">
        <v>406</v>
      </c>
    </row>
    <row r="44" spans="1:14" ht="30" x14ac:dyDescent="0.25">
      <c r="B44" s="294">
        <v>40</v>
      </c>
      <c r="C44" s="282" t="s">
        <v>336</v>
      </c>
      <c r="D44" s="283">
        <v>448000</v>
      </c>
      <c r="E44" s="275" t="s">
        <v>392</v>
      </c>
      <c r="F44" s="275"/>
      <c r="G44" s="9"/>
      <c r="H44" s="275" t="s">
        <v>393</v>
      </c>
      <c r="I44" s="275" t="s">
        <v>401</v>
      </c>
      <c r="J44" s="12"/>
      <c r="K44" s="12"/>
      <c r="L44" s="12"/>
      <c r="M44" s="12"/>
      <c r="N44" s="12" t="s">
        <v>407</v>
      </c>
    </row>
  </sheetData>
  <mergeCells count="11">
    <mergeCell ref="K2:K3"/>
    <mergeCell ref="L2:L3"/>
    <mergeCell ref="M2:M3"/>
    <mergeCell ref="N2:N3"/>
    <mergeCell ref="B2:B3"/>
    <mergeCell ref="C2:C3"/>
    <mergeCell ref="D2:D3"/>
    <mergeCell ref="E2:G2"/>
    <mergeCell ref="I2:I3"/>
    <mergeCell ref="J2:J3"/>
    <mergeCell ref="H2:H3"/>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O8"/>
  <sheetViews>
    <sheetView workbookViewId="0">
      <selection activeCell="D6" sqref="D6:D8"/>
    </sheetView>
  </sheetViews>
  <sheetFormatPr defaultRowHeight="15" x14ac:dyDescent="0.25"/>
  <cols>
    <col min="2" max="2" width="7.140625" style="8" customWidth="1"/>
    <col min="3" max="3" width="28.28515625" customWidth="1"/>
    <col min="4" max="4" width="11.5703125" bestFit="1" customWidth="1"/>
    <col min="5" max="5" width="21.140625" bestFit="1" customWidth="1"/>
    <col min="8" max="9" width="14.42578125" bestFit="1" customWidth="1"/>
    <col min="10" max="13" width="9.7109375" bestFit="1" customWidth="1"/>
    <col min="15" max="15" width="13.140625" bestFit="1" customWidth="1"/>
  </cols>
  <sheetData>
    <row r="2" spans="2:15" x14ac:dyDescent="0.25">
      <c r="B2" s="328" t="s">
        <v>28</v>
      </c>
      <c r="C2" s="328" t="s">
        <v>2</v>
      </c>
      <c r="D2" s="328" t="s">
        <v>29</v>
      </c>
      <c r="E2" s="328" t="s">
        <v>30</v>
      </c>
      <c r="F2" s="328"/>
      <c r="G2" s="328"/>
      <c r="H2" s="328" t="s">
        <v>272</v>
      </c>
      <c r="I2" s="328" t="s">
        <v>31</v>
      </c>
      <c r="J2" s="328" t="s">
        <v>32</v>
      </c>
      <c r="K2" s="328" t="s">
        <v>33</v>
      </c>
      <c r="L2" s="328" t="s">
        <v>34</v>
      </c>
      <c r="M2" s="329" t="s">
        <v>262</v>
      </c>
      <c r="N2" s="328" t="s">
        <v>261</v>
      </c>
      <c r="O2" s="329" t="s">
        <v>40</v>
      </c>
    </row>
    <row r="3" spans="2:15" x14ac:dyDescent="0.25">
      <c r="B3" s="328"/>
      <c r="C3" s="328"/>
      <c r="D3" s="328"/>
      <c r="E3" s="270">
        <v>1</v>
      </c>
      <c r="F3" s="13">
        <v>2</v>
      </c>
      <c r="G3" s="13">
        <v>3</v>
      </c>
      <c r="H3" s="328"/>
      <c r="I3" s="328"/>
      <c r="J3" s="328"/>
      <c r="K3" s="328"/>
      <c r="L3" s="328"/>
      <c r="M3" s="330"/>
      <c r="N3" s="328"/>
      <c r="O3" s="330"/>
    </row>
    <row r="4" spans="2:15" s="269" customFormat="1" ht="77.25" customHeight="1" x14ac:dyDescent="0.25">
      <c r="B4" s="278">
        <v>1</v>
      </c>
      <c r="C4" s="266" t="s">
        <v>260</v>
      </c>
      <c r="D4" s="267">
        <v>2490000</v>
      </c>
      <c r="E4" s="271" t="s">
        <v>294</v>
      </c>
      <c r="F4" s="266"/>
      <c r="G4" s="266"/>
      <c r="H4" s="268"/>
      <c r="I4" s="268"/>
      <c r="J4" s="268"/>
      <c r="K4" s="268"/>
      <c r="L4" s="268"/>
      <c r="M4" s="268"/>
      <c r="N4" s="268"/>
      <c r="O4" s="273" t="s">
        <v>264</v>
      </c>
    </row>
    <row r="5" spans="2:15" ht="30" x14ac:dyDescent="0.25">
      <c r="B5" s="10">
        <v>2</v>
      </c>
      <c r="C5" s="266" t="s">
        <v>260</v>
      </c>
      <c r="D5" s="284">
        <v>13740000</v>
      </c>
      <c r="E5" s="271" t="s">
        <v>295</v>
      </c>
      <c r="F5" s="9"/>
      <c r="G5" s="9"/>
      <c r="H5" s="289" t="s">
        <v>296</v>
      </c>
      <c r="I5" s="12"/>
      <c r="J5" s="12"/>
      <c r="K5" s="12"/>
      <c r="L5" s="12"/>
      <c r="M5" s="12"/>
      <c r="N5" s="12"/>
      <c r="O5" s="12"/>
    </row>
    <row r="6" spans="2:15" ht="30" x14ac:dyDescent="0.25">
      <c r="B6" s="293">
        <v>3</v>
      </c>
      <c r="C6" s="266" t="s">
        <v>260</v>
      </c>
      <c r="D6" s="284">
        <v>1790000</v>
      </c>
      <c r="E6" s="271" t="s">
        <v>330</v>
      </c>
      <c r="F6" s="9"/>
      <c r="G6" s="9"/>
      <c r="H6" s="271" t="s">
        <v>332</v>
      </c>
      <c r="I6" s="12"/>
      <c r="J6" s="12"/>
      <c r="K6" s="12"/>
      <c r="L6" s="12"/>
      <c r="M6" s="12">
        <v>44679</v>
      </c>
      <c r="N6" s="12"/>
      <c r="O6" s="12"/>
    </row>
    <row r="7" spans="2:15" ht="45" x14ac:dyDescent="0.25">
      <c r="B7" s="293">
        <v>4</v>
      </c>
      <c r="C7" s="266" t="s">
        <v>331</v>
      </c>
      <c r="D7" s="284">
        <v>524500</v>
      </c>
      <c r="E7" s="271" t="s">
        <v>330</v>
      </c>
      <c r="F7" s="9"/>
      <c r="G7" s="9"/>
      <c r="H7" s="271" t="s">
        <v>332</v>
      </c>
      <c r="I7" s="271" t="s">
        <v>332</v>
      </c>
      <c r="J7" s="271" t="s">
        <v>332</v>
      </c>
      <c r="K7" s="12"/>
      <c r="L7" s="12"/>
      <c r="M7" s="12">
        <v>44679</v>
      </c>
      <c r="N7" s="12"/>
      <c r="O7" s="12"/>
    </row>
    <row r="8" spans="2:15" ht="45" x14ac:dyDescent="0.25">
      <c r="B8" s="311">
        <v>5</v>
      </c>
      <c r="C8" s="266" t="s">
        <v>260</v>
      </c>
      <c r="D8" s="284">
        <v>2118000</v>
      </c>
      <c r="E8" s="271" t="s">
        <v>429</v>
      </c>
      <c r="F8" s="9"/>
      <c r="G8" s="9"/>
      <c r="H8" s="271"/>
      <c r="I8" s="271"/>
      <c r="J8" s="271"/>
      <c r="K8" s="12"/>
      <c r="L8" s="12"/>
      <c r="M8" s="12"/>
      <c r="N8" s="12"/>
      <c r="O8" s="12"/>
    </row>
  </sheetData>
  <mergeCells count="12">
    <mergeCell ref="O2:O3"/>
    <mergeCell ref="M2:M3"/>
    <mergeCell ref="N2:N3"/>
    <mergeCell ref="K2:K3"/>
    <mergeCell ref="L2:L3"/>
    <mergeCell ref="J2:J3"/>
    <mergeCell ref="B2:B3"/>
    <mergeCell ref="C2:C3"/>
    <mergeCell ref="D2:D3"/>
    <mergeCell ref="E2:G2"/>
    <mergeCell ref="I2:I3"/>
    <mergeCell ref="H2:H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O7"/>
  <sheetViews>
    <sheetView workbookViewId="0">
      <selection activeCell="H6" sqref="H6"/>
    </sheetView>
  </sheetViews>
  <sheetFormatPr defaultRowHeight="15" x14ac:dyDescent="0.25"/>
  <cols>
    <col min="2" max="2" width="7.140625" style="8" customWidth="1"/>
    <col min="3" max="3" width="25.140625" bestFit="1" customWidth="1"/>
    <col min="4" max="4" width="11.5703125" bestFit="1" customWidth="1"/>
    <col min="5" max="5" width="16.42578125" customWidth="1"/>
    <col min="8" max="9" width="14.42578125" bestFit="1" customWidth="1"/>
    <col min="10" max="13" width="9.7109375" bestFit="1" customWidth="1"/>
    <col min="15" max="15" width="13.140625" bestFit="1" customWidth="1"/>
  </cols>
  <sheetData>
    <row r="2" spans="2:15" x14ac:dyDescent="0.25">
      <c r="B2" s="328" t="s">
        <v>28</v>
      </c>
      <c r="C2" s="328" t="s">
        <v>2</v>
      </c>
      <c r="D2" s="328" t="s">
        <v>29</v>
      </c>
      <c r="E2" s="328" t="s">
        <v>30</v>
      </c>
      <c r="F2" s="328"/>
      <c r="G2" s="328"/>
      <c r="H2" s="328" t="s">
        <v>272</v>
      </c>
      <c r="I2" s="328" t="s">
        <v>31</v>
      </c>
      <c r="J2" s="328" t="s">
        <v>32</v>
      </c>
      <c r="K2" s="328" t="s">
        <v>33</v>
      </c>
      <c r="L2" s="328" t="s">
        <v>34</v>
      </c>
      <c r="M2" s="329" t="s">
        <v>262</v>
      </c>
      <c r="N2" s="328" t="s">
        <v>261</v>
      </c>
      <c r="O2" s="329" t="s">
        <v>40</v>
      </c>
    </row>
    <row r="3" spans="2:15" ht="21" customHeight="1" x14ac:dyDescent="0.25">
      <c r="B3" s="328"/>
      <c r="C3" s="328"/>
      <c r="D3" s="328"/>
      <c r="E3" s="276" t="s">
        <v>270</v>
      </c>
      <c r="F3" s="272">
        <v>2</v>
      </c>
      <c r="G3" s="272">
        <v>3</v>
      </c>
      <c r="H3" s="328"/>
      <c r="I3" s="328"/>
      <c r="J3" s="328"/>
      <c r="K3" s="328"/>
      <c r="L3" s="328"/>
      <c r="M3" s="330"/>
      <c r="N3" s="328"/>
      <c r="O3" s="330"/>
    </row>
    <row r="4" spans="2:15" s="269" customFormat="1" ht="40.5" customHeight="1" x14ac:dyDescent="0.25">
      <c r="B4" s="278">
        <v>1</v>
      </c>
      <c r="C4" s="266" t="s">
        <v>265</v>
      </c>
      <c r="D4" s="267">
        <v>7200000</v>
      </c>
      <c r="E4" s="275" t="s">
        <v>269</v>
      </c>
      <c r="F4" s="266"/>
      <c r="G4" s="266"/>
      <c r="H4" s="268">
        <v>44652</v>
      </c>
      <c r="I4" s="268">
        <v>44652</v>
      </c>
      <c r="J4" s="268"/>
      <c r="K4" s="268"/>
      <c r="L4" s="268"/>
      <c r="M4" s="268"/>
      <c r="N4" s="268"/>
      <c r="O4" s="273"/>
    </row>
    <row r="5" spans="2:15" ht="30" x14ac:dyDescent="0.25">
      <c r="B5" s="272">
        <v>2</v>
      </c>
      <c r="C5" s="266" t="s">
        <v>268</v>
      </c>
      <c r="D5" s="11">
        <v>6320000</v>
      </c>
      <c r="E5" s="275" t="s">
        <v>271</v>
      </c>
      <c r="F5" s="9"/>
      <c r="G5" s="9"/>
      <c r="H5" s="268">
        <v>44658</v>
      </c>
      <c r="I5" s="268">
        <v>44659</v>
      </c>
      <c r="J5" s="12"/>
      <c r="K5" s="12"/>
      <c r="L5" s="12"/>
      <c r="M5" s="12"/>
      <c r="N5" s="12"/>
      <c r="O5" s="12"/>
    </row>
    <row r="6" spans="2:15" ht="105" x14ac:dyDescent="0.25">
      <c r="B6" s="304">
        <v>3</v>
      </c>
      <c r="C6" s="266" t="s">
        <v>268</v>
      </c>
      <c r="D6" s="284">
        <v>12163740</v>
      </c>
      <c r="E6" s="275" t="s">
        <v>376</v>
      </c>
      <c r="F6" s="275" t="s">
        <v>375</v>
      </c>
      <c r="G6" s="9"/>
      <c r="H6" s="275" t="s">
        <v>393</v>
      </c>
      <c r="I6" s="268"/>
      <c r="J6" s="12"/>
      <c r="K6" s="12"/>
      <c r="L6" s="12"/>
      <c r="M6" s="12"/>
      <c r="N6" s="12"/>
      <c r="O6" s="12"/>
    </row>
    <row r="7" spans="2:15" ht="75" x14ac:dyDescent="0.25">
      <c r="B7" s="304">
        <v>4</v>
      </c>
      <c r="C7" s="266" t="s">
        <v>268</v>
      </c>
      <c r="D7" s="284">
        <v>12224870</v>
      </c>
      <c r="E7" s="275" t="s">
        <v>377</v>
      </c>
      <c r="F7" s="275" t="s">
        <v>389</v>
      </c>
      <c r="G7" s="9"/>
      <c r="H7" s="275" t="s">
        <v>393</v>
      </c>
      <c r="I7" s="268"/>
      <c r="J7" s="12"/>
      <c r="K7" s="12"/>
      <c r="L7" s="12"/>
      <c r="M7" s="12"/>
      <c r="N7" s="12"/>
      <c r="O7" s="12"/>
    </row>
  </sheetData>
  <mergeCells count="12">
    <mergeCell ref="J2:J3"/>
    <mergeCell ref="B2:B3"/>
    <mergeCell ref="C2:C3"/>
    <mergeCell ref="D2:D3"/>
    <mergeCell ref="E2:G2"/>
    <mergeCell ref="I2:I3"/>
    <mergeCell ref="H2:H3"/>
    <mergeCell ref="K2:K3"/>
    <mergeCell ref="L2:L3"/>
    <mergeCell ref="M2:M3"/>
    <mergeCell ref="N2:N3"/>
    <mergeCell ref="O2:O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
  <sheetViews>
    <sheetView topLeftCell="A7" workbookViewId="0">
      <selection activeCell="D4" sqref="D4"/>
    </sheetView>
  </sheetViews>
  <sheetFormatPr defaultRowHeight="15" x14ac:dyDescent="0.25"/>
  <cols>
    <col min="2" max="2" width="7.140625" style="8" customWidth="1"/>
    <col min="3" max="3" width="23.85546875" bestFit="1" customWidth="1"/>
    <col min="4" max="4" width="11.5703125" bestFit="1" customWidth="1"/>
    <col min="5" max="5" width="27.85546875" customWidth="1"/>
    <col min="6" max="6" width="20.85546875" customWidth="1"/>
    <col min="7" max="8" width="20.28515625" customWidth="1"/>
    <col min="9" max="10" width="16.140625" bestFit="1" customWidth="1"/>
    <col min="11" max="14" width="9.7109375" bestFit="1" customWidth="1"/>
  </cols>
  <sheetData>
    <row r="2" spans="2:16" x14ac:dyDescent="0.25">
      <c r="B2" s="328" t="s">
        <v>28</v>
      </c>
      <c r="C2" s="328" t="s">
        <v>2</v>
      </c>
      <c r="D2" s="328" t="s">
        <v>29</v>
      </c>
      <c r="E2" s="331" t="s">
        <v>30</v>
      </c>
      <c r="F2" s="332"/>
      <c r="G2" s="332"/>
      <c r="H2" s="333"/>
      <c r="I2" s="328" t="s">
        <v>272</v>
      </c>
      <c r="J2" s="328" t="s">
        <v>306</v>
      </c>
      <c r="K2" s="328" t="s">
        <v>32</v>
      </c>
      <c r="L2" s="328" t="s">
        <v>33</v>
      </c>
      <c r="M2" s="328" t="s">
        <v>34</v>
      </c>
      <c r="N2" s="329" t="s">
        <v>262</v>
      </c>
      <c r="O2" s="328" t="s">
        <v>261</v>
      </c>
      <c r="P2" s="329" t="s">
        <v>40</v>
      </c>
    </row>
    <row r="3" spans="2:16" x14ac:dyDescent="0.25">
      <c r="B3" s="328"/>
      <c r="C3" s="328"/>
      <c r="D3" s="328"/>
      <c r="E3" s="270">
        <v>1</v>
      </c>
      <c r="F3" s="274">
        <v>2</v>
      </c>
      <c r="G3" s="274">
        <v>3</v>
      </c>
      <c r="H3" s="292">
        <v>4</v>
      </c>
      <c r="I3" s="328"/>
      <c r="J3" s="328"/>
      <c r="K3" s="328"/>
      <c r="L3" s="328"/>
      <c r="M3" s="328"/>
      <c r="N3" s="330"/>
      <c r="O3" s="328"/>
      <c r="P3" s="330"/>
    </row>
    <row r="4" spans="2:16" s="269" customFormat="1" ht="149.25" customHeight="1" x14ac:dyDescent="0.25">
      <c r="B4" s="280">
        <v>1</v>
      </c>
      <c r="C4" s="266" t="s">
        <v>266</v>
      </c>
      <c r="D4" s="291" t="s">
        <v>304</v>
      </c>
      <c r="E4" s="275" t="s">
        <v>297</v>
      </c>
      <c r="F4" s="275" t="s">
        <v>298</v>
      </c>
      <c r="G4" s="275"/>
      <c r="H4" s="275"/>
      <c r="I4" s="275" t="s">
        <v>307</v>
      </c>
      <c r="J4" s="275" t="s">
        <v>305</v>
      </c>
      <c r="K4" s="268"/>
      <c r="L4" s="268"/>
      <c r="M4" s="268"/>
      <c r="N4" s="268"/>
      <c r="O4" s="268"/>
      <c r="P4" s="273"/>
    </row>
    <row r="5" spans="2:16" ht="208.5" customHeight="1" x14ac:dyDescent="0.25">
      <c r="B5" s="274">
        <v>2</v>
      </c>
      <c r="C5" s="266" t="s">
        <v>299</v>
      </c>
      <c r="D5" s="285" t="s">
        <v>322</v>
      </c>
      <c r="E5" s="275" t="s">
        <v>300</v>
      </c>
      <c r="F5" s="275" t="s">
        <v>314</v>
      </c>
      <c r="G5" s="275" t="s">
        <v>315</v>
      </c>
      <c r="H5" s="275" t="s">
        <v>316</v>
      </c>
      <c r="I5" s="275" t="s">
        <v>323</v>
      </c>
      <c r="J5" s="12"/>
      <c r="K5" s="12"/>
      <c r="L5" s="12"/>
      <c r="M5" s="12"/>
      <c r="N5" s="12"/>
      <c r="O5" s="12"/>
      <c r="P5" s="12"/>
    </row>
    <row r="6" spans="2:16" ht="208.5" customHeight="1" x14ac:dyDescent="0.25">
      <c r="B6" s="292">
        <v>3</v>
      </c>
      <c r="C6" s="266" t="s">
        <v>317</v>
      </c>
      <c r="D6" s="285" t="s">
        <v>319</v>
      </c>
      <c r="E6" s="275" t="s">
        <v>318</v>
      </c>
      <c r="F6" s="275" t="s">
        <v>316</v>
      </c>
      <c r="G6" s="275"/>
      <c r="H6" s="275"/>
      <c r="I6" s="275" t="s">
        <v>323</v>
      </c>
      <c r="J6" s="12"/>
      <c r="K6" s="12"/>
      <c r="L6" s="12"/>
      <c r="M6" s="12"/>
      <c r="N6" s="289">
        <v>44679</v>
      </c>
      <c r="O6" s="12"/>
      <c r="P6" s="12"/>
    </row>
  </sheetData>
  <mergeCells count="12">
    <mergeCell ref="L2:L3"/>
    <mergeCell ref="M2:M3"/>
    <mergeCell ref="N2:N3"/>
    <mergeCell ref="O2:O3"/>
    <mergeCell ref="P2:P3"/>
    <mergeCell ref="K2:K3"/>
    <mergeCell ref="B2:B3"/>
    <mergeCell ref="C2:C3"/>
    <mergeCell ref="D2:D3"/>
    <mergeCell ref="J2:J3"/>
    <mergeCell ref="I2:I3"/>
    <mergeCell ref="E2:H2"/>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6"/>
  <sheetViews>
    <sheetView workbookViewId="0">
      <selection activeCell="D4" sqref="D4:D6"/>
    </sheetView>
  </sheetViews>
  <sheetFormatPr defaultRowHeight="15" x14ac:dyDescent="0.25"/>
  <cols>
    <col min="2" max="2" width="7.140625" style="8" customWidth="1"/>
    <col min="3" max="3" width="23.85546875" bestFit="1" customWidth="1"/>
    <col min="4" max="4" width="12.5703125" customWidth="1"/>
    <col min="5" max="5" width="23.140625" customWidth="1"/>
    <col min="6" max="6" width="18.85546875" customWidth="1"/>
    <col min="7" max="7" width="14.85546875" customWidth="1"/>
    <col min="8" max="9" width="14.42578125" bestFit="1" customWidth="1"/>
    <col min="10" max="13" width="9.7109375" bestFit="1" customWidth="1"/>
  </cols>
  <sheetData>
    <row r="2" spans="2:15" x14ac:dyDescent="0.25">
      <c r="B2" s="328" t="s">
        <v>28</v>
      </c>
      <c r="C2" s="328" t="s">
        <v>2</v>
      </c>
      <c r="D2" s="328" t="s">
        <v>29</v>
      </c>
      <c r="E2" s="328" t="s">
        <v>30</v>
      </c>
      <c r="F2" s="328"/>
      <c r="G2" s="328"/>
      <c r="H2" s="328" t="s">
        <v>272</v>
      </c>
      <c r="I2" s="328" t="s">
        <v>31</v>
      </c>
      <c r="J2" s="328" t="s">
        <v>32</v>
      </c>
      <c r="K2" s="328" t="s">
        <v>33</v>
      </c>
      <c r="L2" s="328" t="s">
        <v>34</v>
      </c>
      <c r="M2" s="329" t="s">
        <v>262</v>
      </c>
      <c r="N2" s="328" t="s">
        <v>261</v>
      </c>
      <c r="O2" s="329" t="s">
        <v>40</v>
      </c>
    </row>
    <row r="3" spans="2:15" x14ac:dyDescent="0.25">
      <c r="B3" s="328"/>
      <c r="C3" s="328"/>
      <c r="D3" s="328"/>
      <c r="E3" s="270">
        <v>1</v>
      </c>
      <c r="F3" s="276">
        <v>2</v>
      </c>
      <c r="G3" s="276">
        <v>3</v>
      </c>
      <c r="H3" s="328"/>
      <c r="I3" s="328"/>
      <c r="J3" s="328"/>
      <c r="K3" s="328"/>
      <c r="L3" s="328"/>
      <c r="M3" s="330"/>
      <c r="N3" s="328"/>
      <c r="O3" s="330"/>
    </row>
    <row r="4" spans="2:15" s="269" customFormat="1" ht="60" x14ac:dyDescent="0.25">
      <c r="B4" s="276">
        <v>1</v>
      </c>
      <c r="C4" s="266" t="s">
        <v>267</v>
      </c>
      <c r="D4" s="267">
        <v>1800000</v>
      </c>
      <c r="E4" s="275" t="s">
        <v>273</v>
      </c>
      <c r="F4" s="266"/>
      <c r="G4" s="266"/>
      <c r="H4" s="268">
        <v>44658</v>
      </c>
      <c r="I4" s="268">
        <v>44659</v>
      </c>
      <c r="J4" s="268"/>
      <c r="K4" s="268"/>
      <c r="L4" s="268"/>
      <c r="M4" s="268"/>
      <c r="N4" s="268"/>
      <c r="O4" s="273"/>
    </row>
    <row r="5" spans="2:15" ht="93" customHeight="1" x14ac:dyDescent="0.25">
      <c r="B5" s="276">
        <v>2</v>
      </c>
      <c r="C5" s="266" t="s">
        <v>267</v>
      </c>
      <c r="D5" s="285" t="s">
        <v>285</v>
      </c>
      <c r="E5" s="275" t="s">
        <v>274</v>
      </c>
      <c r="F5" s="275" t="s">
        <v>284</v>
      </c>
      <c r="G5" s="275" t="s">
        <v>290</v>
      </c>
      <c r="H5" s="275" t="s">
        <v>291</v>
      </c>
      <c r="I5" s="268"/>
      <c r="J5" s="12"/>
      <c r="K5" s="12"/>
      <c r="L5" s="12"/>
      <c r="M5" s="12"/>
      <c r="N5" s="12"/>
      <c r="O5" s="12"/>
    </row>
    <row r="6" spans="2:15" ht="30" x14ac:dyDescent="0.25">
      <c r="B6" s="301">
        <v>3</v>
      </c>
      <c r="C6" s="266" t="s">
        <v>267</v>
      </c>
      <c r="D6" s="285">
        <v>1250000</v>
      </c>
      <c r="E6" s="275" t="s">
        <v>345</v>
      </c>
      <c r="F6" s="275"/>
      <c r="G6" s="275"/>
      <c r="H6" s="275"/>
      <c r="I6" s="268"/>
      <c r="J6" s="12"/>
      <c r="K6" s="12"/>
      <c r="L6" s="12"/>
      <c r="M6" s="12"/>
      <c r="N6" s="12"/>
      <c r="O6" s="12"/>
    </row>
  </sheetData>
  <mergeCells count="12">
    <mergeCell ref="I2:I3"/>
    <mergeCell ref="J2:J3"/>
    <mergeCell ref="H2:H3"/>
    <mergeCell ref="B2:B3"/>
    <mergeCell ref="C2:C3"/>
    <mergeCell ref="D2:D3"/>
    <mergeCell ref="E2:G2"/>
    <mergeCell ref="K2:K3"/>
    <mergeCell ref="L2:L3"/>
    <mergeCell ref="M2:M3"/>
    <mergeCell ref="N2:N3"/>
    <mergeCell ref="O2:O3"/>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O14"/>
  <sheetViews>
    <sheetView topLeftCell="A4" zoomScale="90" zoomScaleNormal="90" workbookViewId="0">
      <selection activeCell="D5" sqref="D5:D7"/>
    </sheetView>
  </sheetViews>
  <sheetFormatPr defaultRowHeight="15" x14ac:dyDescent="0.25"/>
  <cols>
    <col min="2" max="2" width="7.140625" style="8" customWidth="1"/>
    <col min="3" max="3" width="25.5703125" customWidth="1"/>
    <col min="4" max="4" width="13.85546875" customWidth="1"/>
    <col min="5" max="5" width="23.140625" customWidth="1"/>
    <col min="6" max="6" width="17.28515625" customWidth="1"/>
    <col min="8" max="9" width="14.42578125" bestFit="1" customWidth="1"/>
    <col min="10" max="10" width="9.7109375" bestFit="1" customWidth="1"/>
    <col min="11" max="12" width="10.140625" bestFit="1" customWidth="1"/>
    <col min="13" max="13" width="15.140625" bestFit="1" customWidth="1"/>
  </cols>
  <sheetData>
    <row r="2" spans="2:15" x14ac:dyDescent="0.25">
      <c r="B2" s="328" t="s">
        <v>28</v>
      </c>
      <c r="C2" s="328" t="s">
        <v>2</v>
      </c>
      <c r="D2" s="328" t="s">
        <v>29</v>
      </c>
      <c r="E2" s="328" t="s">
        <v>30</v>
      </c>
      <c r="F2" s="328"/>
      <c r="G2" s="328"/>
      <c r="H2" s="328" t="s">
        <v>272</v>
      </c>
      <c r="I2" s="328" t="s">
        <v>31</v>
      </c>
      <c r="J2" s="328" t="s">
        <v>32</v>
      </c>
      <c r="K2" s="328" t="s">
        <v>33</v>
      </c>
      <c r="L2" s="328" t="s">
        <v>34</v>
      </c>
      <c r="M2" s="329" t="s">
        <v>262</v>
      </c>
      <c r="N2" s="328" t="s">
        <v>261</v>
      </c>
      <c r="O2" s="329" t="s">
        <v>40</v>
      </c>
    </row>
    <row r="3" spans="2:15" x14ac:dyDescent="0.25">
      <c r="B3" s="328"/>
      <c r="C3" s="328"/>
      <c r="D3" s="328"/>
      <c r="E3" s="270">
        <v>1</v>
      </c>
      <c r="F3" s="277">
        <v>2</v>
      </c>
      <c r="G3" s="277">
        <v>3</v>
      </c>
      <c r="H3" s="328"/>
      <c r="I3" s="328"/>
      <c r="J3" s="328"/>
      <c r="K3" s="328"/>
      <c r="L3" s="328"/>
      <c r="M3" s="330"/>
      <c r="N3" s="328"/>
      <c r="O3" s="330"/>
    </row>
    <row r="4" spans="2:15" s="269" customFormat="1" ht="60" x14ac:dyDescent="0.25">
      <c r="B4" s="277">
        <v>1</v>
      </c>
      <c r="C4" s="266" t="s">
        <v>275</v>
      </c>
      <c r="D4" s="267">
        <v>6060000</v>
      </c>
      <c r="E4" s="275" t="s">
        <v>276</v>
      </c>
      <c r="F4" s="266"/>
      <c r="G4" s="266"/>
      <c r="H4" s="268">
        <v>44659</v>
      </c>
      <c r="I4" s="268">
        <v>44659</v>
      </c>
      <c r="J4" s="268"/>
      <c r="K4" s="268"/>
      <c r="L4" s="268"/>
      <c r="M4" s="268"/>
      <c r="N4" s="268"/>
      <c r="O4" s="273"/>
    </row>
    <row r="5" spans="2:15" s="269" customFormat="1" ht="90" x14ac:dyDescent="0.25">
      <c r="B5" s="279">
        <v>2</v>
      </c>
      <c r="C5" s="266" t="s">
        <v>275</v>
      </c>
      <c r="D5" s="267">
        <v>530000</v>
      </c>
      <c r="E5" s="275" t="s">
        <v>286</v>
      </c>
      <c r="F5" s="334" t="s">
        <v>293</v>
      </c>
      <c r="G5" s="337"/>
      <c r="H5" s="334" t="s">
        <v>293</v>
      </c>
      <c r="I5" s="334" t="s">
        <v>308</v>
      </c>
      <c r="J5" s="268"/>
      <c r="K5" s="268"/>
      <c r="L5" s="268"/>
      <c r="M5" s="268"/>
      <c r="N5" s="268"/>
      <c r="O5" s="273"/>
    </row>
    <row r="6" spans="2:15" ht="45" x14ac:dyDescent="0.25">
      <c r="B6" s="277">
        <v>3</v>
      </c>
      <c r="C6" s="266" t="s">
        <v>275</v>
      </c>
      <c r="D6" s="284">
        <v>2960000</v>
      </c>
      <c r="E6" s="275" t="s">
        <v>287</v>
      </c>
      <c r="F6" s="335"/>
      <c r="G6" s="338"/>
      <c r="H6" s="335"/>
      <c r="I6" s="335"/>
      <c r="J6" s="12"/>
      <c r="K6" s="12"/>
      <c r="L6" s="12"/>
      <c r="M6" s="12"/>
      <c r="N6" s="12"/>
      <c r="O6" s="12"/>
    </row>
    <row r="7" spans="2:15" ht="120" x14ac:dyDescent="0.25">
      <c r="B7" s="279">
        <v>4</v>
      </c>
      <c r="C7" s="266" t="s">
        <v>275</v>
      </c>
      <c r="D7" s="286">
        <v>2150000</v>
      </c>
      <c r="E7" s="275" t="s">
        <v>288</v>
      </c>
      <c r="F7" s="336"/>
      <c r="G7" s="339"/>
      <c r="H7" s="336"/>
      <c r="I7" s="336"/>
      <c r="J7" s="12"/>
      <c r="K7" s="12"/>
      <c r="L7" s="12"/>
      <c r="M7" s="12"/>
      <c r="N7" s="12"/>
      <c r="O7" s="12"/>
    </row>
    <row r="8" spans="2:15" s="269" customFormat="1" ht="150" x14ac:dyDescent="0.25">
      <c r="B8" s="290">
        <v>5</v>
      </c>
      <c r="C8" s="266" t="s">
        <v>313</v>
      </c>
      <c r="D8" s="291" t="s">
        <v>334</v>
      </c>
      <c r="E8" s="275" t="s">
        <v>324</v>
      </c>
      <c r="F8" s="266"/>
      <c r="G8" s="266"/>
      <c r="H8" s="275" t="s">
        <v>333</v>
      </c>
      <c r="I8" s="275" t="s">
        <v>401</v>
      </c>
      <c r="J8" s="268"/>
      <c r="K8" s="268"/>
      <c r="L8" s="268"/>
      <c r="M8" s="268"/>
      <c r="N8" s="268"/>
      <c r="O8" s="273" t="s">
        <v>405</v>
      </c>
    </row>
    <row r="9" spans="2:15" s="269" customFormat="1" ht="45" x14ac:dyDescent="0.25">
      <c r="B9" s="293">
        <v>5</v>
      </c>
      <c r="C9" s="266" t="s">
        <v>328</v>
      </c>
      <c r="D9" s="267">
        <v>1000000</v>
      </c>
      <c r="E9" s="275" t="s">
        <v>329</v>
      </c>
      <c r="F9" s="266"/>
      <c r="G9" s="266"/>
      <c r="H9" s="275" t="s">
        <v>333</v>
      </c>
      <c r="I9" s="275" t="s">
        <v>333</v>
      </c>
      <c r="J9" s="275" t="s">
        <v>333</v>
      </c>
      <c r="K9" s="275" t="s">
        <v>339</v>
      </c>
      <c r="L9" s="268"/>
      <c r="M9" s="268">
        <v>44679</v>
      </c>
      <c r="N9" s="268"/>
      <c r="O9" s="273"/>
    </row>
    <row r="10" spans="2:15" s="269" customFormat="1" ht="30" x14ac:dyDescent="0.25">
      <c r="B10" s="301">
        <v>6</v>
      </c>
      <c r="C10" s="266" t="s">
        <v>313</v>
      </c>
      <c r="D10" s="267">
        <v>872000</v>
      </c>
      <c r="E10" s="275" t="s">
        <v>339</v>
      </c>
      <c r="F10" s="266"/>
      <c r="G10" s="266"/>
      <c r="H10" s="275" t="s">
        <v>350</v>
      </c>
      <c r="I10" s="275"/>
      <c r="J10" s="268"/>
      <c r="K10" s="273">
        <v>44691</v>
      </c>
      <c r="L10" s="273">
        <v>44692</v>
      </c>
      <c r="M10" s="273">
        <v>44705</v>
      </c>
      <c r="N10" s="268"/>
      <c r="O10" s="273" t="s">
        <v>412</v>
      </c>
    </row>
    <row r="11" spans="2:15" s="269" customFormat="1" ht="45" x14ac:dyDescent="0.25">
      <c r="B11" s="302">
        <v>7</v>
      </c>
      <c r="C11" s="266" t="s">
        <v>313</v>
      </c>
      <c r="D11" s="291" t="s">
        <v>347</v>
      </c>
      <c r="E11" s="275" t="s">
        <v>346</v>
      </c>
      <c r="F11" s="266"/>
      <c r="G11" s="266"/>
      <c r="H11" s="275" t="s">
        <v>353</v>
      </c>
      <c r="I11" s="275" t="s">
        <v>401</v>
      </c>
      <c r="J11" s="268"/>
      <c r="K11" s="268"/>
      <c r="L11" s="268"/>
      <c r="M11" s="268"/>
      <c r="N11" s="268"/>
      <c r="O11" s="273" t="s">
        <v>402</v>
      </c>
    </row>
    <row r="12" spans="2:15" s="269" customFormat="1" ht="45" x14ac:dyDescent="0.25">
      <c r="B12" s="302">
        <v>8</v>
      </c>
      <c r="C12" s="266" t="s">
        <v>328</v>
      </c>
      <c r="D12" s="291">
        <v>3000000</v>
      </c>
      <c r="E12" s="275" t="s">
        <v>348</v>
      </c>
      <c r="F12" s="275" t="s">
        <v>353</v>
      </c>
      <c r="G12" s="266"/>
      <c r="H12" s="275" t="s">
        <v>353</v>
      </c>
      <c r="I12" s="275" t="s">
        <v>401</v>
      </c>
      <c r="J12" s="268"/>
      <c r="K12" s="268"/>
      <c r="L12" s="268"/>
      <c r="M12" s="268"/>
      <c r="N12" s="268"/>
      <c r="O12" s="273" t="s">
        <v>408</v>
      </c>
    </row>
    <row r="13" spans="2:15" ht="30" x14ac:dyDescent="0.25">
      <c r="B13" s="303">
        <v>9</v>
      </c>
      <c r="C13" s="266" t="s">
        <v>275</v>
      </c>
      <c r="D13" s="286">
        <v>1250000</v>
      </c>
      <c r="E13" s="275" t="s">
        <v>355</v>
      </c>
      <c r="F13" s="266"/>
      <c r="G13" s="266"/>
      <c r="H13" s="275" t="s">
        <v>353</v>
      </c>
      <c r="I13" s="275" t="s">
        <v>401</v>
      </c>
      <c r="J13" s="12"/>
      <c r="K13" s="12"/>
      <c r="L13" s="12"/>
      <c r="M13" s="12"/>
      <c r="N13" s="12"/>
      <c r="O13" s="273" t="s">
        <v>403</v>
      </c>
    </row>
    <row r="14" spans="2:15" ht="45" x14ac:dyDescent="0.25">
      <c r="B14" s="306">
        <v>10</v>
      </c>
      <c r="C14" s="266" t="s">
        <v>387</v>
      </c>
      <c r="D14" s="286">
        <v>27065327</v>
      </c>
      <c r="E14" s="275" t="s">
        <v>388</v>
      </c>
      <c r="F14" s="266"/>
      <c r="G14" s="266"/>
      <c r="H14" s="275" t="s">
        <v>393</v>
      </c>
      <c r="I14" s="275"/>
      <c r="J14" s="12"/>
      <c r="K14" s="12"/>
      <c r="L14" s="12"/>
      <c r="M14" s="12"/>
      <c r="N14" s="12"/>
      <c r="O14" s="12"/>
    </row>
  </sheetData>
  <mergeCells count="16">
    <mergeCell ref="F5:F7"/>
    <mergeCell ref="H5:H7"/>
    <mergeCell ref="O2:O3"/>
    <mergeCell ref="B2:B3"/>
    <mergeCell ref="C2:C3"/>
    <mergeCell ref="D2:D3"/>
    <mergeCell ref="E2:G2"/>
    <mergeCell ref="H2:H3"/>
    <mergeCell ref="I2:I3"/>
    <mergeCell ref="J2:J3"/>
    <mergeCell ref="K2:K3"/>
    <mergeCell ref="L2:L3"/>
    <mergeCell ref="M2:M3"/>
    <mergeCell ref="N2:N3"/>
    <mergeCell ref="I5:I7"/>
    <mergeCell ref="G5:G7"/>
  </mergeCell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O8"/>
  <sheetViews>
    <sheetView workbookViewId="0">
      <selection activeCell="F7" sqref="F7"/>
    </sheetView>
  </sheetViews>
  <sheetFormatPr defaultRowHeight="15" x14ac:dyDescent="0.25"/>
  <cols>
    <col min="2" max="2" width="7.140625" style="8" customWidth="1"/>
    <col min="3" max="3" width="23.85546875" bestFit="1" customWidth="1"/>
    <col min="4" max="4" width="11.5703125" bestFit="1" customWidth="1"/>
    <col min="5" max="5" width="16.42578125" customWidth="1"/>
    <col min="6" max="6" width="17.5703125" customWidth="1"/>
    <col min="8" max="9" width="14.42578125" bestFit="1" customWidth="1"/>
    <col min="10" max="13" width="9.7109375" bestFit="1" customWidth="1"/>
    <col min="15" max="15" width="13.140625" bestFit="1" customWidth="1"/>
  </cols>
  <sheetData>
    <row r="2" spans="2:15" x14ac:dyDescent="0.25">
      <c r="B2" s="328" t="s">
        <v>28</v>
      </c>
      <c r="C2" s="328" t="s">
        <v>2</v>
      </c>
      <c r="D2" s="328" t="s">
        <v>29</v>
      </c>
      <c r="E2" s="328" t="s">
        <v>30</v>
      </c>
      <c r="F2" s="328"/>
      <c r="G2" s="328"/>
      <c r="H2" s="328" t="s">
        <v>272</v>
      </c>
      <c r="I2" s="328" t="s">
        <v>31</v>
      </c>
      <c r="J2" s="328" t="s">
        <v>32</v>
      </c>
      <c r="K2" s="328" t="s">
        <v>33</v>
      </c>
      <c r="L2" s="328" t="s">
        <v>34</v>
      </c>
      <c r="M2" s="329" t="s">
        <v>262</v>
      </c>
      <c r="N2" s="328" t="s">
        <v>261</v>
      </c>
      <c r="O2" s="329" t="s">
        <v>40</v>
      </c>
    </row>
    <row r="3" spans="2:15" x14ac:dyDescent="0.25">
      <c r="B3" s="328"/>
      <c r="C3" s="328"/>
      <c r="D3" s="328"/>
      <c r="E3" s="287">
        <v>1</v>
      </c>
      <c r="F3" s="279">
        <v>2</v>
      </c>
      <c r="G3" s="279">
        <v>3</v>
      </c>
      <c r="H3" s="328"/>
      <c r="I3" s="328"/>
      <c r="J3" s="328"/>
      <c r="K3" s="328"/>
      <c r="L3" s="328"/>
      <c r="M3" s="330"/>
      <c r="N3" s="328"/>
      <c r="O3" s="330"/>
    </row>
    <row r="4" spans="2:15" s="269" customFormat="1" ht="128.25" customHeight="1" x14ac:dyDescent="0.25">
      <c r="B4" s="279">
        <v>1</v>
      </c>
      <c r="C4" s="266" t="s">
        <v>341</v>
      </c>
      <c r="D4" s="267">
        <v>6180000</v>
      </c>
      <c r="E4" s="275" t="s">
        <v>301</v>
      </c>
      <c r="F4" s="275" t="s">
        <v>302</v>
      </c>
      <c r="G4" s="266"/>
      <c r="H4" s="268"/>
      <c r="I4" s="268"/>
      <c r="J4" s="268"/>
      <c r="K4" s="268"/>
      <c r="L4" s="268"/>
      <c r="M4" s="268"/>
      <c r="N4" s="268"/>
      <c r="O4" s="273"/>
    </row>
    <row r="5" spans="2:15" ht="45" x14ac:dyDescent="0.25">
      <c r="B5" s="279">
        <v>2</v>
      </c>
      <c r="C5" s="266" t="s">
        <v>341</v>
      </c>
      <c r="D5" s="284">
        <v>930000</v>
      </c>
      <c r="E5" s="275" t="s">
        <v>342</v>
      </c>
      <c r="F5" s="9"/>
      <c r="G5" s="9"/>
      <c r="H5" s="275" t="s">
        <v>349</v>
      </c>
      <c r="I5" s="12"/>
      <c r="J5" s="12"/>
      <c r="K5" s="273">
        <v>44691</v>
      </c>
      <c r="L5" s="273">
        <v>44692</v>
      </c>
      <c r="M5" s="273">
        <v>44705</v>
      </c>
      <c r="N5" s="268"/>
      <c r="O5" s="273" t="s">
        <v>413</v>
      </c>
    </row>
    <row r="6" spans="2:15" ht="60" x14ac:dyDescent="0.25">
      <c r="B6" s="303">
        <v>3</v>
      </c>
      <c r="C6" s="266" t="s">
        <v>365</v>
      </c>
      <c r="D6" s="284">
        <v>7200000</v>
      </c>
      <c r="E6" s="275" t="s">
        <v>366</v>
      </c>
      <c r="F6" s="275" t="s">
        <v>419</v>
      </c>
      <c r="G6" s="9"/>
      <c r="H6" s="275"/>
      <c r="I6" s="12"/>
      <c r="J6" s="12"/>
      <c r="K6" s="12"/>
      <c r="L6" s="12"/>
      <c r="M6" s="12"/>
      <c r="N6" s="12"/>
      <c r="O6" s="12"/>
    </row>
    <row r="7" spans="2:15" ht="165" x14ac:dyDescent="0.25">
      <c r="B7" s="308">
        <v>4</v>
      </c>
      <c r="C7" s="266" t="s">
        <v>341</v>
      </c>
      <c r="D7" s="284">
        <v>17068800</v>
      </c>
      <c r="E7" s="275" t="s">
        <v>420</v>
      </c>
      <c r="F7" s="9"/>
      <c r="G7" s="9"/>
      <c r="H7" s="275"/>
      <c r="I7" s="12"/>
      <c r="J7" s="12"/>
      <c r="K7" s="12"/>
      <c r="L7" s="12"/>
      <c r="M7" s="12"/>
      <c r="N7" s="12"/>
      <c r="O7" s="12"/>
    </row>
    <row r="8" spans="2:15" ht="245.25" customHeight="1" x14ac:dyDescent="0.25">
      <c r="B8" s="311">
        <v>5</v>
      </c>
      <c r="C8" s="266" t="s">
        <v>421</v>
      </c>
      <c r="D8" s="284">
        <v>28722300</v>
      </c>
      <c r="E8" s="275" t="s">
        <v>422</v>
      </c>
      <c r="F8" s="9"/>
      <c r="G8" s="9"/>
      <c r="H8" s="275"/>
      <c r="I8" s="12"/>
      <c r="J8" s="12"/>
      <c r="K8" s="12"/>
      <c r="L8" s="12"/>
      <c r="M8" s="12"/>
      <c r="N8" s="12"/>
      <c r="O8" s="12"/>
    </row>
  </sheetData>
  <mergeCells count="12">
    <mergeCell ref="J2:J3"/>
    <mergeCell ref="B2:B3"/>
    <mergeCell ref="C2:C3"/>
    <mergeCell ref="D2:D3"/>
    <mergeCell ref="E2:G2"/>
    <mergeCell ref="I2:I3"/>
    <mergeCell ref="H2:H3"/>
    <mergeCell ref="K2:K3"/>
    <mergeCell ref="L2:L3"/>
    <mergeCell ref="M2:M3"/>
    <mergeCell ref="N2:N3"/>
    <mergeCell ref="O2:O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GUP_1 (Perbaikan Nilai)</vt:lpstr>
      <vt:lpstr>GUP 1</vt:lpstr>
      <vt:lpstr>PE</vt:lpstr>
      <vt:lpstr>EVALUASI</vt:lpstr>
      <vt:lpstr>KETENAGAAN</vt:lpstr>
      <vt:lpstr>UMUM</vt:lpstr>
      <vt:lpstr>SARPRAS</vt:lpstr>
      <vt:lpstr>MK</vt:lpstr>
      <vt:lpstr>KELEMBAGAAN</vt:lpstr>
      <vt:lpstr>PBJ</vt:lpstr>
      <vt:lpstr>Sheet3</vt:lpstr>
      <vt:lpstr>'GUP 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PUSDIKKP</cp:lastModifiedBy>
  <cp:lastPrinted>2022-02-18T03:20:12Z</cp:lastPrinted>
  <dcterms:created xsi:type="dcterms:W3CDTF">2022-02-14T03:47:25Z</dcterms:created>
  <dcterms:modified xsi:type="dcterms:W3CDTF">2022-05-25T12:28:05Z</dcterms:modified>
</cp:coreProperties>
</file>