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REALISASI PUSDIK\"/>
    </mc:Choice>
  </mc:AlternateContent>
  <xr:revisionPtr revIDLastSave="0" documentId="8_{2553D621-505E-41CA-8E01-8302C2B0DB6D}" xr6:coauthVersionLast="47" xr6:coauthVersionMax="47" xr10:uidLastSave="{00000000-0000-0000-0000-000000000000}"/>
  <bookViews>
    <workbookView xWindow="-120" yWindow="-120" windowWidth="29040" windowHeight="15840" xr2:uid="{2D6DB051-590E-497F-8AA4-F31E24AF0CA8}"/>
  </bookViews>
  <sheets>
    <sheet name="PER BULAN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'PER BULAN'!$B$12:$BB$231</definedName>
    <definedName name="cAkun">#REF!</definedName>
    <definedName name="Cetak_dinamis">OFFSET('[2]DASHBOARD SP2D'!$B$1,0,0,COUNTA('[2]DASHBOARD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[3]eselon3_4!$A$2:$A$7</definedName>
    <definedName name="Eselon4">[3]eselon3_4!$B$2:$B$11</definedName>
    <definedName name="FILTER_LAP">'[2]DASHBOARD SP2D'!#REF!</definedName>
    <definedName name="kegiatan">#REF!</definedName>
    <definedName name="_xlnm.Print_Area" localSheetId="0">'PER BULAN'!$B$4:$AT$231</definedName>
    <definedName name="_xlnm.Print_Titles" localSheetId="0">'PER BULAN'!$12:$14</definedName>
    <definedName name="rngSP2D">'[4]Tambahan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[2]SSBP!#REF!</definedName>
    <definedName name="Start_Jadi">#REF!</definedName>
    <definedName name="TGL_SP2D">[2]DASHBOARD!$I$1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31" i="1" l="1"/>
  <c r="AT231" i="1" s="1"/>
  <c r="AR231" i="1"/>
  <c r="AQ231" i="1"/>
  <c r="AT230" i="1"/>
  <c r="AS230" i="1"/>
  <c r="AR230" i="1"/>
  <c r="AQ230" i="1"/>
  <c r="AT229" i="1"/>
  <c r="AS229" i="1"/>
  <c r="AR229" i="1"/>
  <c r="AQ229" i="1"/>
  <c r="BB228" i="1"/>
  <c r="BB227" i="1" s="1"/>
  <c r="BA228" i="1"/>
  <c r="BA227" i="1" s="1"/>
  <c r="AZ228" i="1"/>
  <c r="AY228" i="1"/>
  <c r="AX228" i="1"/>
  <c r="AX227" i="1" s="1"/>
  <c r="AP228" i="1"/>
  <c r="AP227" i="1" s="1"/>
  <c r="AO228" i="1"/>
  <c r="AN228" i="1"/>
  <c r="AM228" i="1"/>
  <c r="AM227" i="1" s="1"/>
  <c r="AL228" i="1"/>
  <c r="AL227" i="1" s="1"/>
  <c r="AK228" i="1"/>
  <c r="AJ228" i="1"/>
  <c r="AI228" i="1"/>
  <c r="AI227" i="1" s="1"/>
  <c r="AI206" i="1" s="1"/>
  <c r="AI205" i="1" s="1"/>
  <c r="AI204" i="1" s="1"/>
  <c r="AH228" i="1"/>
  <c r="AH227" i="1" s="1"/>
  <c r="AG228" i="1"/>
  <c r="AF228" i="1"/>
  <c r="AE228" i="1"/>
  <c r="AE227" i="1" s="1"/>
  <c r="AE206" i="1" s="1"/>
  <c r="AE205" i="1" s="1"/>
  <c r="AE204" i="1" s="1"/>
  <c r="AD228" i="1"/>
  <c r="AD227" i="1" s="1"/>
  <c r="AC228" i="1"/>
  <c r="AB228" i="1"/>
  <c r="AA228" i="1"/>
  <c r="AA227" i="1" s="1"/>
  <c r="AA206" i="1" s="1"/>
  <c r="AA205" i="1" s="1"/>
  <c r="AA204" i="1" s="1"/>
  <c r="Z228" i="1"/>
  <c r="Z227" i="1" s="1"/>
  <c r="Y228" i="1"/>
  <c r="X228" i="1"/>
  <c r="W228" i="1"/>
  <c r="W227" i="1" s="1"/>
  <c r="W206" i="1" s="1"/>
  <c r="W205" i="1" s="1"/>
  <c r="W204" i="1" s="1"/>
  <c r="V228" i="1"/>
  <c r="V227" i="1" s="1"/>
  <c r="U228" i="1"/>
  <c r="T228" i="1"/>
  <c r="S228" i="1"/>
  <c r="S227" i="1" s="1"/>
  <c r="S206" i="1" s="1"/>
  <c r="S205" i="1" s="1"/>
  <c r="S204" i="1" s="1"/>
  <c r="R228" i="1"/>
  <c r="R227" i="1" s="1"/>
  <c r="Q228" i="1"/>
  <c r="P228" i="1"/>
  <c r="O228" i="1"/>
  <c r="O227" i="1" s="1"/>
  <c r="O206" i="1" s="1"/>
  <c r="O205" i="1" s="1"/>
  <c r="O204" i="1" s="1"/>
  <c r="N228" i="1"/>
  <c r="N227" i="1" s="1"/>
  <c r="M228" i="1"/>
  <c r="L228" i="1"/>
  <c r="K228" i="1"/>
  <c r="K227" i="1" s="1"/>
  <c r="J228" i="1"/>
  <c r="J227" i="1" s="1"/>
  <c r="I228" i="1"/>
  <c r="H228" i="1"/>
  <c r="G228" i="1"/>
  <c r="AQ228" i="1" s="1"/>
  <c r="AR228" i="1" s="1"/>
  <c r="F228" i="1"/>
  <c r="AZ227" i="1"/>
  <c r="AY227" i="1"/>
  <c r="AO227" i="1"/>
  <c r="AN227" i="1"/>
  <c r="AK227" i="1"/>
  <c r="AJ227" i="1"/>
  <c r="AG227" i="1"/>
  <c r="AF227" i="1"/>
  <c r="AC227" i="1"/>
  <c r="AB227" i="1"/>
  <c r="Y227" i="1"/>
  <c r="X227" i="1"/>
  <c r="U227" i="1"/>
  <c r="T227" i="1"/>
  <c r="Q227" i="1"/>
  <c r="P227" i="1"/>
  <c r="M227" i="1"/>
  <c r="L227" i="1"/>
  <c r="I227" i="1"/>
  <c r="H227" i="1"/>
  <c r="AT226" i="1"/>
  <c r="AS226" i="1"/>
  <c r="AR226" i="1"/>
  <c r="AQ226" i="1"/>
  <c r="BB225" i="1"/>
  <c r="BB207" i="1" s="1"/>
  <c r="BA225" i="1"/>
  <c r="AZ225" i="1"/>
  <c r="AY225" i="1"/>
  <c r="AX225" i="1"/>
  <c r="AX207" i="1" s="1"/>
  <c r="AP225" i="1"/>
  <c r="AO225" i="1"/>
  <c r="AN225" i="1"/>
  <c r="AM225" i="1"/>
  <c r="AM207" i="1" s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AQ225" i="1" s="1"/>
  <c r="F225" i="1"/>
  <c r="AR224" i="1"/>
  <c r="AQ224" i="1"/>
  <c r="AS224" i="1" s="1"/>
  <c r="AT224" i="1" s="1"/>
  <c r="AR223" i="1"/>
  <c r="AQ223" i="1"/>
  <c r="AS223" i="1" s="1"/>
  <c r="AT223" i="1" s="1"/>
  <c r="AR222" i="1"/>
  <c r="AQ222" i="1"/>
  <c r="AS222" i="1" s="1"/>
  <c r="AT222" i="1" s="1"/>
  <c r="BB221" i="1"/>
  <c r="BA221" i="1"/>
  <c r="AZ221" i="1"/>
  <c r="AZ207" i="1" s="1"/>
  <c r="AZ206" i="1" s="1"/>
  <c r="AZ205" i="1" s="1"/>
  <c r="AZ204" i="1" s="1"/>
  <c r="AY221" i="1"/>
  <c r="AX221" i="1"/>
  <c r="AP221" i="1"/>
  <c r="AO221" i="1"/>
  <c r="AO207" i="1" s="1"/>
  <c r="AO206" i="1" s="1"/>
  <c r="AO205" i="1" s="1"/>
  <c r="AO204" i="1" s="1"/>
  <c r="AN221" i="1"/>
  <c r="AM221" i="1"/>
  <c r="AL221" i="1"/>
  <c r="AK221" i="1"/>
  <c r="AK207" i="1" s="1"/>
  <c r="AK206" i="1" s="1"/>
  <c r="AK205" i="1" s="1"/>
  <c r="AK204" i="1" s="1"/>
  <c r="AJ221" i="1"/>
  <c r="AI221" i="1"/>
  <c r="AH221" i="1"/>
  <c r="AG221" i="1"/>
  <c r="AG207" i="1" s="1"/>
  <c r="AG206" i="1" s="1"/>
  <c r="AG205" i="1" s="1"/>
  <c r="AG204" i="1" s="1"/>
  <c r="AF221" i="1"/>
  <c r="AE221" i="1"/>
  <c r="AD221" i="1"/>
  <c r="AC221" i="1"/>
  <c r="AC207" i="1" s="1"/>
  <c r="AC206" i="1" s="1"/>
  <c r="AC205" i="1" s="1"/>
  <c r="AC204" i="1" s="1"/>
  <c r="AB221" i="1"/>
  <c r="AA221" i="1"/>
  <c r="Z221" i="1"/>
  <c r="Y221" i="1"/>
  <c r="Y207" i="1" s="1"/>
  <c r="Y206" i="1" s="1"/>
  <c r="Y205" i="1" s="1"/>
  <c r="Y204" i="1" s="1"/>
  <c r="X221" i="1"/>
  <c r="W221" i="1"/>
  <c r="V221" i="1"/>
  <c r="U221" i="1"/>
  <c r="U207" i="1" s="1"/>
  <c r="U206" i="1" s="1"/>
  <c r="U205" i="1" s="1"/>
  <c r="U204" i="1" s="1"/>
  <c r="T221" i="1"/>
  <c r="S221" i="1"/>
  <c r="R221" i="1"/>
  <c r="Q221" i="1"/>
  <c r="Q207" i="1" s="1"/>
  <c r="Q206" i="1" s="1"/>
  <c r="Q205" i="1" s="1"/>
  <c r="Q204" i="1" s="1"/>
  <c r="P221" i="1"/>
  <c r="O221" i="1"/>
  <c r="N221" i="1"/>
  <c r="M221" i="1"/>
  <c r="M207" i="1" s="1"/>
  <c r="M206" i="1" s="1"/>
  <c r="M205" i="1" s="1"/>
  <c r="M204" i="1" s="1"/>
  <c r="L221" i="1"/>
  <c r="K221" i="1"/>
  <c r="J221" i="1"/>
  <c r="I221" i="1"/>
  <c r="I207" i="1" s="1"/>
  <c r="I206" i="1" s="1"/>
  <c r="I205" i="1" s="1"/>
  <c r="I204" i="1" s="1"/>
  <c r="H221" i="1"/>
  <c r="G221" i="1"/>
  <c r="AQ221" i="1" s="1"/>
  <c r="F221" i="1"/>
  <c r="AT220" i="1"/>
  <c r="AS220" i="1"/>
  <c r="AR220" i="1"/>
  <c r="AQ220" i="1"/>
  <c r="AT219" i="1"/>
  <c r="AS219" i="1"/>
  <c r="AR219" i="1"/>
  <c r="AQ219" i="1"/>
  <c r="AT218" i="1"/>
  <c r="AS218" i="1"/>
  <c r="AR218" i="1"/>
  <c r="AQ218" i="1"/>
  <c r="P217" i="1"/>
  <c r="AQ217" i="1" s="1"/>
  <c r="AQ216" i="1"/>
  <c r="AS216" i="1" s="1"/>
  <c r="AT216" i="1" s="1"/>
  <c r="BB215" i="1"/>
  <c r="BA215" i="1"/>
  <c r="AZ215" i="1"/>
  <c r="AY215" i="1"/>
  <c r="AX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Q215" i="1" s="1"/>
  <c r="AR215" i="1" s="1"/>
  <c r="F215" i="1"/>
  <c r="AS214" i="1"/>
  <c r="AT214" i="1" s="1"/>
  <c r="AQ214" i="1"/>
  <c r="AR214" i="1" s="1"/>
  <c r="AS213" i="1"/>
  <c r="AT213" i="1" s="1"/>
  <c r="AQ213" i="1"/>
  <c r="AR213" i="1" s="1"/>
  <c r="AS212" i="1"/>
  <c r="AT212" i="1" s="1"/>
  <c r="AQ212" i="1"/>
  <c r="AR212" i="1" s="1"/>
  <c r="AS211" i="1"/>
  <c r="AT211" i="1" s="1"/>
  <c r="AQ211" i="1"/>
  <c r="AR211" i="1" s="1"/>
  <c r="AS210" i="1"/>
  <c r="AT210" i="1" s="1"/>
  <c r="AQ210" i="1"/>
  <c r="AR210" i="1" s="1"/>
  <c r="AS209" i="1"/>
  <c r="AT209" i="1" s="1"/>
  <c r="AQ209" i="1"/>
  <c r="AR209" i="1" s="1"/>
  <c r="BB208" i="1"/>
  <c r="BA208" i="1"/>
  <c r="BA207" i="1" s="1"/>
  <c r="AZ208" i="1"/>
  <c r="AY208" i="1"/>
  <c r="AX208" i="1"/>
  <c r="AP208" i="1"/>
  <c r="AP207" i="1" s="1"/>
  <c r="AO208" i="1"/>
  <c r="AN208" i="1"/>
  <c r="AM208" i="1"/>
  <c r="AL208" i="1"/>
  <c r="AL207" i="1" s="1"/>
  <c r="AK208" i="1"/>
  <c r="AJ208" i="1"/>
  <c r="AI208" i="1"/>
  <c r="AH208" i="1"/>
  <c r="AH207" i="1" s="1"/>
  <c r="AG208" i="1"/>
  <c r="AF208" i="1"/>
  <c r="AE208" i="1"/>
  <c r="AD208" i="1"/>
  <c r="AD207" i="1" s="1"/>
  <c r="AD206" i="1" s="1"/>
  <c r="AD205" i="1" s="1"/>
  <c r="AD204" i="1" s="1"/>
  <c r="AC208" i="1"/>
  <c r="AB208" i="1"/>
  <c r="AA208" i="1"/>
  <c r="Z208" i="1"/>
  <c r="Z207" i="1" s="1"/>
  <c r="Z206" i="1" s="1"/>
  <c r="Z205" i="1" s="1"/>
  <c r="Z204" i="1" s="1"/>
  <c r="Y208" i="1"/>
  <c r="X208" i="1"/>
  <c r="W208" i="1"/>
  <c r="V208" i="1"/>
  <c r="V207" i="1" s="1"/>
  <c r="U208" i="1"/>
  <c r="T208" i="1"/>
  <c r="S208" i="1"/>
  <c r="R208" i="1"/>
  <c r="R207" i="1" s="1"/>
  <c r="Q208" i="1"/>
  <c r="P208" i="1"/>
  <c r="O208" i="1"/>
  <c r="N208" i="1"/>
  <c r="N207" i="1" s="1"/>
  <c r="N206" i="1" s="1"/>
  <c r="N205" i="1" s="1"/>
  <c r="N204" i="1" s="1"/>
  <c r="M208" i="1"/>
  <c r="L208" i="1"/>
  <c r="K208" i="1"/>
  <c r="J208" i="1"/>
  <c r="J207" i="1" s="1"/>
  <c r="J206" i="1" s="1"/>
  <c r="J205" i="1" s="1"/>
  <c r="J204" i="1" s="1"/>
  <c r="I208" i="1"/>
  <c r="H208" i="1"/>
  <c r="G208" i="1"/>
  <c r="AQ208" i="1" s="1"/>
  <c r="AR208" i="1" s="1"/>
  <c r="F208" i="1"/>
  <c r="AY207" i="1"/>
  <c r="AY206" i="1" s="1"/>
  <c r="AN207" i="1"/>
  <c r="AN206" i="1" s="1"/>
  <c r="AN205" i="1" s="1"/>
  <c r="AN204" i="1" s="1"/>
  <c r="AJ207" i="1"/>
  <c r="AJ206" i="1" s="1"/>
  <c r="AI207" i="1"/>
  <c r="AF207" i="1"/>
  <c r="AF206" i="1" s="1"/>
  <c r="AE207" i="1"/>
  <c r="AB207" i="1"/>
  <c r="AB206" i="1" s="1"/>
  <c r="AB205" i="1" s="1"/>
  <c r="AB204" i="1" s="1"/>
  <c r="AA207" i="1"/>
  <c r="X207" i="1"/>
  <c r="X206" i="1" s="1"/>
  <c r="W207" i="1"/>
  <c r="T207" i="1"/>
  <c r="T206" i="1" s="1"/>
  <c r="S207" i="1"/>
  <c r="P207" i="1"/>
  <c r="P206" i="1" s="1"/>
  <c r="O207" i="1"/>
  <c r="L207" i="1"/>
  <c r="L206" i="1" s="1"/>
  <c r="L205" i="1" s="1"/>
  <c r="L204" i="1" s="1"/>
  <c r="K207" i="1"/>
  <c r="H207" i="1"/>
  <c r="H206" i="1" s="1"/>
  <c r="G207" i="1"/>
  <c r="AQ207" i="1" s="1"/>
  <c r="BA206" i="1"/>
  <c r="BA205" i="1" s="1"/>
  <c r="AP206" i="1"/>
  <c r="AP205" i="1" s="1"/>
  <c r="AL206" i="1"/>
  <c r="AL205" i="1" s="1"/>
  <c r="AL204" i="1" s="1"/>
  <c r="AH206" i="1"/>
  <c r="AH205" i="1" s="1"/>
  <c r="V206" i="1"/>
  <c r="V205" i="1" s="1"/>
  <c r="V204" i="1" s="1"/>
  <c r="R206" i="1"/>
  <c r="R205" i="1" s="1"/>
  <c r="AY205" i="1"/>
  <c r="AY204" i="1" s="1"/>
  <c r="AJ205" i="1"/>
  <c r="AJ204" i="1" s="1"/>
  <c r="AF205" i="1"/>
  <c r="AF204" i="1" s="1"/>
  <c r="X205" i="1"/>
  <c r="X204" i="1" s="1"/>
  <c r="T205" i="1"/>
  <c r="T204" i="1" s="1"/>
  <c r="P205" i="1"/>
  <c r="P204" i="1" s="1"/>
  <c r="H205" i="1"/>
  <c r="H204" i="1" s="1"/>
  <c r="BA204" i="1"/>
  <c r="AP204" i="1"/>
  <c r="AH204" i="1"/>
  <c r="R204" i="1"/>
  <c r="AQ203" i="1"/>
  <c r="AQ202" i="1"/>
  <c r="AQ201" i="1"/>
  <c r="BB200" i="1"/>
  <c r="BA200" i="1"/>
  <c r="AZ200" i="1"/>
  <c r="AY200" i="1"/>
  <c r="AX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AQ200" i="1" s="1"/>
  <c r="AR200" i="1" s="1"/>
  <c r="F200" i="1"/>
  <c r="AQ199" i="1"/>
  <c r="AR199" i="1" s="1"/>
  <c r="AS198" i="1"/>
  <c r="AT198" i="1" s="1"/>
  <c r="AQ198" i="1"/>
  <c r="AR198" i="1" s="1"/>
  <c r="BB197" i="1"/>
  <c r="BA197" i="1"/>
  <c r="AZ197" i="1"/>
  <c r="AY197" i="1"/>
  <c r="AX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AQ197" i="1" s="1"/>
  <c r="AR197" i="1" s="1"/>
  <c r="F197" i="1"/>
  <c r="AQ196" i="1"/>
  <c r="AR196" i="1" s="1"/>
  <c r="AS195" i="1"/>
  <c r="AT195" i="1" s="1"/>
  <c r="AQ195" i="1"/>
  <c r="AR195" i="1" s="1"/>
  <c r="AQ194" i="1"/>
  <c r="AR194" i="1" s="1"/>
  <c r="BB193" i="1"/>
  <c r="BA193" i="1"/>
  <c r="AZ193" i="1"/>
  <c r="AY193" i="1"/>
  <c r="AX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T192" i="1"/>
  <c r="AS192" i="1"/>
  <c r="AQ192" i="1"/>
  <c r="AR192" i="1" s="1"/>
  <c r="AT191" i="1"/>
  <c r="AS191" i="1"/>
  <c r="AQ191" i="1"/>
  <c r="AR191" i="1" s="1"/>
  <c r="BB190" i="1"/>
  <c r="BA190" i="1"/>
  <c r="AZ190" i="1"/>
  <c r="AY190" i="1"/>
  <c r="AX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AQ190" i="1" s="1"/>
  <c r="AR190" i="1" s="1"/>
  <c r="F190" i="1"/>
  <c r="AR189" i="1"/>
  <c r="AQ189" i="1"/>
  <c r="AS189" i="1" s="1"/>
  <c r="AT189" i="1" s="1"/>
  <c r="AR188" i="1"/>
  <c r="AQ188" i="1"/>
  <c r="AS188" i="1" s="1"/>
  <c r="AT188" i="1" s="1"/>
  <c r="BB187" i="1"/>
  <c r="BA187" i="1"/>
  <c r="AZ187" i="1"/>
  <c r="AY187" i="1"/>
  <c r="AX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AQ187" i="1" s="1"/>
  <c r="F187" i="1"/>
  <c r="AT186" i="1"/>
  <c r="AS186" i="1"/>
  <c r="AQ186" i="1"/>
  <c r="AR186" i="1" s="1"/>
  <c r="AT185" i="1"/>
  <c r="AS185" i="1"/>
  <c r="AQ185" i="1"/>
  <c r="AR185" i="1" s="1"/>
  <c r="BB184" i="1"/>
  <c r="BB183" i="1" s="1"/>
  <c r="BB182" i="1" s="1"/>
  <c r="BA184" i="1"/>
  <c r="BA183" i="1" s="1"/>
  <c r="BA182" i="1" s="1"/>
  <c r="AZ184" i="1"/>
  <c r="AY184" i="1"/>
  <c r="AX184" i="1"/>
  <c r="AX183" i="1" s="1"/>
  <c r="AX182" i="1" s="1"/>
  <c r="AP184" i="1"/>
  <c r="AP183" i="1" s="1"/>
  <c r="AP182" i="1" s="1"/>
  <c r="AO184" i="1"/>
  <c r="AN184" i="1"/>
  <c r="AM184" i="1"/>
  <c r="AM183" i="1" s="1"/>
  <c r="AM182" i="1" s="1"/>
  <c r="AL184" i="1"/>
  <c r="AL183" i="1" s="1"/>
  <c r="AL182" i="1" s="1"/>
  <c r="AK184" i="1"/>
  <c r="AJ184" i="1"/>
  <c r="AI184" i="1"/>
  <c r="AI183" i="1" s="1"/>
  <c r="AH184" i="1"/>
  <c r="AH183" i="1" s="1"/>
  <c r="AH182" i="1" s="1"/>
  <c r="AG184" i="1"/>
  <c r="AF184" i="1"/>
  <c r="AE184" i="1"/>
  <c r="AE183" i="1" s="1"/>
  <c r="AD184" i="1"/>
  <c r="AD183" i="1" s="1"/>
  <c r="AD182" i="1" s="1"/>
  <c r="AC184" i="1"/>
  <c r="AB184" i="1"/>
  <c r="AA184" i="1"/>
  <c r="AA183" i="1" s="1"/>
  <c r="Z184" i="1"/>
  <c r="Z183" i="1" s="1"/>
  <c r="Z182" i="1" s="1"/>
  <c r="Y184" i="1"/>
  <c r="X184" i="1"/>
  <c r="W184" i="1"/>
  <c r="W183" i="1" s="1"/>
  <c r="W182" i="1" s="1"/>
  <c r="V184" i="1"/>
  <c r="V183" i="1" s="1"/>
  <c r="V182" i="1" s="1"/>
  <c r="U184" i="1"/>
  <c r="T184" i="1"/>
  <c r="S184" i="1"/>
  <c r="S183" i="1" s="1"/>
  <c r="R184" i="1"/>
  <c r="R183" i="1" s="1"/>
  <c r="R182" i="1" s="1"/>
  <c r="Q184" i="1"/>
  <c r="P184" i="1"/>
  <c r="O184" i="1"/>
  <c r="O183" i="1" s="1"/>
  <c r="N184" i="1"/>
  <c r="N183" i="1" s="1"/>
  <c r="N182" i="1" s="1"/>
  <c r="M184" i="1"/>
  <c r="L184" i="1"/>
  <c r="K184" i="1"/>
  <c r="K183" i="1" s="1"/>
  <c r="J184" i="1"/>
  <c r="J183" i="1" s="1"/>
  <c r="J182" i="1" s="1"/>
  <c r="I184" i="1"/>
  <c r="H184" i="1"/>
  <c r="G184" i="1"/>
  <c r="G183" i="1" s="1"/>
  <c r="G182" i="1" s="1"/>
  <c r="F184" i="1"/>
  <c r="AZ183" i="1"/>
  <c r="AZ182" i="1" s="1"/>
  <c r="AY183" i="1"/>
  <c r="AY182" i="1" s="1"/>
  <c r="AO183" i="1"/>
  <c r="AO182" i="1" s="1"/>
  <c r="AN183" i="1"/>
  <c r="AN182" i="1" s="1"/>
  <c r="AK183" i="1"/>
  <c r="AK182" i="1" s="1"/>
  <c r="AJ183" i="1"/>
  <c r="AJ182" i="1" s="1"/>
  <c r="AG183" i="1"/>
  <c r="AG182" i="1" s="1"/>
  <c r="AF183" i="1"/>
  <c r="AF182" i="1" s="1"/>
  <c r="AC183" i="1"/>
  <c r="AC182" i="1" s="1"/>
  <c r="AB183" i="1"/>
  <c r="AB182" i="1" s="1"/>
  <c r="Y183" i="1"/>
  <c r="Y182" i="1" s="1"/>
  <c r="X183" i="1"/>
  <c r="X182" i="1" s="1"/>
  <c r="U183" i="1"/>
  <c r="U182" i="1" s="1"/>
  <c r="T183" i="1"/>
  <c r="T182" i="1" s="1"/>
  <c r="Q183" i="1"/>
  <c r="Q182" i="1" s="1"/>
  <c r="P183" i="1"/>
  <c r="P182" i="1" s="1"/>
  <c r="M183" i="1"/>
  <c r="M182" i="1" s="1"/>
  <c r="L183" i="1"/>
  <c r="L182" i="1" s="1"/>
  <c r="I183" i="1"/>
  <c r="I182" i="1" s="1"/>
  <c r="H183" i="1"/>
  <c r="H182" i="1" s="1"/>
  <c r="AI182" i="1"/>
  <c r="AE182" i="1"/>
  <c r="AA182" i="1"/>
  <c r="S182" i="1"/>
  <c r="O182" i="1"/>
  <c r="K182" i="1"/>
  <c r="AR181" i="1"/>
  <c r="AQ181" i="1"/>
  <c r="AS181" i="1" s="1"/>
  <c r="AT181" i="1" s="1"/>
  <c r="P181" i="1"/>
  <c r="AS180" i="1"/>
  <c r="AT180" i="1" s="1"/>
  <c r="AR180" i="1"/>
  <c r="AQ180" i="1"/>
  <c r="AS179" i="1"/>
  <c r="AT179" i="1" s="1"/>
  <c r="AR179" i="1"/>
  <c r="AQ179" i="1"/>
  <c r="BB178" i="1"/>
  <c r="BA178" i="1"/>
  <c r="BA177" i="1" s="1"/>
  <c r="AZ178" i="1"/>
  <c r="AY178" i="1"/>
  <c r="AX178" i="1"/>
  <c r="AP178" i="1"/>
  <c r="AP177" i="1" s="1"/>
  <c r="AO178" i="1"/>
  <c r="AN178" i="1"/>
  <c r="AM178" i="1"/>
  <c r="AL178" i="1"/>
  <c r="AL177" i="1" s="1"/>
  <c r="AK178" i="1"/>
  <c r="AK177" i="1" s="1"/>
  <c r="AJ178" i="1"/>
  <c r="AI178" i="1"/>
  <c r="AH178" i="1"/>
  <c r="AH177" i="1" s="1"/>
  <c r="AG178" i="1"/>
  <c r="AF178" i="1"/>
  <c r="AE178" i="1"/>
  <c r="AD178" i="1"/>
  <c r="AD177" i="1" s="1"/>
  <c r="AC178" i="1"/>
  <c r="AB178" i="1"/>
  <c r="AA178" i="1"/>
  <c r="Z178" i="1"/>
  <c r="Z177" i="1" s="1"/>
  <c r="Z165" i="1" s="1"/>
  <c r="Z146" i="1" s="1"/>
  <c r="Y178" i="1"/>
  <c r="X178" i="1"/>
  <c r="W178" i="1"/>
  <c r="V178" i="1"/>
  <c r="V177" i="1" s="1"/>
  <c r="U178" i="1"/>
  <c r="U177" i="1" s="1"/>
  <c r="T178" i="1"/>
  <c r="S178" i="1"/>
  <c r="R178" i="1"/>
  <c r="R177" i="1" s="1"/>
  <c r="R165" i="1" s="1"/>
  <c r="R146" i="1" s="1"/>
  <c r="Q178" i="1"/>
  <c r="P178" i="1"/>
  <c r="O178" i="1"/>
  <c r="N178" i="1"/>
  <c r="N177" i="1" s="1"/>
  <c r="M178" i="1"/>
  <c r="L178" i="1"/>
  <c r="K178" i="1"/>
  <c r="J178" i="1"/>
  <c r="J177" i="1" s="1"/>
  <c r="J165" i="1" s="1"/>
  <c r="J146" i="1" s="1"/>
  <c r="I178" i="1"/>
  <c r="H178" i="1"/>
  <c r="G178" i="1"/>
  <c r="F178" i="1"/>
  <c r="BB177" i="1"/>
  <c r="AZ177" i="1"/>
  <c r="AY177" i="1"/>
  <c r="AX177" i="1"/>
  <c r="AX165" i="1" s="1"/>
  <c r="AO177" i="1"/>
  <c r="AN177" i="1"/>
  <c r="AM177" i="1"/>
  <c r="AJ177" i="1"/>
  <c r="AJ165" i="1" s="1"/>
  <c r="AI177" i="1"/>
  <c r="AG177" i="1"/>
  <c r="AF177" i="1"/>
  <c r="AE177" i="1"/>
  <c r="AC177" i="1"/>
  <c r="AB177" i="1"/>
  <c r="AB165" i="1" s="1"/>
  <c r="AA177" i="1"/>
  <c r="Y177" i="1"/>
  <c r="X177" i="1"/>
  <c r="W177" i="1"/>
  <c r="T177" i="1"/>
  <c r="T165" i="1" s="1"/>
  <c r="S177" i="1"/>
  <c r="Q177" i="1"/>
  <c r="P177" i="1"/>
  <c r="O177" i="1"/>
  <c r="M177" i="1"/>
  <c r="L177" i="1"/>
  <c r="L165" i="1" s="1"/>
  <c r="K177" i="1"/>
  <c r="I177" i="1"/>
  <c r="H177" i="1"/>
  <c r="G177" i="1"/>
  <c r="AS176" i="1"/>
  <c r="AT176" i="1" s="1"/>
  <c r="AR176" i="1"/>
  <c r="AQ176" i="1"/>
  <c r="AS175" i="1"/>
  <c r="AT175" i="1" s="1"/>
  <c r="AR175" i="1"/>
  <c r="AQ175" i="1"/>
  <c r="AS174" i="1"/>
  <c r="AT174" i="1" s="1"/>
  <c r="AR174" i="1"/>
  <c r="AQ174" i="1"/>
  <c r="AS173" i="1"/>
  <c r="AT173" i="1" s="1"/>
  <c r="AR173" i="1"/>
  <c r="AQ173" i="1"/>
  <c r="AS172" i="1"/>
  <c r="AT172" i="1" s="1"/>
  <c r="AR172" i="1"/>
  <c r="AQ172" i="1"/>
  <c r="BB171" i="1"/>
  <c r="BA171" i="1"/>
  <c r="BA166" i="1" s="1"/>
  <c r="BA165" i="1" s="1"/>
  <c r="BA146" i="1" s="1"/>
  <c r="AZ171" i="1"/>
  <c r="AY171" i="1"/>
  <c r="AX171" i="1"/>
  <c r="AP171" i="1"/>
  <c r="AO171" i="1"/>
  <c r="AO166" i="1" s="1"/>
  <c r="AO165" i="1" s="1"/>
  <c r="AN171" i="1"/>
  <c r="AM171" i="1"/>
  <c r="AL171" i="1"/>
  <c r="AK171" i="1"/>
  <c r="AJ171" i="1"/>
  <c r="AI171" i="1"/>
  <c r="AH171" i="1"/>
  <c r="AG171" i="1"/>
  <c r="AG166" i="1" s="1"/>
  <c r="AG165" i="1" s="1"/>
  <c r="AF171" i="1"/>
  <c r="AE171" i="1"/>
  <c r="AD171" i="1"/>
  <c r="AC171" i="1"/>
  <c r="AB171" i="1"/>
  <c r="AA171" i="1"/>
  <c r="Z171" i="1"/>
  <c r="Y171" i="1"/>
  <c r="Y166" i="1" s="1"/>
  <c r="Y165" i="1" s="1"/>
  <c r="X171" i="1"/>
  <c r="W171" i="1"/>
  <c r="V171" i="1"/>
  <c r="U171" i="1"/>
  <c r="T171" i="1"/>
  <c r="S171" i="1"/>
  <c r="R171" i="1"/>
  <c r="Q171" i="1"/>
  <c r="Q166" i="1" s="1"/>
  <c r="Q165" i="1" s="1"/>
  <c r="P171" i="1"/>
  <c r="O171" i="1"/>
  <c r="N171" i="1"/>
  <c r="M171" i="1"/>
  <c r="L171" i="1"/>
  <c r="K171" i="1"/>
  <c r="J171" i="1"/>
  <c r="I171" i="1"/>
  <c r="I166" i="1" s="1"/>
  <c r="I165" i="1" s="1"/>
  <c r="H171" i="1"/>
  <c r="G171" i="1"/>
  <c r="F171" i="1"/>
  <c r="AT170" i="1"/>
  <c r="AQ170" i="1"/>
  <c r="AS170" i="1" s="1"/>
  <c r="AR169" i="1"/>
  <c r="AQ169" i="1"/>
  <c r="AS169" i="1" s="1"/>
  <c r="AT169" i="1" s="1"/>
  <c r="AQ168" i="1"/>
  <c r="BB167" i="1"/>
  <c r="BA167" i="1"/>
  <c r="AZ167" i="1"/>
  <c r="AY167" i="1"/>
  <c r="AY166" i="1" s="1"/>
  <c r="AY165" i="1" s="1"/>
  <c r="AX167" i="1"/>
  <c r="AP167" i="1"/>
  <c r="AO167" i="1"/>
  <c r="AN167" i="1"/>
  <c r="AN166" i="1" s="1"/>
  <c r="AM167" i="1"/>
  <c r="AM166" i="1" s="1"/>
  <c r="AM165" i="1" s="1"/>
  <c r="AL167" i="1"/>
  <c r="AK167" i="1"/>
  <c r="AJ167" i="1"/>
  <c r="AJ166" i="1" s="1"/>
  <c r="AI167" i="1"/>
  <c r="AI166" i="1" s="1"/>
  <c r="AI165" i="1" s="1"/>
  <c r="AH167" i="1"/>
  <c r="AG167" i="1"/>
  <c r="AF167" i="1"/>
  <c r="AF166" i="1" s="1"/>
  <c r="AE167" i="1"/>
  <c r="AE166" i="1" s="1"/>
  <c r="AE165" i="1" s="1"/>
  <c r="AD167" i="1"/>
  <c r="AC167" i="1"/>
  <c r="AB167" i="1"/>
  <c r="AB166" i="1" s="1"/>
  <c r="AA167" i="1"/>
  <c r="Z167" i="1"/>
  <c r="Y167" i="1"/>
  <c r="X167" i="1"/>
  <c r="X166" i="1" s="1"/>
  <c r="W167" i="1"/>
  <c r="W166" i="1" s="1"/>
  <c r="V167" i="1"/>
  <c r="U167" i="1"/>
  <c r="T167" i="1"/>
  <c r="T166" i="1" s="1"/>
  <c r="S167" i="1"/>
  <c r="S166" i="1" s="1"/>
  <c r="S165" i="1" s="1"/>
  <c r="R167" i="1"/>
  <c r="Q167" i="1"/>
  <c r="P167" i="1"/>
  <c r="P166" i="1" s="1"/>
  <c r="O167" i="1"/>
  <c r="O166" i="1" s="1"/>
  <c r="N167" i="1"/>
  <c r="M167" i="1"/>
  <c r="L167" i="1"/>
  <c r="L166" i="1" s="1"/>
  <c r="K167" i="1"/>
  <c r="K166" i="1" s="1"/>
  <c r="K165" i="1" s="1"/>
  <c r="J167" i="1"/>
  <c r="I167" i="1"/>
  <c r="H167" i="1"/>
  <c r="H166" i="1" s="1"/>
  <c r="G167" i="1"/>
  <c r="G166" i="1" s="1"/>
  <c r="F167" i="1"/>
  <c r="BB166" i="1"/>
  <c r="BB165" i="1" s="1"/>
  <c r="AZ166" i="1"/>
  <c r="AZ165" i="1" s="1"/>
  <c r="AX166" i="1"/>
  <c r="AP166" i="1"/>
  <c r="AL166" i="1"/>
  <c r="AH166" i="1"/>
  <c r="AD166" i="1"/>
  <c r="AD165" i="1" s="1"/>
  <c r="AD146" i="1" s="1"/>
  <c r="AA166" i="1"/>
  <c r="Z166" i="1"/>
  <c r="V166" i="1"/>
  <c r="R166" i="1"/>
  <c r="N166" i="1"/>
  <c r="J166" i="1"/>
  <c r="F166" i="1"/>
  <c r="AN165" i="1"/>
  <c r="AF165" i="1"/>
  <c r="AA165" i="1"/>
  <c r="X165" i="1"/>
  <c r="W165" i="1"/>
  <c r="P165" i="1"/>
  <c r="O165" i="1"/>
  <c r="H165" i="1"/>
  <c r="G165" i="1"/>
  <c r="AR164" i="1"/>
  <c r="AQ164" i="1"/>
  <c r="AS164" i="1" s="1"/>
  <c r="AT164" i="1" s="1"/>
  <c r="AR163" i="1"/>
  <c r="AQ163" i="1"/>
  <c r="AS163" i="1" s="1"/>
  <c r="AT163" i="1" s="1"/>
  <c r="AR162" i="1"/>
  <c r="AQ162" i="1"/>
  <c r="AS162" i="1" s="1"/>
  <c r="AT162" i="1" s="1"/>
  <c r="AR161" i="1"/>
  <c r="AQ161" i="1"/>
  <c r="AS161" i="1" s="1"/>
  <c r="AT161" i="1" s="1"/>
  <c r="BB160" i="1"/>
  <c r="BA160" i="1"/>
  <c r="AZ160" i="1"/>
  <c r="AY160" i="1"/>
  <c r="AX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AT159" i="1"/>
  <c r="AS159" i="1"/>
  <c r="AR159" i="1"/>
  <c r="AQ159" i="1"/>
  <c r="AT158" i="1"/>
  <c r="AS158" i="1"/>
  <c r="AR158" i="1"/>
  <c r="AQ158" i="1"/>
  <c r="AT157" i="1"/>
  <c r="AS157" i="1"/>
  <c r="AR157" i="1"/>
  <c r="AQ157" i="1"/>
  <c r="AT156" i="1"/>
  <c r="AS156" i="1"/>
  <c r="AR156" i="1"/>
  <c r="AQ156" i="1"/>
  <c r="AT155" i="1"/>
  <c r="AS155" i="1"/>
  <c r="AR155" i="1"/>
  <c r="AQ155" i="1"/>
  <c r="BB154" i="1"/>
  <c r="BB148" i="1" s="1"/>
  <c r="BB147" i="1" s="1"/>
  <c r="BB146" i="1" s="1"/>
  <c r="BA154" i="1"/>
  <c r="AZ154" i="1"/>
  <c r="AY154" i="1"/>
  <c r="AX154" i="1"/>
  <c r="AX148" i="1" s="1"/>
  <c r="AX147" i="1" s="1"/>
  <c r="AX146" i="1" s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E148" i="1" s="1"/>
  <c r="AE147" i="1" s="1"/>
  <c r="AE146" i="1" s="1"/>
  <c r="AD154" i="1"/>
  <c r="AC154" i="1"/>
  <c r="AB154" i="1"/>
  <c r="AA154" i="1"/>
  <c r="AA148" i="1" s="1"/>
  <c r="AA147" i="1" s="1"/>
  <c r="AA146" i="1" s="1"/>
  <c r="Z154" i="1"/>
  <c r="Y154" i="1"/>
  <c r="X154" i="1"/>
  <c r="W154" i="1"/>
  <c r="V154" i="1"/>
  <c r="U154" i="1"/>
  <c r="T154" i="1"/>
  <c r="S154" i="1"/>
  <c r="R154" i="1"/>
  <c r="Q154" i="1"/>
  <c r="P154" i="1"/>
  <c r="O154" i="1"/>
  <c r="O148" i="1" s="1"/>
  <c r="O147" i="1" s="1"/>
  <c r="O146" i="1" s="1"/>
  <c r="N154" i="1"/>
  <c r="M154" i="1"/>
  <c r="L154" i="1"/>
  <c r="K154" i="1"/>
  <c r="K148" i="1" s="1"/>
  <c r="K147" i="1" s="1"/>
  <c r="K146" i="1" s="1"/>
  <c r="J154" i="1"/>
  <c r="I154" i="1"/>
  <c r="H154" i="1"/>
  <c r="G154" i="1"/>
  <c r="AQ154" i="1" s="1"/>
  <c r="F154" i="1"/>
  <c r="AR153" i="1"/>
  <c r="AQ153" i="1"/>
  <c r="AS153" i="1" s="1"/>
  <c r="AT153" i="1" s="1"/>
  <c r="AR152" i="1"/>
  <c r="AQ152" i="1"/>
  <c r="AS152" i="1" s="1"/>
  <c r="AT152" i="1" s="1"/>
  <c r="AR151" i="1"/>
  <c r="AQ151" i="1"/>
  <c r="AS151" i="1" s="1"/>
  <c r="AT151" i="1" s="1"/>
  <c r="AR150" i="1"/>
  <c r="AQ150" i="1"/>
  <c r="AS150" i="1" s="1"/>
  <c r="AT150" i="1" s="1"/>
  <c r="BB149" i="1"/>
  <c r="BA149" i="1"/>
  <c r="AZ149" i="1"/>
  <c r="AZ148" i="1" s="1"/>
  <c r="AY149" i="1"/>
  <c r="AX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AQ149" i="1" s="1"/>
  <c r="AR149" i="1" s="1"/>
  <c r="F149" i="1"/>
  <c r="BA148" i="1"/>
  <c r="AY148" i="1"/>
  <c r="AP148" i="1"/>
  <c r="AN148" i="1"/>
  <c r="AM148" i="1"/>
  <c r="AM147" i="1" s="1"/>
  <c r="AL148" i="1"/>
  <c r="AJ148" i="1"/>
  <c r="AI148" i="1"/>
  <c r="AI147" i="1" s="1"/>
  <c r="AI146" i="1" s="1"/>
  <c r="AH148" i="1"/>
  <c r="AF148" i="1"/>
  <c r="AD148" i="1"/>
  <c r="AB148" i="1"/>
  <c r="Z148" i="1"/>
  <c r="X148" i="1"/>
  <c r="W148" i="1"/>
  <c r="W147" i="1" s="1"/>
  <c r="V148" i="1"/>
  <c r="T148" i="1"/>
  <c r="S148" i="1"/>
  <c r="S147" i="1" s="1"/>
  <c r="R148" i="1"/>
  <c r="P148" i="1"/>
  <c r="N148" i="1"/>
  <c r="L148" i="1"/>
  <c r="J148" i="1"/>
  <c r="H148" i="1"/>
  <c r="G148" i="1"/>
  <c r="G147" i="1" s="1"/>
  <c r="F148" i="1"/>
  <c r="F147" i="1" s="1"/>
  <c r="BA147" i="1"/>
  <c r="AZ147" i="1"/>
  <c r="AZ146" i="1" s="1"/>
  <c r="AY147" i="1"/>
  <c r="AP147" i="1"/>
  <c r="AN147" i="1"/>
  <c r="AN146" i="1" s="1"/>
  <c r="AL147" i="1"/>
  <c r="AJ147" i="1"/>
  <c r="AH147" i="1"/>
  <c r="AF147" i="1"/>
  <c r="AF146" i="1" s="1"/>
  <c r="AD147" i="1"/>
  <c r="AB147" i="1"/>
  <c r="AB146" i="1" s="1"/>
  <c r="Z147" i="1"/>
  <c r="X147" i="1"/>
  <c r="X146" i="1" s="1"/>
  <c r="V147" i="1"/>
  <c r="T147" i="1"/>
  <c r="T146" i="1" s="1"/>
  <c r="R147" i="1"/>
  <c r="P147" i="1"/>
  <c r="P146" i="1" s="1"/>
  <c r="N147" i="1"/>
  <c r="L147" i="1"/>
  <c r="L146" i="1" s="1"/>
  <c r="J147" i="1"/>
  <c r="H147" i="1"/>
  <c r="H146" i="1" s="1"/>
  <c r="AM146" i="1"/>
  <c r="W146" i="1"/>
  <c r="AR145" i="1"/>
  <c r="AQ145" i="1"/>
  <c r="AS145" i="1" s="1"/>
  <c r="AT145" i="1" s="1"/>
  <c r="BB144" i="1"/>
  <c r="BA144" i="1"/>
  <c r="AZ144" i="1"/>
  <c r="AZ143" i="1" s="1"/>
  <c r="AY144" i="1"/>
  <c r="AY143" i="1" s="1"/>
  <c r="AY142" i="1" s="1"/>
  <c r="AY141" i="1" s="1"/>
  <c r="AX144" i="1"/>
  <c r="AP144" i="1"/>
  <c r="AO144" i="1"/>
  <c r="AO143" i="1" s="1"/>
  <c r="AN144" i="1"/>
  <c r="AN143" i="1" s="1"/>
  <c r="AN142" i="1" s="1"/>
  <c r="AN141" i="1" s="1"/>
  <c r="AM144" i="1"/>
  <c r="AL144" i="1"/>
  <c r="AK144" i="1"/>
  <c r="AK143" i="1" s="1"/>
  <c r="AJ144" i="1"/>
  <c r="AJ143" i="1" s="1"/>
  <c r="AJ142" i="1" s="1"/>
  <c r="AJ141" i="1" s="1"/>
  <c r="AI144" i="1"/>
  <c r="AH144" i="1"/>
  <c r="AG144" i="1"/>
  <c r="AG143" i="1" s="1"/>
  <c r="AF144" i="1"/>
  <c r="AF143" i="1" s="1"/>
  <c r="AF142" i="1" s="1"/>
  <c r="AF141" i="1" s="1"/>
  <c r="AE144" i="1"/>
  <c r="AD144" i="1"/>
  <c r="AC144" i="1"/>
  <c r="AC143" i="1" s="1"/>
  <c r="AB144" i="1"/>
  <c r="AB143" i="1" s="1"/>
  <c r="AB142" i="1" s="1"/>
  <c r="AB141" i="1" s="1"/>
  <c r="AA144" i="1"/>
  <c r="Z144" i="1"/>
  <c r="Y144" i="1"/>
  <c r="Y143" i="1" s="1"/>
  <c r="X144" i="1"/>
  <c r="X143" i="1" s="1"/>
  <c r="X142" i="1" s="1"/>
  <c r="X141" i="1" s="1"/>
  <c r="W144" i="1"/>
  <c r="V144" i="1"/>
  <c r="U144" i="1"/>
  <c r="U143" i="1" s="1"/>
  <c r="T144" i="1"/>
  <c r="T143" i="1" s="1"/>
  <c r="T142" i="1" s="1"/>
  <c r="T141" i="1" s="1"/>
  <c r="S144" i="1"/>
  <c r="R144" i="1"/>
  <c r="Q144" i="1"/>
  <c r="Q143" i="1" s="1"/>
  <c r="P144" i="1"/>
  <c r="P143" i="1" s="1"/>
  <c r="P142" i="1" s="1"/>
  <c r="P141" i="1" s="1"/>
  <c r="O144" i="1"/>
  <c r="N144" i="1"/>
  <c r="M144" i="1"/>
  <c r="M143" i="1" s="1"/>
  <c r="L144" i="1"/>
  <c r="L143" i="1" s="1"/>
  <c r="L142" i="1" s="1"/>
  <c r="L141" i="1" s="1"/>
  <c r="K144" i="1"/>
  <c r="J144" i="1"/>
  <c r="I144" i="1"/>
  <c r="I143" i="1" s="1"/>
  <c r="H144" i="1"/>
  <c r="H143" i="1" s="1"/>
  <c r="H142" i="1" s="1"/>
  <c r="H141" i="1" s="1"/>
  <c r="G144" i="1"/>
  <c r="AQ144" i="1" s="1"/>
  <c r="AR144" i="1" s="1"/>
  <c r="F144" i="1"/>
  <c r="BB143" i="1"/>
  <c r="BB142" i="1" s="1"/>
  <c r="BA143" i="1"/>
  <c r="BA142" i="1" s="1"/>
  <c r="BA141" i="1" s="1"/>
  <c r="AX143" i="1"/>
  <c r="AX142" i="1" s="1"/>
  <c r="AP143" i="1"/>
  <c r="AP142" i="1" s="1"/>
  <c r="AP141" i="1" s="1"/>
  <c r="AM143" i="1"/>
  <c r="AM142" i="1" s="1"/>
  <c r="AM141" i="1" s="1"/>
  <c r="AL143" i="1"/>
  <c r="AL142" i="1" s="1"/>
  <c r="AL141" i="1" s="1"/>
  <c r="AI143" i="1"/>
  <c r="AI142" i="1" s="1"/>
  <c r="AI141" i="1" s="1"/>
  <c r="AH143" i="1"/>
  <c r="AH142" i="1" s="1"/>
  <c r="AH141" i="1" s="1"/>
  <c r="AE143" i="1"/>
  <c r="AE142" i="1" s="1"/>
  <c r="AD143" i="1"/>
  <c r="AD142" i="1" s="1"/>
  <c r="AD141" i="1" s="1"/>
  <c r="AA143" i="1"/>
  <c r="AA142" i="1" s="1"/>
  <c r="AA141" i="1" s="1"/>
  <c r="Z143" i="1"/>
  <c r="Z142" i="1" s="1"/>
  <c r="Z141" i="1" s="1"/>
  <c r="W143" i="1"/>
  <c r="W142" i="1" s="1"/>
  <c r="W141" i="1" s="1"/>
  <c r="V143" i="1"/>
  <c r="V142" i="1" s="1"/>
  <c r="V141" i="1" s="1"/>
  <c r="S143" i="1"/>
  <c r="S142" i="1" s="1"/>
  <c r="S141" i="1" s="1"/>
  <c r="R143" i="1"/>
  <c r="R142" i="1" s="1"/>
  <c r="R141" i="1" s="1"/>
  <c r="O143" i="1"/>
  <c r="O142" i="1" s="1"/>
  <c r="N143" i="1"/>
  <c r="N142" i="1" s="1"/>
  <c r="N141" i="1" s="1"/>
  <c r="K143" i="1"/>
  <c r="K142" i="1" s="1"/>
  <c r="K141" i="1" s="1"/>
  <c r="J143" i="1"/>
  <c r="J142" i="1" s="1"/>
  <c r="J141" i="1" s="1"/>
  <c r="G143" i="1"/>
  <c r="F143" i="1"/>
  <c r="F142" i="1" s="1"/>
  <c r="F141" i="1" s="1"/>
  <c r="AZ142" i="1"/>
  <c r="AZ141" i="1" s="1"/>
  <c r="AO142" i="1"/>
  <c r="AO141" i="1" s="1"/>
  <c r="AK142" i="1"/>
  <c r="AG142" i="1"/>
  <c r="AG141" i="1" s="1"/>
  <c r="AC142" i="1"/>
  <c r="Y142" i="1"/>
  <c r="Y141" i="1" s="1"/>
  <c r="U142" i="1"/>
  <c r="Q142" i="1"/>
  <c r="Q141" i="1" s="1"/>
  <c r="M142" i="1"/>
  <c r="I142" i="1"/>
  <c r="I141" i="1" s="1"/>
  <c r="BB141" i="1"/>
  <c r="AX141" i="1"/>
  <c r="AK141" i="1"/>
  <c r="AE141" i="1"/>
  <c r="AC141" i="1"/>
  <c r="U141" i="1"/>
  <c r="O141" i="1"/>
  <c r="M141" i="1"/>
  <c r="AT140" i="1"/>
  <c r="AR140" i="1"/>
  <c r="AQ140" i="1"/>
  <c r="AS140" i="1" s="1"/>
  <c r="AT139" i="1"/>
  <c r="AR139" i="1"/>
  <c r="AQ139" i="1"/>
  <c r="AS139" i="1" s="1"/>
  <c r="AR138" i="1"/>
  <c r="AQ138" i="1"/>
  <c r="AS138" i="1" s="1"/>
  <c r="AT138" i="1" s="1"/>
  <c r="BB137" i="1"/>
  <c r="BA137" i="1"/>
  <c r="AZ137" i="1"/>
  <c r="AY137" i="1"/>
  <c r="AX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AQ137" i="1" s="1"/>
  <c r="F137" i="1"/>
  <c r="AT136" i="1"/>
  <c r="AS136" i="1"/>
  <c r="AR136" i="1"/>
  <c r="AQ136" i="1"/>
  <c r="AT135" i="1"/>
  <c r="AS135" i="1"/>
  <c r="AR135" i="1"/>
  <c r="AQ135" i="1"/>
  <c r="BB134" i="1"/>
  <c r="BA134" i="1"/>
  <c r="AZ134" i="1"/>
  <c r="AY134" i="1"/>
  <c r="AX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Q134" i="1" s="1"/>
  <c r="F134" i="1"/>
  <c r="AQ133" i="1"/>
  <c r="N132" i="1"/>
  <c r="BB131" i="1"/>
  <c r="BA131" i="1"/>
  <c r="AZ131" i="1"/>
  <c r="AY131" i="1"/>
  <c r="AX131" i="1"/>
  <c r="AP131" i="1"/>
  <c r="AO131" i="1"/>
  <c r="AN131" i="1"/>
  <c r="AM131" i="1"/>
  <c r="AL131" i="1"/>
  <c r="AK131" i="1"/>
  <c r="AJ131" i="1"/>
  <c r="AI131" i="1"/>
  <c r="AI124" i="1" s="1"/>
  <c r="AI123" i="1" s="1"/>
  <c r="AH131" i="1"/>
  <c r="AG131" i="1"/>
  <c r="AF131" i="1"/>
  <c r="AE131" i="1"/>
  <c r="AE124" i="1" s="1"/>
  <c r="AE123" i="1" s="1"/>
  <c r="AD131" i="1"/>
  <c r="AC131" i="1"/>
  <c r="AB131" i="1"/>
  <c r="AA131" i="1"/>
  <c r="AA124" i="1" s="1"/>
  <c r="AA123" i="1" s="1"/>
  <c r="Z131" i="1"/>
  <c r="Y131" i="1"/>
  <c r="X131" i="1"/>
  <c r="W131" i="1"/>
  <c r="W124" i="1" s="1"/>
  <c r="W123" i="1" s="1"/>
  <c r="V131" i="1"/>
  <c r="U131" i="1"/>
  <c r="T131" i="1"/>
  <c r="S131" i="1"/>
  <c r="S124" i="1" s="1"/>
  <c r="S123" i="1" s="1"/>
  <c r="R131" i="1"/>
  <c r="Q131" i="1"/>
  <c r="P131" i="1"/>
  <c r="O131" i="1"/>
  <c r="O124" i="1" s="1"/>
  <c r="O123" i="1" s="1"/>
  <c r="M131" i="1"/>
  <c r="L131" i="1"/>
  <c r="K131" i="1"/>
  <c r="J131" i="1"/>
  <c r="I131" i="1"/>
  <c r="H131" i="1"/>
  <c r="G131" i="1"/>
  <c r="F131" i="1"/>
  <c r="AR130" i="1"/>
  <c r="AQ130" i="1"/>
  <c r="AS130" i="1" s="1"/>
  <c r="AT130" i="1" s="1"/>
  <c r="AR129" i="1"/>
  <c r="AQ129" i="1"/>
  <c r="AS129" i="1" s="1"/>
  <c r="AT129" i="1" s="1"/>
  <c r="N129" i="1"/>
  <c r="BB128" i="1"/>
  <c r="BA128" i="1"/>
  <c r="AZ128" i="1"/>
  <c r="AY128" i="1"/>
  <c r="AX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Q127" i="1"/>
  <c r="AQ126" i="1"/>
  <c r="P126" i="1"/>
  <c r="P125" i="1" s="1"/>
  <c r="P124" i="1" s="1"/>
  <c r="P123" i="1" s="1"/>
  <c r="N126" i="1"/>
  <c r="BB125" i="1"/>
  <c r="BA125" i="1"/>
  <c r="AZ125" i="1"/>
  <c r="AY125" i="1"/>
  <c r="AX125" i="1"/>
  <c r="AP125" i="1"/>
  <c r="AO125" i="1"/>
  <c r="AO124" i="1" s="1"/>
  <c r="AO123" i="1" s="1"/>
  <c r="AN125" i="1"/>
  <c r="AM125" i="1"/>
  <c r="AL125" i="1"/>
  <c r="AK125" i="1"/>
  <c r="AK124" i="1" s="1"/>
  <c r="AK123" i="1" s="1"/>
  <c r="AJ125" i="1"/>
  <c r="AI125" i="1"/>
  <c r="AH125" i="1"/>
  <c r="AG125" i="1"/>
  <c r="AG124" i="1" s="1"/>
  <c r="AG123" i="1" s="1"/>
  <c r="AF125" i="1"/>
  <c r="AE125" i="1"/>
  <c r="AD125" i="1"/>
  <c r="AC125" i="1"/>
  <c r="AC124" i="1" s="1"/>
  <c r="AC123" i="1" s="1"/>
  <c r="AB125" i="1"/>
  <c r="AA125" i="1"/>
  <c r="Z125" i="1"/>
  <c r="Y125" i="1"/>
  <c r="Y124" i="1" s="1"/>
  <c r="Y123" i="1" s="1"/>
  <c r="X125" i="1"/>
  <c r="W125" i="1"/>
  <c r="V125" i="1"/>
  <c r="U125" i="1"/>
  <c r="U124" i="1" s="1"/>
  <c r="U123" i="1" s="1"/>
  <c r="T125" i="1"/>
  <c r="S125" i="1"/>
  <c r="R125" i="1"/>
  <c r="Q125" i="1"/>
  <c r="Q124" i="1" s="1"/>
  <c r="Q123" i="1" s="1"/>
  <c r="O125" i="1"/>
  <c r="N125" i="1"/>
  <c r="M125" i="1"/>
  <c r="M124" i="1" s="1"/>
  <c r="M123" i="1" s="1"/>
  <c r="L125" i="1"/>
  <c r="K125" i="1"/>
  <c r="J125" i="1"/>
  <c r="I125" i="1"/>
  <c r="I124" i="1" s="1"/>
  <c r="I123" i="1" s="1"/>
  <c r="H125" i="1"/>
  <c r="G125" i="1"/>
  <c r="F125" i="1"/>
  <c r="BB124" i="1"/>
  <c r="BB123" i="1" s="1"/>
  <c r="AY124" i="1"/>
  <c r="AY123" i="1" s="1"/>
  <c r="AX124" i="1"/>
  <c r="AX123" i="1" s="1"/>
  <c r="AN124" i="1"/>
  <c r="AN123" i="1" s="1"/>
  <c r="AJ124" i="1"/>
  <c r="AJ123" i="1" s="1"/>
  <c r="AF124" i="1"/>
  <c r="AF123" i="1" s="1"/>
  <c r="AB124" i="1"/>
  <c r="AB123" i="1" s="1"/>
  <c r="X124" i="1"/>
  <c r="X123" i="1" s="1"/>
  <c r="T124" i="1"/>
  <c r="T123" i="1" s="1"/>
  <c r="L124" i="1"/>
  <c r="L123" i="1" s="1"/>
  <c r="H124" i="1"/>
  <c r="H123" i="1" s="1"/>
  <c r="AQ122" i="1"/>
  <c r="AQ121" i="1"/>
  <c r="AQ120" i="1"/>
  <c r="AQ119" i="1"/>
  <c r="BB118" i="1"/>
  <c r="BA118" i="1"/>
  <c r="AZ118" i="1"/>
  <c r="AY118" i="1"/>
  <c r="AX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S117" i="1"/>
  <c r="AT117" i="1" s="1"/>
  <c r="AR117" i="1"/>
  <c r="AQ117" i="1"/>
  <c r="AS116" i="1"/>
  <c r="AT116" i="1" s="1"/>
  <c r="AR116" i="1"/>
  <c r="AQ116" i="1"/>
  <c r="AS115" i="1"/>
  <c r="AT115" i="1" s="1"/>
  <c r="AR115" i="1"/>
  <c r="AQ115" i="1"/>
  <c r="AS114" i="1"/>
  <c r="AT114" i="1" s="1"/>
  <c r="AR114" i="1"/>
  <c r="AQ114" i="1"/>
  <c r="BB113" i="1"/>
  <c r="BA113" i="1"/>
  <c r="AZ113" i="1"/>
  <c r="AY113" i="1"/>
  <c r="AX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Q113" i="1" s="1"/>
  <c r="AR113" i="1" s="1"/>
  <c r="F113" i="1"/>
  <c r="AQ112" i="1"/>
  <c r="AQ111" i="1"/>
  <c r="AQ110" i="1"/>
  <c r="AQ109" i="1"/>
  <c r="BB108" i="1"/>
  <c r="BA108" i="1"/>
  <c r="AZ108" i="1"/>
  <c r="AY108" i="1"/>
  <c r="AX108" i="1"/>
  <c r="AP108" i="1"/>
  <c r="AO108" i="1"/>
  <c r="AN108" i="1"/>
  <c r="AM108" i="1"/>
  <c r="AM77" i="1" s="1"/>
  <c r="AM76" i="1" s="1"/>
  <c r="AL108" i="1"/>
  <c r="AK108" i="1"/>
  <c r="AJ108" i="1"/>
  <c r="AI108" i="1"/>
  <c r="AI77" i="1" s="1"/>
  <c r="AI76" i="1" s="1"/>
  <c r="AH108" i="1"/>
  <c r="AG108" i="1"/>
  <c r="AF108" i="1"/>
  <c r="AE108" i="1"/>
  <c r="AE77" i="1" s="1"/>
  <c r="AE76" i="1" s="1"/>
  <c r="AD108" i="1"/>
  <c r="AC108" i="1"/>
  <c r="AB108" i="1"/>
  <c r="AA108" i="1"/>
  <c r="AA77" i="1" s="1"/>
  <c r="AA76" i="1" s="1"/>
  <c r="Z108" i="1"/>
  <c r="Y108" i="1"/>
  <c r="X108" i="1"/>
  <c r="W108" i="1"/>
  <c r="W77" i="1" s="1"/>
  <c r="W76" i="1" s="1"/>
  <c r="V108" i="1"/>
  <c r="U108" i="1"/>
  <c r="T108" i="1"/>
  <c r="S108" i="1"/>
  <c r="S77" i="1" s="1"/>
  <c r="S76" i="1" s="1"/>
  <c r="R108" i="1"/>
  <c r="Q108" i="1"/>
  <c r="P108" i="1"/>
  <c r="O108" i="1"/>
  <c r="O77" i="1" s="1"/>
  <c r="O76" i="1" s="1"/>
  <c r="N108" i="1"/>
  <c r="M108" i="1"/>
  <c r="L108" i="1"/>
  <c r="K108" i="1"/>
  <c r="K77" i="1" s="1"/>
  <c r="K76" i="1" s="1"/>
  <c r="J108" i="1"/>
  <c r="I108" i="1"/>
  <c r="H108" i="1"/>
  <c r="G108" i="1"/>
  <c r="G77" i="1" s="1"/>
  <c r="F108" i="1"/>
  <c r="AS107" i="1"/>
  <c r="AT107" i="1" s="1"/>
  <c r="AR107" i="1"/>
  <c r="AQ107" i="1"/>
  <c r="AS106" i="1"/>
  <c r="AT106" i="1" s="1"/>
  <c r="AR106" i="1"/>
  <c r="AQ106" i="1"/>
  <c r="AS105" i="1"/>
  <c r="AT105" i="1" s="1"/>
  <c r="AR105" i="1"/>
  <c r="AQ105" i="1"/>
  <c r="AS104" i="1"/>
  <c r="AT104" i="1" s="1"/>
  <c r="AR104" i="1"/>
  <c r="AQ104" i="1"/>
  <c r="AS103" i="1"/>
  <c r="AT103" i="1" s="1"/>
  <c r="AR103" i="1"/>
  <c r="AQ103" i="1"/>
  <c r="BB102" i="1"/>
  <c r="BA102" i="1"/>
  <c r="AZ102" i="1"/>
  <c r="AY102" i="1"/>
  <c r="AX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Q101" i="1"/>
  <c r="AQ100" i="1"/>
  <c r="AQ99" i="1"/>
  <c r="AQ97" i="1"/>
  <c r="AQ96" i="1"/>
  <c r="BB95" i="1"/>
  <c r="BA95" i="1"/>
  <c r="AZ95" i="1"/>
  <c r="AY95" i="1"/>
  <c r="AX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Q95" i="1" s="1"/>
  <c r="AR95" i="1" s="1"/>
  <c r="F95" i="1"/>
  <c r="AS94" i="1"/>
  <c r="AT94" i="1" s="1"/>
  <c r="AR94" i="1"/>
  <c r="AQ94" i="1"/>
  <c r="AS93" i="1"/>
  <c r="AT93" i="1" s="1"/>
  <c r="AR93" i="1"/>
  <c r="AQ93" i="1"/>
  <c r="AS92" i="1"/>
  <c r="AT92" i="1" s="1"/>
  <c r="AR92" i="1"/>
  <c r="AQ92" i="1"/>
  <c r="BB91" i="1"/>
  <c r="BA91" i="1"/>
  <c r="AZ91" i="1"/>
  <c r="AY91" i="1"/>
  <c r="AX91" i="1"/>
  <c r="AP91" i="1"/>
  <c r="AP77" i="1" s="1"/>
  <c r="AP76" i="1" s="1"/>
  <c r="AO91" i="1"/>
  <c r="AN91" i="1"/>
  <c r="AM91" i="1"/>
  <c r="AL91" i="1"/>
  <c r="AK91" i="1"/>
  <c r="AJ91" i="1"/>
  <c r="AI91" i="1"/>
  <c r="AH91" i="1"/>
  <c r="AH77" i="1" s="1"/>
  <c r="AH76" i="1" s="1"/>
  <c r="AG91" i="1"/>
  <c r="AF91" i="1"/>
  <c r="AE91" i="1"/>
  <c r="AD91" i="1"/>
  <c r="AC91" i="1"/>
  <c r="AB91" i="1"/>
  <c r="AA91" i="1"/>
  <c r="Z91" i="1"/>
  <c r="Z77" i="1" s="1"/>
  <c r="Z76" i="1" s="1"/>
  <c r="Y91" i="1"/>
  <c r="X91" i="1"/>
  <c r="W91" i="1"/>
  <c r="V91" i="1"/>
  <c r="U91" i="1"/>
  <c r="T91" i="1"/>
  <c r="S91" i="1"/>
  <c r="R91" i="1"/>
  <c r="R77" i="1" s="1"/>
  <c r="R76" i="1" s="1"/>
  <c r="Q91" i="1"/>
  <c r="P91" i="1"/>
  <c r="O91" i="1"/>
  <c r="N91" i="1"/>
  <c r="M91" i="1"/>
  <c r="L91" i="1"/>
  <c r="K91" i="1"/>
  <c r="J91" i="1"/>
  <c r="J77" i="1" s="1"/>
  <c r="J76" i="1" s="1"/>
  <c r="I91" i="1"/>
  <c r="H91" i="1"/>
  <c r="G91" i="1"/>
  <c r="F91" i="1"/>
  <c r="AQ90" i="1"/>
  <c r="AQ89" i="1"/>
  <c r="AQ88" i="1"/>
  <c r="AQ87" i="1"/>
  <c r="BB86" i="1"/>
  <c r="BB77" i="1" s="1"/>
  <c r="BB76" i="1" s="1"/>
  <c r="BA86" i="1"/>
  <c r="AZ86" i="1"/>
  <c r="AY86" i="1"/>
  <c r="AX86" i="1"/>
  <c r="AX77" i="1" s="1"/>
  <c r="AX76" i="1" s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Q86" i="1" s="1"/>
  <c r="AR86" i="1" s="1"/>
  <c r="F86" i="1"/>
  <c r="AS85" i="1"/>
  <c r="AT85" i="1" s="1"/>
  <c r="AR85" i="1"/>
  <c r="AQ85" i="1"/>
  <c r="AS84" i="1"/>
  <c r="AT84" i="1" s="1"/>
  <c r="AR84" i="1"/>
  <c r="AQ84" i="1"/>
  <c r="N84" i="1"/>
  <c r="AS83" i="1"/>
  <c r="AT83" i="1" s="1"/>
  <c r="AR83" i="1"/>
  <c r="AQ83" i="1"/>
  <c r="BB82" i="1"/>
  <c r="BA82" i="1"/>
  <c r="BA77" i="1" s="1"/>
  <c r="BA76" i="1" s="1"/>
  <c r="AZ82" i="1"/>
  <c r="AY82" i="1"/>
  <c r="AX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Q82" i="1" s="1"/>
  <c r="AR82" i="1" s="1"/>
  <c r="F82" i="1"/>
  <c r="AQ81" i="1"/>
  <c r="AS81" i="1" s="1"/>
  <c r="AT81" i="1" s="1"/>
  <c r="AR80" i="1"/>
  <c r="AQ80" i="1"/>
  <c r="AS80" i="1" s="1"/>
  <c r="AT80" i="1" s="1"/>
  <c r="AQ79" i="1"/>
  <c r="AS79" i="1" s="1"/>
  <c r="AT79" i="1" s="1"/>
  <c r="BB78" i="1"/>
  <c r="BA78" i="1"/>
  <c r="AZ78" i="1"/>
  <c r="AZ77" i="1" s="1"/>
  <c r="AY78" i="1"/>
  <c r="AY77" i="1" s="1"/>
  <c r="AY76" i="1" s="1"/>
  <c r="AX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Q78" i="1" s="1"/>
  <c r="AR78" i="1" s="1"/>
  <c r="F78" i="1"/>
  <c r="AL77" i="1"/>
  <c r="AL76" i="1" s="1"/>
  <c r="AD77" i="1"/>
  <c r="AD76" i="1" s="1"/>
  <c r="V77" i="1"/>
  <c r="V76" i="1" s="1"/>
  <c r="N77" i="1"/>
  <c r="N76" i="1" s="1"/>
  <c r="F77" i="1"/>
  <c r="AZ76" i="1"/>
  <c r="AS75" i="1"/>
  <c r="AT75" i="1" s="1"/>
  <c r="AR75" i="1"/>
  <c r="AQ75" i="1"/>
  <c r="AS74" i="1"/>
  <c r="AT74" i="1" s="1"/>
  <c r="AR74" i="1"/>
  <c r="AQ74" i="1"/>
  <c r="AS73" i="1"/>
  <c r="AT73" i="1" s="1"/>
  <c r="AR73" i="1"/>
  <c r="AQ73" i="1"/>
  <c r="AS72" i="1"/>
  <c r="AT72" i="1" s="1"/>
  <c r="AR72" i="1"/>
  <c r="AQ72" i="1"/>
  <c r="AS71" i="1"/>
  <c r="AT71" i="1" s="1"/>
  <c r="AR71" i="1"/>
  <c r="AQ71" i="1"/>
  <c r="BB70" i="1"/>
  <c r="BB69" i="1" s="1"/>
  <c r="BA70" i="1"/>
  <c r="BA69" i="1" s="1"/>
  <c r="BA68" i="1" s="1"/>
  <c r="AZ70" i="1"/>
  <c r="AY70" i="1"/>
  <c r="AX70" i="1"/>
  <c r="AX69" i="1" s="1"/>
  <c r="AP70" i="1"/>
  <c r="AP69" i="1" s="1"/>
  <c r="AO70" i="1"/>
  <c r="AN70" i="1"/>
  <c r="AM70" i="1"/>
  <c r="AM69" i="1" s="1"/>
  <c r="AL70" i="1"/>
  <c r="AL69" i="1" s="1"/>
  <c r="AK70" i="1"/>
  <c r="AJ70" i="1"/>
  <c r="AI70" i="1"/>
  <c r="AI69" i="1" s="1"/>
  <c r="AH70" i="1"/>
  <c r="AH69" i="1" s="1"/>
  <c r="AG70" i="1"/>
  <c r="AF70" i="1"/>
  <c r="AE70" i="1"/>
  <c r="AE69" i="1" s="1"/>
  <c r="AD70" i="1"/>
  <c r="AD69" i="1" s="1"/>
  <c r="AC70" i="1"/>
  <c r="AB70" i="1"/>
  <c r="AA70" i="1"/>
  <c r="AA69" i="1" s="1"/>
  <c r="Z70" i="1"/>
  <c r="Z69" i="1" s="1"/>
  <c r="Y70" i="1"/>
  <c r="X70" i="1"/>
  <c r="W70" i="1"/>
  <c r="W69" i="1" s="1"/>
  <c r="V70" i="1"/>
  <c r="V69" i="1" s="1"/>
  <c r="U70" i="1"/>
  <c r="T70" i="1"/>
  <c r="S70" i="1"/>
  <c r="S69" i="1" s="1"/>
  <c r="R70" i="1"/>
  <c r="R69" i="1" s="1"/>
  <c r="Q70" i="1"/>
  <c r="P70" i="1"/>
  <c r="O70" i="1"/>
  <c r="O69" i="1" s="1"/>
  <c r="N70" i="1"/>
  <c r="N69" i="1" s="1"/>
  <c r="M70" i="1"/>
  <c r="L70" i="1"/>
  <c r="K70" i="1"/>
  <c r="K69" i="1" s="1"/>
  <c r="J70" i="1"/>
  <c r="J69" i="1" s="1"/>
  <c r="I70" i="1"/>
  <c r="H70" i="1"/>
  <c r="G70" i="1"/>
  <c r="G69" i="1" s="1"/>
  <c r="F70" i="1"/>
  <c r="AZ69" i="1"/>
  <c r="AZ68" i="1" s="1"/>
  <c r="AY69" i="1"/>
  <c r="AY68" i="1" s="1"/>
  <c r="AO69" i="1"/>
  <c r="AO68" i="1" s="1"/>
  <c r="AN69" i="1"/>
  <c r="AN68" i="1" s="1"/>
  <c r="AK69" i="1"/>
  <c r="AK68" i="1" s="1"/>
  <c r="AJ69" i="1"/>
  <c r="AJ68" i="1" s="1"/>
  <c r="AG69" i="1"/>
  <c r="AG68" i="1" s="1"/>
  <c r="AF69" i="1"/>
  <c r="AF68" i="1" s="1"/>
  <c r="AC69" i="1"/>
  <c r="AC68" i="1" s="1"/>
  <c r="AB69" i="1"/>
  <c r="AB68" i="1" s="1"/>
  <c r="Y69" i="1"/>
  <c r="Y68" i="1" s="1"/>
  <c r="X69" i="1"/>
  <c r="X68" i="1" s="1"/>
  <c r="U69" i="1"/>
  <c r="U68" i="1" s="1"/>
  <c r="T69" i="1"/>
  <c r="T68" i="1" s="1"/>
  <c r="Q69" i="1"/>
  <c r="Q68" i="1" s="1"/>
  <c r="P69" i="1"/>
  <c r="P68" i="1" s="1"/>
  <c r="M69" i="1"/>
  <c r="M68" i="1" s="1"/>
  <c r="L69" i="1"/>
  <c r="L68" i="1" s="1"/>
  <c r="I69" i="1"/>
  <c r="I68" i="1" s="1"/>
  <c r="H69" i="1"/>
  <c r="H68" i="1" s="1"/>
  <c r="BB68" i="1"/>
  <c r="AX68" i="1"/>
  <c r="AP68" i="1"/>
  <c r="AM68" i="1"/>
  <c r="AL68" i="1"/>
  <c r="AI68" i="1"/>
  <c r="AH68" i="1"/>
  <c r="AE68" i="1"/>
  <c r="AD68" i="1"/>
  <c r="AA68" i="1"/>
  <c r="Z68" i="1"/>
  <c r="W68" i="1"/>
  <c r="V68" i="1"/>
  <c r="S68" i="1"/>
  <c r="R68" i="1"/>
  <c r="O68" i="1"/>
  <c r="N68" i="1"/>
  <c r="K68" i="1"/>
  <c r="J68" i="1"/>
  <c r="G68" i="1"/>
  <c r="AS66" i="1"/>
  <c r="AT66" i="1" s="1"/>
  <c r="AR66" i="1"/>
  <c r="AQ66" i="1"/>
  <c r="BB65" i="1"/>
  <c r="BA65" i="1"/>
  <c r="BA64" i="1" s="1"/>
  <c r="BA63" i="1" s="1"/>
  <c r="BA62" i="1" s="1"/>
  <c r="AZ65" i="1"/>
  <c r="AY65" i="1"/>
  <c r="AX65" i="1"/>
  <c r="AP65" i="1"/>
  <c r="AP64" i="1" s="1"/>
  <c r="AO65" i="1"/>
  <c r="AO64" i="1" s="1"/>
  <c r="AO63" i="1" s="1"/>
  <c r="AN65" i="1"/>
  <c r="AM65" i="1"/>
  <c r="AL65" i="1"/>
  <c r="AL64" i="1" s="1"/>
  <c r="AL63" i="1" s="1"/>
  <c r="AL62" i="1" s="1"/>
  <c r="AK65" i="1"/>
  <c r="AK64" i="1" s="1"/>
  <c r="AK63" i="1" s="1"/>
  <c r="AJ65" i="1"/>
  <c r="AI65" i="1"/>
  <c r="AH65" i="1"/>
  <c r="AH64" i="1" s="1"/>
  <c r="AH63" i="1" s="1"/>
  <c r="AH62" i="1" s="1"/>
  <c r="AG65" i="1"/>
  <c r="AG64" i="1" s="1"/>
  <c r="AG63" i="1" s="1"/>
  <c r="AF65" i="1"/>
  <c r="AE65" i="1"/>
  <c r="AD65" i="1"/>
  <c r="AD64" i="1" s="1"/>
  <c r="AD63" i="1" s="1"/>
  <c r="AD62" i="1" s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Q65" i="1" s="1"/>
  <c r="AR65" i="1" s="1"/>
  <c r="F65" i="1"/>
  <c r="BB64" i="1"/>
  <c r="AZ64" i="1"/>
  <c r="AZ63" i="1" s="1"/>
  <c r="AY64" i="1"/>
  <c r="AX64" i="1"/>
  <c r="AN64" i="1"/>
  <c r="AN63" i="1" s="1"/>
  <c r="AN62" i="1" s="1"/>
  <c r="AM64" i="1"/>
  <c r="AJ64" i="1"/>
  <c r="AI64" i="1"/>
  <c r="AF64" i="1"/>
  <c r="AE64" i="1"/>
  <c r="AC64" i="1"/>
  <c r="AC63" i="1" s="1"/>
  <c r="AB64" i="1"/>
  <c r="AA64" i="1"/>
  <c r="Z64" i="1"/>
  <c r="Z63" i="1" s="1"/>
  <c r="Z62" i="1" s="1"/>
  <c r="Y64" i="1"/>
  <c r="Y63" i="1" s="1"/>
  <c r="Y62" i="1" s="1"/>
  <c r="X64" i="1"/>
  <c r="W64" i="1"/>
  <c r="V64" i="1"/>
  <c r="V63" i="1" s="1"/>
  <c r="V62" i="1" s="1"/>
  <c r="U64" i="1"/>
  <c r="U63" i="1" s="1"/>
  <c r="T64" i="1"/>
  <c r="S64" i="1"/>
  <c r="R64" i="1"/>
  <c r="R63" i="1" s="1"/>
  <c r="R62" i="1" s="1"/>
  <c r="Q64" i="1"/>
  <c r="Q63" i="1" s="1"/>
  <c r="P64" i="1"/>
  <c r="O64" i="1"/>
  <c r="N64" i="1"/>
  <c r="N63" i="1" s="1"/>
  <c r="N62" i="1" s="1"/>
  <c r="M64" i="1"/>
  <c r="M63" i="1" s="1"/>
  <c r="L64" i="1"/>
  <c r="K64" i="1"/>
  <c r="J64" i="1"/>
  <c r="J63" i="1" s="1"/>
  <c r="J62" i="1" s="1"/>
  <c r="I64" i="1"/>
  <c r="I63" i="1" s="1"/>
  <c r="I62" i="1" s="1"/>
  <c r="H64" i="1"/>
  <c r="G64" i="1"/>
  <c r="AQ64" i="1" s="1"/>
  <c r="AR64" i="1" s="1"/>
  <c r="F64" i="1"/>
  <c r="F63" i="1" s="1"/>
  <c r="BB63" i="1"/>
  <c r="BB62" i="1" s="1"/>
  <c r="AY63" i="1"/>
  <c r="AY62" i="1" s="1"/>
  <c r="AX63" i="1"/>
  <c r="AX62" i="1" s="1"/>
  <c r="AP63" i="1"/>
  <c r="AM63" i="1"/>
  <c r="AM62" i="1" s="1"/>
  <c r="AJ63" i="1"/>
  <c r="AJ62" i="1" s="1"/>
  <c r="AI63" i="1"/>
  <c r="AI62" i="1" s="1"/>
  <c r="AF63" i="1"/>
  <c r="AF62" i="1" s="1"/>
  <c r="AE63" i="1"/>
  <c r="AE62" i="1" s="1"/>
  <c r="AB63" i="1"/>
  <c r="AB62" i="1" s="1"/>
  <c r="AA63" i="1"/>
  <c r="AA62" i="1" s="1"/>
  <c r="X63" i="1"/>
  <c r="X62" i="1" s="1"/>
  <c r="W63" i="1"/>
  <c r="W62" i="1" s="1"/>
  <c r="T63" i="1"/>
  <c r="T62" i="1" s="1"/>
  <c r="S63" i="1"/>
  <c r="S62" i="1" s="1"/>
  <c r="P63" i="1"/>
  <c r="P62" i="1" s="1"/>
  <c r="O63" i="1"/>
  <c r="O62" i="1" s="1"/>
  <c r="L63" i="1"/>
  <c r="L62" i="1" s="1"/>
  <c r="K63" i="1"/>
  <c r="K62" i="1" s="1"/>
  <c r="H63" i="1"/>
  <c r="H62" i="1" s="1"/>
  <c r="G63" i="1"/>
  <c r="G62" i="1" s="1"/>
  <c r="AZ62" i="1"/>
  <c r="AP62" i="1"/>
  <c r="AO62" i="1"/>
  <c r="AK62" i="1"/>
  <c r="AG62" i="1"/>
  <c r="AC62" i="1"/>
  <c r="U62" i="1"/>
  <c r="Q62" i="1"/>
  <c r="M62" i="1"/>
  <c r="AQ59" i="1"/>
  <c r="AQ58" i="1"/>
  <c r="AQ57" i="1"/>
  <c r="AQ56" i="1"/>
  <c r="AQ55" i="1"/>
  <c r="BB54" i="1"/>
  <c r="BB53" i="1" s="1"/>
  <c r="BA54" i="1"/>
  <c r="AZ54" i="1"/>
  <c r="AY54" i="1"/>
  <c r="AY53" i="1" s="1"/>
  <c r="AX54" i="1"/>
  <c r="AX53" i="1" s="1"/>
  <c r="AP54" i="1"/>
  <c r="AO54" i="1"/>
  <c r="AN54" i="1"/>
  <c r="AN53" i="1" s="1"/>
  <c r="AM54" i="1"/>
  <c r="AM53" i="1" s="1"/>
  <c r="AL54" i="1"/>
  <c r="AK54" i="1"/>
  <c r="AJ54" i="1"/>
  <c r="AJ53" i="1" s="1"/>
  <c r="AI54" i="1"/>
  <c r="AI53" i="1" s="1"/>
  <c r="AH54" i="1"/>
  <c r="AG54" i="1"/>
  <c r="AF54" i="1"/>
  <c r="AF53" i="1" s="1"/>
  <c r="AE54" i="1"/>
  <c r="AE53" i="1" s="1"/>
  <c r="AD54" i="1"/>
  <c r="AC54" i="1"/>
  <c r="AB54" i="1"/>
  <c r="AA54" i="1"/>
  <c r="AA53" i="1" s="1"/>
  <c r="Z54" i="1"/>
  <c r="Y54" i="1"/>
  <c r="X54" i="1"/>
  <c r="X53" i="1" s="1"/>
  <c r="W54" i="1"/>
  <c r="W53" i="1" s="1"/>
  <c r="V54" i="1"/>
  <c r="U54" i="1"/>
  <c r="T54" i="1"/>
  <c r="S54" i="1"/>
  <c r="S53" i="1" s="1"/>
  <c r="R54" i="1"/>
  <c r="Q54" i="1"/>
  <c r="P54" i="1"/>
  <c r="P53" i="1" s="1"/>
  <c r="O54" i="1"/>
  <c r="O53" i="1" s="1"/>
  <c r="N54" i="1"/>
  <c r="M54" i="1"/>
  <c r="L54" i="1"/>
  <c r="K54" i="1"/>
  <c r="K53" i="1" s="1"/>
  <c r="J54" i="1"/>
  <c r="I54" i="1"/>
  <c r="H54" i="1"/>
  <c r="H53" i="1" s="1"/>
  <c r="G54" i="1"/>
  <c r="G53" i="1" s="1"/>
  <c r="F54" i="1"/>
  <c r="BA53" i="1"/>
  <c r="AZ53" i="1"/>
  <c r="AP53" i="1"/>
  <c r="AO53" i="1"/>
  <c r="AL53" i="1"/>
  <c r="AK53" i="1"/>
  <c r="AH53" i="1"/>
  <c r="AG53" i="1"/>
  <c r="AD53" i="1"/>
  <c r="AC53" i="1"/>
  <c r="AB53" i="1"/>
  <c r="Z53" i="1"/>
  <c r="Y53" i="1"/>
  <c r="V53" i="1"/>
  <c r="U53" i="1"/>
  <c r="T53" i="1"/>
  <c r="R53" i="1"/>
  <c r="Q53" i="1"/>
  <c r="N53" i="1"/>
  <c r="M53" i="1"/>
  <c r="L53" i="1"/>
  <c r="J53" i="1"/>
  <c r="I53" i="1"/>
  <c r="F53" i="1"/>
  <c r="AS52" i="1"/>
  <c r="AT52" i="1" s="1"/>
  <c r="AQ52" i="1"/>
  <c r="AR52" i="1" s="1"/>
  <c r="AQ51" i="1"/>
  <c r="AR51" i="1" s="1"/>
  <c r="AS50" i="1"/>
  <c r="AT50" i="1" s="1"/>
  <c r="AQ50" i="1"/>
  <c r="AR50" i="1" s="1"/>
  <c r="AQ49" i="1"/>
  <c r="AR49" i="1" s="1"/>
  <c r="BB48" i="1"/>
  <c r="BA48" i="1"/>
  <c r="AZ48" i="1"/>
  <c r="AY48" i="1"/>
  <c r="AX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Q48" i="1" s="1"/>
  <c r="AR48" i="1" s="1"/>
  <c r="F48" i="1"/>
  <c r="AS47" i="1"/>
  <c r="AT47" i="1" s="1"/>
  <c r="AQ47" i="1"/>
  <c r="AR47" i="1" s="1"/>
  <c r="AR46" i="1"/>
  <c r="AQ46" i="1"/>
  <c r="AS46" i="1" s="1"/>
  <c r="AT46" i="1" s="1"/>
  <c r="AQ45" i="1"/>
  <c r="AS45" i="1" s="1"/>
  <c r="AT45" i="1" s="1"/>
  <c r="AS44" i="1"/>
  <c r="AT44" i="1" s="1"/>
  <c r="AR44" i="1"/>
  <c r="AQ44" i="1"/>
  <c r="AS43" i="1"/>
  <c r="AT43" i="1" s="1"/>
  <c r="AQ43" i="1"/>
  <c r="AR43" i="1" s="1"/>
  <c r="AR42" i="1"/>
  <c r="AQ42" i="1"/>
  <c r="AS42" i="1" s="1"/>
  <c r="AT42" i="1" s="1"/>
  <c r="BB41" i="1"/>
  <c r="BA41" i="1"/>
  <c r="AZ41" i="1"/>
  <c r="AZ32" i="1" s="1"/>
  <c r="AY41" i="1"/>
  <c r="AX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S40" i="1"/>
  <c r="AT40" i="1" s="1"/>
  <c r="AQ40" i="1"/>
  <c r="AR40" i="1" s="1"/>
  <c r="AS39" i="1"/>
  <c r="AT39" i="1" s="1"/>
  <c r="AQ39" i="1"/>
  <c r="AR39" i="1" s="1"/>
  <c r="AS38" i="1"/>
  <c r="AT38" i="1" s="1"/>
  <c r="AQ38" i="1"/>
  <c r="AR38" i="1" s="1"/>
  <c r="AS37" i="1"/>
  <c r="AT37" i="1" s="1"/>
  <c r="AQ37" i="1"/>
  <c r="AR37" i="1" s="1"/>
  <c r="AS36" i="1"/>
  <c r="AT36" i="1" s="1"/>
  <c r="AQ36" i="1"/>
  <c r="AR36" i="1" s="1"/>
  <c r="AS35" i="1"/>
  <c r="AT35" i="1" s="1"/>
  <c r="AQ35" i="1"/>
  <c r="AR35" i="1" s="1"/>
  <c r="AS34" i="1"/>
  <c r="AT34" i="1" s="1"/>
  <c r="AQ34" i="1"/>
  <c r="AR34" i="1" s="1"/>
  <c r="BB33" i="1"/>
  <c r="BA33" i="1"/>
  <c r="BA32" i="1" s="1"/>
  <c r="AZ33" i="1"/>
  <c r="AY33" i="1"/>
  <c r="AX33" i="1"/>
  <c r="AP33" i="1"/>
  <c r="AP32" i="1" s="1"/>
  <c r="AO33" i="1"/>
  <c r="AN33" i="1"/>
  <c r="AM33" i="1"/>
  <c r="AL33" i="1"/>
  <c r="AL32" i="1" s="1"/>
  <c r="AK33" i="1"/>
  <c r="AJ33" i="1"/>
  <c r="AI33" i="1"/>
  <c r="AH33" i="1"/>
  <c r="AH32" i="1" s="1"/>
  <c r="AG33" i="1"/>
  <c r="AF33" i="1"/>
  <c r="AE33" i="1"/>
  <c r="AD33" i="1"/>
  <c r="AD32" i="1" s="1"/>
  <c r="AC33" i="1"/>
  <c r="AB33" i="1"/>
  <c r="AA33" i="1"/>
  <c r="Z33" i="1"/>
  <c r="Z32" i="1" s="1"/>
  <c r="Y33" i="1"/>
  <c r="X33" i="1"/>
  <c r="W33" i="1"/>
  <c r="V33" i="1"/>
  <c r="V32" i="1" s="1"/>
  <c r="U33" i="1"/>
  <c r="T33" i="1"/>
  <c r="S33" i="1"/>
  <c r="R33" i="1"/>
  <c r="R32" i="1" s="1"/>
  <c r="Q33" i="1"/>
  <c r="P33" i="1"/>
  <c r="O33" i="1"/>
  <c r="N33" i="1"/>
  <c r="N32" i="1" s="1"/>
  <c r="M33" i="1"/>
  <c r="L33" i="1"/>
  <c r="K33" i="1"/>
  <c r="J33" i="1"/>
  <c r="J32" i="1" s="1"/>
  <c r="I33" i="1"/>
  <c r="H33" i="1"/>
  <c r="G33" i="1"/>
  <c r="AQ33" i="1" s="1"/>
  <c r="AR33" i="1" s="1"/>
  <c r="F33" i="1"/>
  <c r="AS33" i="1" s="1"/>
  <c r="AT33" i="1" s="1"/>
  <c r="BB32" i="1"/>
  <c r="AY32" i="1"/>
  <c r="AX32" i="1"/>
  <c r="AO32" i="1"/>
  <c r="AN32" i="1"/>
  <c r="AM32" i="1"/>
  <c r="AK32" i="1"/>
  <c r="AJ32" i="1"/>
  <c r="AI32" i="1"/>
  <c r="AG32" i="1"/>
  <c r="AF32" i="1"/>
  <c r="AE32" i="1"/>
  <c r="AC32" i="1"/>
  <c r="AB32" i="1"/>
  <c r="AA32" i="1"/>
  <c r="Y32" i="1"/>
  <c r="X32" i="1"/>
  <c r="W32" i="1"/>
  <c r="U32" i="1"/>
  <c r="T32" i="1"/>
  <c r="S32" i="1"/>
  <c r="Q32" i="1"/>
  <c r="P32" i="1"/>
  <c r="O32" i="1"/>
  <c r="M32" i="1"/>
  <c r="L32" i="1"/>
  <c r="K32" i="1"/>
  <c r="I32" i="1"/>
  <c r="H32" i="1"/>
  <c r="G32" i="1"/>
  <c r="AS31" i="1"/>
  <c r="AT31" i="1" s="1"/>
  <c r="AQ31" i="1"/>
  <c r="AR31" i="1" s="1"/>
  <c r="P31" i="1"/>
  <c r="AT30" i="1"/>
  <c r="AS30" i="1"/>
  <c r="AR30" i="1"/>
  <c r="AQ30" i="1"/>
  <c r="BB29" i="1"/>
  <c r="BB28" i="1" s="1"/>
  <c r="BA29" i="1"/>
  <c r="AZ29" i="1"/>
  <c r="AY29" i="1"/>
  <c r="AX29" i="1"/>
  <c r="AX28" i="1" s="1"/>
  <c r="AP29" i="1"/>
  <c r="AO29" i="1"/>
  <c r="AN29" i="1"/>
  <c r="AM29" i="1"/>
  <c r="AM28" i="1" s="1"/>
  <c r="AL29" i="1"/>
  <c r="AK29" i="1"/>
  <c r="AJ29" i="1"/>
  <c r="AI29" i="1"/>
  <c r="AI28" i="1" s="1"/>
  <c r="AH29" i="1"/>
  <c r="AG29" i="1"/>
  <c r="AF29" i="1"/>
  <c r="AE29" i="1"/>
  <c r="AE28" i="1" s="1"/>
  <c r="AD29" i="1"/>
  <c r="AC29" i="1"/>
  <c r="AB29" i="1"/>
  <c r="AA29" i="1"/>
  <c r="AA28" i="1" s="1"/>
  <c r="Z29" i="1"/>
  <c r="Y29" i="1"/>
  <c r="X29" i="1"/>
  <c r="W29" i="1"/>
  <c r="W28" i="1" s="1"/>
  <c r="V29" i="1"/>
  <c r="U29" i="1"/>
  <c r="T29" i="1"/>
  <c r="S29" i="1"/>
  <c r="S28" i="1" s="1"/>
  <c r="R29" i="1"/>
  <c r="Q29" i="1"/>
  <c r="P29" i="1"/>
  <c r="O29" i="1"/>
  <c r="O28" i="1" s="1"/>
  <c r="N29" i="1"/>
  <c r="M29" i="1"/>
  <c r="L29" i="1"/>
  <c r="K29" i="1"/>
  <c r="K28" i="1" s="1"/>
  <c r="J29" i="1"/>
  <c r="I29" i="1"/>
  <c r="H29" i="1"/>
  <c r="G29" i="1"/>
  <c r="AQ29" i="1" s="1"/>
  <c r="F29" i="1"/>
  <c r="BA28" i="1"/>
  <c r="AZ28" i="1"/>
  <c r="AY28" i="1"/>
  <c r="AP28" i="1"/>
  <c r="AO28" i="1"/>
  <c r="AN28" i="1"/>
  <c r="AL28" i="1"/>
  <c r="AK28" i="1"/>
  <c r="AJ28" i="1"/>
  <c r="AH28" i="1"/>
  <c r="AG28" i="1"/>
  <c r="AF28" i="1"/>
  <c r="AD28" i="1"/>
  <c r="AC28" i="1"/>
  <c r="AB28" i="1"/>
  <c r="Z28" i="1"/>
  <c r="Y28" i="1"/>
  <c r="X28" i="1"/>
  <c r="V28" i="1"/>
  <c r="U28" i="1"/>
  <c r="T28" i="1"/>
  <c r="R28" i="1"/>
  <c r="Q28" i="1"/>
  <c r="P28" i="1"/>
  <c r="N28" i="1"/>
  <c r="M28" i="1"/>
  <c r="L28" i="1"/>
  <c r="J28" i="1"/>
  <c r="I28" i="1"/>
  <c r="H28" i="1"/>
  <c r="F28" i="1"/>
  <c r="AT27" i="1"/>
  <c r="AS27" i="1"/>
  <c r="AR27" i="1"/>
  <c r="AQ27" i="1"/>
  <c r="AT26" i="1"/>
  <c r="AS26" i="1"/>
  <c r="AR26" i="1"/>
  <c r="AQ26" i="1"/>
  <c r="AT25" i="1"/>
  <c r="AS25" i="1"/>
  <c r="AR25" i="1"/>
  <c r="AQ25" i="1"/>
  <c r="BB24" i="1"/>
  <c r="BB19" i="1" s="1"/>
  <c r="BB18" i="1" s="1"/>
  <c r="BB17" i="1" s="1"/>
  <c r="BB16" i="1" s="1"/>
  <c r="BB15" i="1" s="1"/>
  <c r="BA24" i="1"/>
  <c r="AZ24" i="1"/>
  <c r="AZ19" i="1" s="1"/>
  <c r="AZ18" i="1" s="1"/>
  <c r="AZ17" i="1" s="1"/>
  <c r="AZ16" i="1" s="1"/>
  <c r="AZ15" i="1" s="1"/>
  <c r="AY24" i="1"/>
  <c r="AX24" i="1"/>
  <c r="AX19" i="1" s="1"/>
  <c r="AX18" i="1" s="1"/>
  <c r="AX17" i="1" s="1"/>
  <c r="AX16" i="1" s="1"/>
  <c r="AX15" i="1" s="1"/>
  <c r="AP24" i="1"/>
  <c r="AO24" i="1"/>
  <c r="AO19" i="1" s="1"/>
  <c r="AO18" i="1" s="1"/>
  <c r="AO17" i="1" s="1"/>
  <c r="AO16" i="1" s="1"/>
  <c r="AO15" i="1" s="1"/>
  <c r="AN24" i="1"/>
  <c r="AM24" i="1"/>
  <c r="AM19" i="1" s="1"/>
  <c r="AM18" i="1" s="1"/>
  <c r="AM17" i="1" s="1"/>
  <c r="AM16" i="1" s="1"/>
  <c r="AM15" i="1" s="1"/>
  <c r="AL24" i="1"/>
  <c r="AK24" i="1"/>
  <c r="AK19" i="1" s="1"/>
  <c r="AK18" i="1" s="1"/>
  <c r="AK17" i="1" s="1"/>
  <c r="AK16" i="1" s="1"/>
  <c r="AK15" i="1" s="1"/>
  <c r="AJ24" i="1"/>
  <c r="AI24" i="1"/>
  <c r="AI19" i="1" s="1"/>
  <c r="AI18" i="1" s="1"/>
  <c r="AI17" i="1" s="1"/>
  <c r="AI16" i="1" s="1"/>
  <c r="AI15" i="1" s="1"/>
  <c r="AH24" i="1"/>
  <c r="AG24" i="1"/>
  <c r="AG19" i="1" s="1"/>
  <c r="AG18" i="1" s="1"/>
  <c r="AG17" i="1" s="1"/>
  <c r="AG16" i="1" s="1"/>
  <c r="AG15" i="1" s="1"/>
  <c r="AF24" i="1"/>
  <c r="AE24" i="1"/>
  <c r="AE19" i="1" s="1"/>
  <c r="AE18" i="1" s="1"/>
  <c r="AE17" i="1" s="1"/>
  <c r="AE16" i="1" s="1"/>
  <c r="AE15" i="1" s="1"/>
  <c r="AD24" i="1"/>
  <c r="AC24" i="1"/>
  <c r="AC19" i="1" s="1"/>
  <c r="AC18" i="1" s="1"/>
  <c r="AC17" i="1" s="1"/>
  <c r="AC16" i="1" s="1"/>
  <c r="AC15" i="1" s="1"/>
  <c r="AB24" i="1"/>
  <c r="AA24" i="1"/>
  <c r="AA19" i="1" s="1"/>
  <c r="AA18" i="1" s="1"/>
  <c r="AA17" i="1" s="1"/>
  <c r="AA16" i="1" s="1"/>
  <c r="AA15" i="1" s="1"/>
  <c r="Z24" i="1"/>
  <c r="Y24" i="1"/>
  <c r="Y19" i="1" s="1"/>
  <c r="Y18" i="1" s="1"/>
  <c r="Y17" i="1" s="1"/>
  <c r="Y16" i="1" s="1"/>
  <c r="Y15" i="1" s="1"/>
  <c r="X24" i="1"/>
  <c r="W24" i="1"/>
  <c r="W19" i="1" s="1"/>
  <c r="W18" i="1" s="1"/>
  <c r="W17" i="1" s="1"/>
  <c r="W16" i="1" s="1"/>
  <c r="W15" i="1" s="1"/>
  <c r="V24" i="1"/>
  <c r="U24" i="1"/>
  <c r="U19" i="1" s="1"/>
  <c r="U18" i="1" s="1"/>
  <c r="U17" i="1" s="1"/>
  <c r="U16" i="1" s="1"/>
  <c r="U15" i="1" s="1"/>
  <c r="T24" i="1"/>
  <c r="S24" i="1"/>
  <c r="S19" i="1" s="1"/>
  <c r="S18" i="1" s="1"/>
  <c r="S17" i="1" s="1"/>
  <c r="S16" i="1" s="1"/>
  <c r="S15" i="1" s="1"/>
  <c r="R24" i="1"/>
  <c r="Q24" i="1"/>
  <c r="Q19" i="1" s="1"/>
  <c r="Q18" i="1" s="1"/>
  <c r="Q17" i="1" s="1"/>
  <c r="Q16" i="1" s="1"/>
  <c r="Q15" i="1" s="1"/>
  <c r="P24" i="1"/>
  <c r="O24" i="1"/>
  <c r="O19" i="1" s="1"/>
  <c r="O18" i="1" s="1"/>
  <c r="O17" i="1" s="1"/>
  <c r="O16" i="1" s="1"/>
  <c r="O15" i="1" s="1"/>
  <c r="N24" i="1"/>
  <c r="M24" i="1"/>
  <c r="M19" i="1" s="1"/>
  <c r="M18" i="1" s="1"/>
  <c r="M17" i="1" s="1"/>
  <c r="M16" i="1" s="1"/>
  <c r="M15" i="1" s="1"/>
  <c r="L24" i="1"/>
  <c r="K24" i="1"/>
  <c r="K19" i="1" s="1"/>
  <c r="K18" i="1" s="1"/>
  <c r="K17" i="1" s="1"/>
  <c r="K16" i="1" s="1"/>
  <c r="K15" i="1" s="1"/>
  <c r="J24" i="1"/>
  <c r="I24" i="1"/>
  <c r="I19" i="1" s="1"/>
  <c r="I18" i="1" s="1"/>
  <c r="I17" i="1" s="1"/>
  <c r="I16" i="1" s="1"/>
  <c r="I15" i="1" s="1"/>
  <c r="H24" i="1"/>
  <c r="G24" i="1"/>
  <c r="AQ24" i="1" s="1"/>
  <c r="F24" i="1"/>
  <c r="P23" i="1"/>
  <c r="AQ23" i="1" s="1"/>
  <c r="AS22" i="1"/>
  <c r="AT22" i="1" s="1"/>
  <c r="AQ22" i="1"/>
  <c r="AR22" i="1" s="1"/>
  <c r="AS21" i="1"/>
  <c r="AT21" i="1" s="1"/>
  <c r="AQ21" i="1"/>
  <c r="AR21" i="1" s="1"/>
  <c r="BB20" i="1"/>
  <c r="BA20" i="1"/>
  <c r="BA19" i="1" s="1"/>
  <c r="AZ20" i="1"/>
  <c r="AY20" i="1"/>
  <c r="AX20" i="1"/>
  <c r="AP20" i="1"/>
  <c r="AP19" i="1" s="1"/>
  <c r="AO20" i="1"/>
  <c r="AN20" i="1"/>
  <c r="AM20" i="1"/>
  <c r="AL20" i="1"/>
  <c r="AL19" i="1" s="1"/>
  <c r="AK20" i="1"/>
  <c r="AJ20" i="1"/>
  <c r="AI20" i="1"/>
  <c r="AH20" i="1"/>
  <c r="AH19" i="1" s="1"/>
  <c r="AG20" i="1"/>
  <c r="AF20" i="1"/>
  <c r="AE20" i="1"/>
  <c r="AD20" i="1"/>
  <c r="AD19" i="1" s="1"/>
  <c r="AC20" i="1"/>
  <c r="AB20" i="1"/>
  <c r="AA20" i="1"/>
  <c r="Z20" i="1"/>
  <c r="Z19" i="1" s="1"/>
  <c r="Y20" i="1"/>
  <c r="X20" i="1"/>
  <c r="W20" i="1"/>
  <c r="V20" i="1"/>
  <c r="V19" i="1" s="1"/>
  <c r="U20" i="1"/>
  <c r="T20" i="1"/>
  <c r="S20" i="1"/>
  <c r="R20" i="1"/>
  <c r="R19" i="1" s="1"/>
  <c r="Q20" i="1"/>
  <c r="P20" i="1"/>
  <c r="O20" i="1"/>
  <c r="N20" i="1"/>
  <c r="N19" i="1" s="1"/>
  <c r="M20" i="1"/>
  <c r="L20" i="1"/>
  <c r="K20" i="1"/>
  <c r="J20" i="1"/>
  <c r="J19" i="1" s="1"/>
  <c r="I20" i="1"/>
  <c r="H20" i="1"/>
  <c r="G20" i="1"/>
  <c r="AQ20" i="1" s="1"/>
  <c r="AR20" i="1" s="1"/>
  <c r="F20" i="1"/>
  <c r="AS20" i="1" s="1"/>
  <c r="AT20" i="1" s="1"/>
  <c r="AY19" i="1"/>
  <c r="AY18" i="1" s="1"/>
  <c r="AY17" i="1" s="1"/>
  <c r="AY16" i="1" s="1"/>
  <c r="AY15" i="1" s="1"/>
  <c r="AN19" i="1"/>
  <c r="AN18" i="1" s="1"/>
  <c r="AN17" i="1" s="1"/>
  <c r="AN16" i="1" s="1"/>
  <c r="AN15" i="1" s="1"/>
  <c r="AJ19" i="1"/>
  <c r="AJ18" i="1" s="1"/>
  <c r="AJ17" i="1" s="1"/>
  <c r="AJ16" i="1" s="1"/>
  <c r="AJ15" i="1" s="1"/>
  <c r="AF19" i="1"/>
  <c r="AB19" i="1"/>
  <c r="AB18" i="1" s="1"/>
  <c r="AB17" i="1" s="1"/>
  <c r="AB16" i="1" s="1"/>
  <c r="AB15" i="1" s="1"/>
  <c r="X19" i="1"/>
  <c r="T19" i="1"/>
  <c r="T18" i="1" s="1"/>
  <c r="T17" i="1" s="1"/>
  <c r="T16" i="1" s="1"/>
  <c r="T15" i="1" s="1"/>
  <c r="P19" i="1"/>
  <c r="L19" i="1"/>
  <c r="L18" i="1" s="1"/>
  <c r="L17" i="1" s="1"/>
  <c r="L16" i="1" s="1"/>
  <c r="L15" i="1" s="1"/>
  <c r="H19" i="1"/>
  <c r="N18" i="1" l="1"/>
  <c r="N17" i="1" s="1"/>
  <c r="N16" i="1" s="1"/>
  <c r="N15" i="1" s="1"/>
  <c r="V18" i="1"/>
  <c r="V17" i="1" s="1"/>
  <c r="V16" i="1" s="1"/>
  <c r="V15" i="1" s="1"/>
  <c r="AD18" i="1"/>
  <c r="AD17" i="1" s="1"/>
  <c r="AD16" i="1" s="1"/>
  <c r="AD15" i="1" s="1"/>
  <c r="AL18" i="1"/>
  <c r="AL17" i="1" s="1"/>
  <c r="AL16" i="1" s="1"/>
  <c r="AL15" i="1" s="1"/>
  <c r="BA18" i="1"/>
  <c r="BA17" i="1" s="1"/>
  <c r="BA16" i="1" s="1"/>
  <c r="BA15" i="1" s="1"/>
  <c r="AS29" i="1"/>
  <c r="AT29" i="1" s="1"/>
  <c r="AR29" i="1"/>
  <c r="AQ32" i="1"/>
  <c r="H18" i="1"/>
  <c r="H17" i="1" s="1"/>
  <c r="H16" i="1" s="1"/>
  <c r="H15" i="1" s="1"/>
  <c r="X18" i="1"/>
  <c r="X17" i="1" s="1"/>
  <c r="X16" i="1" s="1"/>
  <c r="X15" i="1" s="1"/>
  <c r="AR23" i="1"/>
  <c r="AS23" i="1"/>
  <c r="AT23" i="1" s="1"/>
  <c r="P18" i="1"/>
  <c r="P17" i="1" s="1"/>
  <c r="P16" i="1" s="1"/>
  <c r="P15" i="1" s="1"/>
  <c r="AF18" i="1"/>
  <c r="AF17" i="1" s="1"/>
  <c r="AF16" i="1" s="1"/>
  <c r="AF15" i="1" s="1"/>
  <c r="J18" i="1"/>
  <c r="J17" i="1" s="1"/>
  <c r="J16" i="1" s="1"/>
  <c r="J15" i="1" s="1"/>
  <c r="R18" i="1"/>
  <c r="R17" i="1" s="1"/>
  <c r="R16" i="1" s="1"/>
  <c r="R15" i="1" s="1"/>
  <c r="Z18" i="1"/>
  <c r="Z17" i="1" s="1"/>
  <c r="Z16" i="1" s="1"/>
  <c r="Z15" i="1" s="1"/>
  <c r="AH18" i="1"/>
  <c r="AH17" i="1" s="1"/>
  <c r="AH16" i="1" s="1"/>
  <c r="AH15" i="1" s="1"/>
  <c r="AP18" i="1"/>
  <c r="AP17" i="1" s="1"/>
  <c r="AP16" i="1" s="1"/>
  <c r="AP15" i="1" s="1"/>
  <c r="AS24" i="1"/>
  <c r="AT24" i="1" s="1"/>
  <c r="AR24" i="1"/>
  <c r="AA14" i="1"/>
  <c r="AR45" i="1"/>
  <c r="AS48" i="1"/>
  <c r="AT48" i="1" s="1"/>
  <c r="AS51" i="1"/>
  <c r="AT51" i="1" s="1"/>
  <c r="AQ53" i="1"/>
  <c r="AQ54" i="1"/>
  <c r="AR54" i="1" s="1"/>
  <c r="AQ62" i="1"/>
  <c r="AS64" i="1"/>
  <c r="AT64" i="1" s="1"/>
  <c r="AY67" i="1"/>
  <c r="AY61" i="1" s="1"/>
  <c r="AY60" i="1" s="1"/>
  <c r="AY14" i="1" s="1"/>
  <c r="F19" i="1"/>
  <c r="G28" i="1"/>
  <c r="AQ28" i="1" s="1"/>
  <c r="F32" i="1"/>
  <c r="AS32" i="1" s="1"/>
  <c r="AT32" i="1" s="1"/>
  <c r="AS56" i="1"/>
  <c r="AT56" i="1" s="1"/>
  <c r="AR56" i="1"/>
  <c r="AS58" i="1"/>
  <c r="AT58" i="1" s="1"/>
  <c r="AR58" i="1"/>
  <c r="AS65" i="1"/>
  <c r="AT65" i="1" s="1"/>
  <c r="AQ68" i="1"/>
  <c r="AR137" i="1"/>
  <c r="AS137" i="1"/>
  <c r="AT137" i="1" s="1"/>
  <c r="G19" i="1"/>
  <c r="AQ41" i="1"/>
  <c r="AS49" i="1"/>
  <c r="AT49" i="1" s="1"/>
  <c r="Q61" i="1"/>
  <c r="Q60" i="1" s="1"/>
  <c r="Q14" i="1" s="1"/>
  <c r="AQ63" i="1"/>
  <c r="AR63" i="1" s="1"/>
  <c r="F62" i="1"/>
  <c r="AS63" i="1"/>
  <c r="AT63" i="1" s="1"/>
  <c r="P67" i="1"/>
  <c r="P61" i="1" s="1"/>
  <c r="P60" i="1" s="1"/>
  <c r="F76" i="1"/>
  <c r="AS54" i="1"/>
  <c r="AT54" i="1" s="1"/>
  <c r="AS55" i="1"/>
  <c r="AT55" i="1" s="1"/>
  <c r="AR55" i="1"/>
  <c r="AS57" i="1"/>
  <c r="AT57" i="1" s="1"/>
  <c r="AR57" i="1"/>
  <c r="AS59" i="1"/>
  <c r="AT59" i="1" s="1"/>
  <c r="AR59" i="1"/>
  <c r="AB61" i="1"/>
  <c r="AB60" i="1" s="1"/>
  <c r="AB14" i="1" s="1"/>
  <c r="AS91" i="1"/>
  <c r="AT91" i="1" s="1"/>
  <c r="G76" i="1"/>
  <c r="AR134" i="1"/>
  <c r="AS134" i="1"/>
  <c r="AT134" i="1" s="1"/>
  <c r="AH67" i="1"/>
  <c r="AH61" i="1" s="1"/>
  <c r="AH60" i="1" s="1"/>
  <c r="F69" i="1"/>
  <c r="H77" i="1"/>
  <c r="H76" i="1" s="1"/>
  <c r="H67" i="1" s="1"/>
  <c r="H61" i="1" s="1"/>
  <c r="H60" i="1" s="1"/>
  <c r="L77" i="1"/>
  <c r="L76" i="1" s="1"/>
  <c r="L67" i="1" s="1"/>
  <c r="L61" i="1" s="1"/>
  <c r="L60" i="1" s="1"/>
  <c r="L14" i="1" s="1"/>
  <c r="P77" i="1"/>
  <c r="P76" i="1" s="1"/>
  <c r="T77" i="1"/>
  <c r="T76" i="1" s="1"/>
  <c r="T67" i="1" s="1"/>
  <c r="T61" i="1" s="1"/>
  <c r="T60" i="1" s="1"/>
  <c r="T14" i="1" s="1"/>
  <c r="X77" i="1"/>
  <c r="X76" i="1" s="1"/>
  <c r="X67" i="1" s="1"/>
  <c r="X61" i="1" s="1"/>
  <c r="X60" i="1" s="1"/>
  <c r="AB77" i="1"/>
  <c r="AB76" i="1" s="1"/>
  <c r="AB67" i="1" s="1"/>
  <c r="AF77" i="1"/>
  <c r="AF76" i="1" s="1"/>
  <c r="AF67" i="1" s="1"/>
  <c r="AF61" i="1" s="1"/>
  <c r="AF60" i="1" s="1"/>
  <c r="AJ77" i="1"/>
  <c r="AJ76" i="1" s="1"/>
  <c r="AJ67" i="1" s="1"/>
  <c r="AJ61" i="1" s="1"/>
  <c r="AJ60" i="1" s="1"/>
  <c r="AJ14" i="1" s="1"/>
  <c r="AN77" i="1"/>
  <c r="AN76" i="1" s="1"/>
  <c r="AN67" i="1" s="1"/>
  <c r="AN61" i="1" s="1"/>
  <c r="AN60" i="1" s="1"/>
  <c r="AN14" i="1" s="1"/>
  <c r="AS78" i="1"/>
  <c r="AT78" i="1" s="1"/>
  <c r="AS82" i="1"/>
  <c r="AT82" i="1" s="1"/>
  <c r="AQ91" i="1"/>
  <c r="AR91" i="1" s="1"/>
  <c r="AS95" i="1"/>
  <c r="AT95" i="1" s="1"/>
  <c r="AS96" i="1"/>
  <c r="AT96" i="1" s="1"/>
  <c r="AR96" i="1"/>
  <c r="AS99" i="1"/>
  <c r="AT99" i="1" s="1"/>
  <c r="AR99" i="1"/>
  <c r="AS101" i="1"/>
  <c r="AT101" i="1" s="1"/>
  <c r="AR101" i="1"/>
  <c r="AS120" i="1"/>
  <c r="AT120" i="1" s="1"/>
  <c r="AR120" i="1"/>
  <c r="F124" i="1"/>
  <c r="J124" i="1"/>
  <c r="J123" i="1" s="1"/>
  <c r="J67" i="1" s="1"/>
  <c r="J61" i="1" s="1"/>
  <c r="J60" i="1" s="1"/>
  <c r="BA124" i="1"/>
  <c r="BA123" i="1" s="1"/>
  <c r="BA67" i="1" s="1"/>
  <c r="BA61" i="1" s="1"/>
  <c r="BA60" i="1" s="1"/>
  <c r="AS126" i="1"/>
  <c r="AT126" i="1" s="1"/>
  <c r="AR126" i="1"/>
  <c r="N131" i="1"/>
  <c r="N124" i="1" s="1"/>
  <c r="N123" i="1" s="1"/>
  <c r="N67" i="1" s="1"/>
  <c r="N61" i="1" s="1"/>
  <c r="N60" i="1" s="1"/>
  <c r="AQ132" i="1"/>
  <c r="AJ146" i="1"/>
  <c r="S146" i="1"/>
  <c r="S67" i="1"/>
  <c r="AA67" i="1"/>
  <c r="AA61" i="1" s="1"/>
  <c r="AA60" i="1" s="1"/>
  <c r="AI67" i="1"/>
  <c r="AI61" i="1" s="1"/>
  <c r="AI60" i="1" s="1"/>
  <c r="AI14" i="1" s="1"/>
  <c r="BB67" i="1"/>
  <c r="BB61" i="1" s="1"/>
  <c r="AQ69" i="1"/>
  <c r="AR69" i="1" s="1"/>
  <c r="AQ70" i="1"/>
  <c r="AR70" i="1" s="1"/>
  <c r="I77" i="1"/>
  <c r="I76" i="1" s="1"/>
  <c r="I67" i="1" s="1"/>
  <c r="I61" i="1" s="1"/>
  <c r="I60" i="1" s="1"/>
  <c r="I14" i="1" s="1"/>
  <c r="M77" i="1"/>
  <c r="M76" i="1" s="1"/>
  <c r="M67" i="1" s="1"/>
  <c r="Q77" i="1"/>
  <c r="Q76" i="1" s="1"/>
  <c r="Q67" i="1" s="1"/>
  <c r="U77" i="1"/>
  <c r="U76" i="1" s="1"/>
  <c r="U67" i="1" s="1"/>
  <c r="U61" i="1" s="1"/>
  <c r="U60" i="1" s="1"/>
  <c r="U14" i="1" s="1"/>
  <c r="Y77" i="1"/>
  <c r="Y76" i="1" s="1"/>
  <c r="Y67" i="1" s="1"/>
  <c r="Y61" i="1" s="1"/>
  <c r="Y60" i="1" s="1"/>
  <c r="Y14" i="1" s="1"/>
  <c r="AC77" i="1"/>
  <c r="AC76" i="1" s="1"/>
  <c r="AC67" i="1" s="1"/>
  <c r="AC61" i="1" s="1"/>
  <c r="AC60" i="1" s="1"/>
  <c r="AC14" i="1" s="1"/>
  <c r="AG77" i="1"/>
  <c r="AG76" i="1" s="1"/>
  <c r="AG67" i="1" s="1"/>
  <c r="AG61" i="1" s="1"/>
  <c r="AG60" i="1" s="1"/>
  <c r="AG14" i="1" s="1"/>
  <c r="AK77" i="1"/>
  <c r="AK76" i="1" s="1"/>
  <c r="AK67" i="1" s="1"/>
  <c r="AK61" i="1" s="1"/>
  <c r="AK60" i="1" s="1"/>
  <c r="AK14" i="1" s="1"/>
  <c r="AO77" i="1"/>
  <c r="AO76" i="1" s="1"/>
  <c r="AO67" i="1" s="1"/>
  <c r="AO61" i="1" s="1"/>
  <c r="AO60" i="1" s="1"/>
  <c r="AO14" i="1" s="1"/>
  <c r="AS88" i="1"/>
  <c r="AT88" i="1" s="1"/>
  <c r="AR88" i="1"/>
  <c r="AS90" i="1"/>
  <c r="AT90" i="1" s="1"/>
  <c r="AR90" i="1"/>
  <c r="AS109" i="1"/>
  <c r="AT109" i="1" s="1"/>
  <c r="AR109" i="1"/>
  <c r="AS111" i="1"/>
  <c r="AT111" i="1" s="1"/>
  <c r="AR111" i="1"/>
  <c r="AS113" i="1"/>
  <c r="AT113" i="1" s="1"/>
  <c r="AQ118" i="1"/>
  <c r="AR118" i="1" s="1"/>
  <c r="AS121" i="1"/>
  <c r="AT121" i="1" s="1"/>
  <c r="AR121" i="1"/>
  <c r="AQ125" i="1"/>
  <c r="AR125" i="1" s="1"/>
  <c r="AS127" i="1"/>
  <c r="AT127" i="1" s="1"/>
  <c r="AR127" i="1"/>
  <c r="AS133" i="1"/>
  <c r="AT133" i="1" s="1"/>
  <c r="AR133" i="1"/>
  <c r="G146" i="1"/>
  <c r="F177" i="1"/>
  <c r="AS97" i="1"/>
  <c r="AT97" i="1" s="1"/>
  <c r="AR97" i="1"/>
  <c r="AS100" i="1"/>
  <c r="AT100" i="1" s="1"/>
  <c r="AR100" i="1"/>
  <c r="AQ108" i="1"/>
  <c r="AR108" i="1" s="1"/>
  <c r="AS122" i="1"/>
  <c r="AT122" i="1" s="1"/>
  <c r="AR122" i="1"/>
  <c r="G142" i="1"/>
  <c r="AQ143" i="1"/>
  <c r="AS154" i="1"/>
  <c r="AT154" i="1" s="1"/>
  <c r="AR154" i="1"/>
  <c r="AS168" i="1"/>
  <c r="AT168" i="1" s="1"/>
  <c r="AR168" i="1"/>
  <c r="O67" i="1"/>
  <c r="O61" i="1" s="1"/>
  <c r="O60" i="1" s="1"/>
  <c r="O14" i="1" s="1"/>
  <c r="W67" i="1"/>
  <c r="W61" i="1" s="1"/>
  <c r="W60" i="1" s="1"/>
  <c r="W14" i="1" s="1"/>
  <c r="AE67" i="1"/>
  <c r="AE61" i="1" s="1"/>
  <c r="AE60" i="1" s="1"/>
  <c r="AE14" i="1" s="1"/>
  <c r="AX67" i="1"/>
  <c r="AX61" i="1" s="1"/>
  <c r="AX60" i="1" s="1"/>
  <c r="AX14" i="1" s="1"/>
  <c r="AR79" i="1"/>
  <c r="AR81" i="1"/>
  <c r="AS86" i="1"/>
  <c r="AT86" i="1" s="1"/>
  <c r="AS87" i="1"/>
  <c r="AT87" i="1" s="1"/>
  <c r="AR87" i="1"/>
  <c r="AS89" i="1"/>
  <c r="AT89" i="1" s="1"/>
  <c r="AR89" i="1"/>
  <c r="AQ102" i="1"/>
  <c r="AR102" i="1" s="1"/>
  <c r="AS110" i="1"/>
  <c r="AT110" i="1" s="1"/>
  <c r="AR110" i="1"/>
  <c r="AS112" i="1"/>
  <c r="AT112" i="1" s="1"/>
  <c r="AR112" i="1"/>
  <c r="AS119" i="1"/>
  <c r="AT119" i="1" s="1"/>
  <c r="AR119" i="1"/>
  <c r="R124" i="1"/>
  <c r="R123" i="1" s="1"/>
  <c r="R67" i="1" s="1"/>
  <c r="R61" i="1" s="1"/>
  <c r="R60" i="1" s="1"/>
  <c r="V124" i="1"/>
  <c r="V123" i="1" s="1"/>
  <c r="V67" i="1" s="1"/>
  <c r="V61" i="1" s="1"/>
  <c r="V60" i="1" s="1"/>
  <c r="Z124" i="1"/>
  <c r="Z123" i="1" s="1"/>
  <c r="Z67" i="1" s="1"/>
  <c r="Z61" i="1" s="1"/>
  <c r="Z60" i="1" s="1"/>
  <c r="AD124" i="1"/>
  <c r="AD123" i="1" s="1"/>
  <c r="AD67" i="1" s="1"/>
  <c r="AD61" i="1" s="1"/>
  <c r="AD60" i="1" s="1"/>
  <c r="AH124" i="1"/>
  <c r="AH123" i="1" s="1"/>
  <c r="AL124" i="1"/>
  <c r="AL123" i="1" s="1"/>
  <c r="AL67" i="1" s="1"/>
  <c r="AL61" i="1" s="1"/>
  <c r="AL60" i="1" s="1"/>
  <c r="AP124" i="1"/>
  <c r="AP123" i="1" s="1"/>
  <c r="AP67" i="1" s="1"/>
  <c r="AP61" i="1" s="1"/>
  <c r="AP60" i="1" s="1"/>
  <c r="AZ124" i="1"/>
  <c r="AZ123" i="1" s="1"/>
  <c r="AZ67" i="1" s="1"/>
  <c r="AZ61" i="1" s="1"/>
  <c r="AZ60" i="1" s="1"/>
  <c r="AZ14" i="1" s="1"/>
  <c r="AQ128" i="1"/>
  <c r="AR128" i="1" s="1"/>
  <c r="AQ131" i="1"/>
  <c r="AR131" i="1" s="1"/>
  <c r="G124" i="1"/>
  <c r="K124" i="1"/>
  <c r="K123" i="1" s="1"/>
  <c r="K67" i="1" s="1"/>
  <c r="K61" i="1" s="1"/>
  <c r="K60" i="1" s="1"/>
  <c r="K14" i="1" s="1"/>
  <c r="AM124" i="1"/>
  <c r="AM123" i="1" s="1"/>
  <c r="AM67" i="1" s="1"/>
  <c r="AM61" i="1" s="1"/>
  <c r="AM60" i="1" s="1"/>
  <c r="AM14" i="1" s="1"/>
  <c r="AS149" i="1"/>
  <c r="AT149" i="1" s="1"/>
  <c r="M166" i="1"/>
  <c r="M165" i="1" s="1"/>
  <c r="AQ165" i="1" s="1"/>
  <c r="AR165" i="1" s="1"/>
  <c r="U166" i="1"/>
  <c r="U165" i="1" s="1"/>
  <c r="AC166" i="1"/>
  <c r="AC165" i="1" s="1"/>
  <c r="AK166" i="1"/>
  <c r="AK165" i="1" s="1"/>
  <c r="V165" i="1"/>
  <c r="V146" i="1" s="1"/>
  <c r="I148" i="1"/>
  <c r="I147" i="1" s="1"/>
  <c r="I146" i="1" s="1"/>
  <c r="M148" i="1"/>
  <c r="M147" i="1" s="1"/>
  <c r="Q148" i="1"/>
  <c r="Q147" i="1" s="1"/>
  <c r="Q146" i="1" s="1"/>
  <c r="U148" i="1"/>
  <c r="U147" i="1" s="1"/>
  <c r="U146" i="1" s="1"/>
  <c r="Y148" i="1"/>
  <c r="Y147" i="1" s="1"/>
  <c r="Y146" i="1" s="1"/>
  <c r="AC148" i="1"/>
  <c r="AC147" i="1" s="1"/>
  <c r="AC146" i="1" s="1"/>
  <c r="AG148" i="1"/>
  <c r="AG147" i="1" s="1"/>
  <c r="AG146" i="1" s="1"/>
  <c r="AK148" i="1"/>
  <c r="AK147" i="1" s="1"/>
  <c r="AK146" i="1" s="1"/>
  <c r="AO148" i="1"/>
  <c r="AO147" i="1" s="1"/>
  <c r="AO146" i="1" s="1"/>
  <c r="AQ160" i="1"/>
  <c r="N165" i="1"/>
  <c r="N146" i="1" s="1"/>
  <c r="AQ167" i="1"/>
  <c r="AQ171" i="1"/>
  <c r="AS144" i="1"/>
  <c r="AT144" i="1" s="1"/>
  <c r="AY146" i="1"/>
  <c r="F165" i="1"/>
  <c r="AL165" i="1"/>
  <c r="AL146" i="1" s="1"/>
  <c r="AQ177" i="1"/>
  <c r="AR177" i="1" s="1"/>
  <c r="AQ182" i="1"/>
  <c r="AR187" i="1"/>
  <c r="AS187" i="1"/>
  <c r="AT187" i="1" s="1"/>
  <c r="AH165" i="1"/>
  <c r="AH146" i="1" s="1"/>
  <c r="AQ178" i="1"/>
  <c r="AR178" i="1" s="1"/>
  <c r="AS190" i="1"/>
  <c r="AT190" i="1" s="1"/>
  <c r="AR207" i="1"/>
  <c r="AP165" i="1"/>
  <c r="AP146" i="1" s="1"/>
  <c r="AR170" i="1"/>
  <c r="AQ183" i="1"/>
  <c r="AQ184" i="1"/>
  <c r="AR184" i="1" s="1"/>
  <c r="AS203" i="1"/>
  <c r="AT203" i="1" s="1"/>
  <c r="AR203" i="1"/>
  <c r="AS217" i="1"/>
  <c r="AT217" i="1" s="1"/>
  <c r="AR217" i="1"/>
  <c r="F183" i="1"/>
  <c r="AS215" i="1"/>
  <c r="AT215" i="1" s="1"/>
  <c r="AQ193" i="1"/>
  <c r="AR193" i="1" s="1"/>
  <c r="AS194" i="1"/>
  <c r="AT194" i="1" s="1"/>
  <c r="AS196" i="1"/>
  <c r="AT196" i="1" s="1"/>
  <c r="AS199" i="1"/>
  <c r="AT199" i="1" s="1"/>
  <c r="AS201" i="1"/>
  <c r="AT201" i="1" s="1"/>
  <c r="AR201" i="1"/>
  <c r="K206" i="1"/>
  <c r="K205" i="1" s="1"/>
  <c r="K204" i="1" s="1"/>
  <c r="AS221" i="1"/>
  <c r="AT221" i="1" s="1"/>
  <c r="AR221" i="1"/>
  <c r="AS225" i="1"/>
  <c r="AT225" i="1" s="1"/>
  <c r="AR225" i="1"/>
  <c r="AM206" i="1"/>
  <c r="AM205" i="1" s="1"/>
  <c r="AM204" i="1" s="1"/>
  <c r="AX206" i="1"/>
  <c r="AX205" i="1" s="1"/>
  <c r="AX204" i="1" s="1"/>
  <c r="BB206" i="1"/>
  <c r="BB205" i="1" s="1"/>
  <c r="BB204" i="1" s="1"/>
  <c r="AS197" i="1"/>
  <c r="AT197" i="1" s="1"/>
  <c r="AS200" i="1"/>
  <c r="AT200" i="1" s="1"/>
  <c r="AS202" i="1"/>
  <c r="AT202" i="1" s="1"/>
  <c r="AR202" i="1"/>
  <c r="AS208" i="1"/>
  <c r="AT208" i="1" s="1"/>
  <c r="AS228" i="1"/>
  <c r="AT228" i="1" s="1"/>
  <c r="AR216" i="1"/>
  <c r="F227" i="1"/>
  <c r="F207" i="1"/>
  <c r="G227" i="1"/>
  <c r="AQ227" i="1" s="1"/>
  <c r="AR227" i="1" s="1"/>
  <c r="G206" i="1" l="1"/>
  <c r="AS167" i="1"/>
  <c r="AT167" i="1" s="1"/>
  <c r="AR167" i="1"/>
  <c r="AQ148" i="1"/>
  <c r="AS131" i="1"/>
  <c r="AT131" i="1" s="1"/>
  <c r="J14" i="1"/>
  <c r="AS207" i="1"/>
  <c r="AT207" i="1" s="1"/>
  <c r="F206" i="1"/>
  <c r="AR183" i="1"/>
  <c r="AS184" i="1"/>
  <c r="AT184" i="1" s="1"/>
  <c r="AS128" i="1"/>
  <c r="AT128" i="1" s="1"/>
  <c r="AS178" i="1"/>
  <c r="AT178" i="1" s="1"/>
  <c r="AS124" i="1"/>
  <c r="AT124" i="1" s="1"/>
  <c r="F123" i="1"/>
  <c r="AS118" i="1"/>
  <c r="AT118" i="1" s="1"/>
  <c r="AS69" i="1"/>
  <c r="AT69" i="1" s="1"/>
  <c r="F68" i="1"/>
  <c r="AS62" i="1"/>
  <c r="AT62" i="1" s="1"/>
  <c r="AH14" i="1"/>
  <c r="AF14" i="1"/>
  <c r="X14" i="1"/>
  <c r="BA14" i="1"/>
  <c r="N14" i="1"/>
  <c r="F182" i="1"/>
  <c r="AS182" i="1" s="1"/>
  <c r="AT182" i="1" s="1"/>
  <c r="AS183" i="1"/>
  <c r="AT183" i="1" s="1"/>
  <c r="AS165" i="1"/>
  <c r="AT165" i="1" s="1"/>
  <c r="AQ147" i="1"/>
  <c r="AQ146" i="1"/>
  <c r="AP14" i="1"/>
  <c r="V14" i="1"/>
  <c r="AS227" i="1"/>
  <c r="AT227" i="1" s="1"/>
  <c r="AS193" i="1"/>
  <c r="AT193" i="1" s="1"/>
  <c r="AR160" i="1"/>
  <c r="AS160" i="1"/>
  <c r="AT160" i="1" s="1"/>
  <c r="M146" i="1"/>
  <c r="M61" i="1" s="1"/>
  <c r="M60" i="1" s="1"/>
  <c r="M14" i="1" s="1"/>
  <c r="AS143" i="1"/>
  <c r="AT143" i="1" s="1"/>
  <c r="AR143" i="1"/>
  <c r="AS177" i="1"/>
  <c r="AT177" i="1" s="1"/>
  <c r="S61" i="1"/>
  <c r="S60" i="1" s="1"/>
  <c r="S14" i="1" s="1"/>
  <c r="AS132" i="1"/>
  <c r="AT132" i="1" s="1"/>
  <c r="AR132" i="1"/>
  <c r="AS125" i="1"/>
  <c r="AT125" i="1" s="1"/>
  <c r="AS70" i="1"/>
  <c r="AT70" i="1" s="1"/>
  <c r="AQ77" i="1"/>
  <c r="AS41" i="1"/>
  <c r="AT41" i="1" s="1"/>
  <c r="AR41" i="1"/>
  <c r="AS102" i="1"/>
  <c r="AT102" i="1" s="1"/>
  <c r="AS28" i="1"/>
  <c r="AT28" i="1" s="1"/>
  <c r="AR28" i="1"/>
  <c r="AR53" i="1"/>
  <c r="AS53" i="1"/>
  <c r="AT53" i="1" s="1"/>
  <c r="Z14" i="1"/>
  <c r="P14" i="1"/>
  <c r="H14" i="1"/>
  <c r="AR32" i="1"/>
  <c r="AL14" i="1"/>
  <c r="AR171" i="1"/>
  <c r="AS171" i="1"/>
  <c r="AT171" i="1" s="1"/>
  <c r="AQ124" i="1"/>
  <c r="AR124" i="1" s="1"/>
  <c r="G123" i="1"/>
  <c r="AQ142" i="1"/>
  <c r="G141" i="1"/>
  <c r="AQ141" i="1" s="1"/>
  <c r="AQ166" i="1"/>
  <c r="AS108" i="1"/>
  <c r="AT108" i="1" s="1"/>
  <c r="BB60" i="1"/>
  <c r="BB14" i="1" s="1"/>
  <c r="AQ76" i="1"/>
  <c r="AR76" i="1" s="1"/>
  <c r="AQ19" i="1"/>
  <c r="AR19" i="1" s="1"/>
  <c r="G18" i="1"/>
  <c r="AR68" i="1"/>
  <c r="F18" i="1"/>
  <c r="AR62" i="1"/>
  <c r="R14" i="1"/>
  <c r="AD14" i="1"/>
  <c r="F17" i="1" l="1"/>
  <c r="AR141" i="1"/>
  <c r="AS141" i="1"/>
  <c r="AT141" i="1" s="1"/>
  <c r="F146" i="1"/>
  <c r="AS146" i="1" s="1"/>
  <c r="AT146" i="1" s="1"/>
  <c r="G17" i="1"/>
  <c r="AQ18" i="1"/>
  <c r="AR18" i="1" s="1"/>
  <c r="AR142" i="1"/>
  <c r="AS142" i="1"/>
  <c r="AT142" i="1" s="1"/>
  <c r="AQ123" i="1"/>
  <c r="AR123" i="1" s="1"/>
  <c r="G67" i="1"/>
  <c r="AR77" i="1"/>
  <c r="AS77" i="1"/>
  <c r="AT77" i="1" s="1"/>
  <c r="AR146" i="1"/>
  <c r="AS68" i="1"/>
  <c r="AT68" i="1" s="1"/>
  <c r="F67" i="1"/>
  <c r="G205" i="1"/>
  <c r="AQ206" i="1"/>
  <c r="AR206" i="1" s="1"/>
  <c r="AS19" i="1"/>
  <c r="AT19" i="1" s="1"/>
  <c r="AS76" i="1"/>
  <c r="AT76" i="1" s="1"/>
  <c r="AR166" i="1"/>
  <c r="AS166" i="1"/>
  <c r="AT166" i="1" s="1"/>
  <c r="AR147" i="1"/>
  <c r="AS147" i="1"/>
  <c r="AT147" i="1" s="1"/>
  <c r="F205" i="1"/>
  <c r="AS148" i="1"/>
  <c r="AT148" i="1" s="1"/>
  <c r="AR148" i="1"/>
  <c r="AR182" i="1"/>
  <c r="F204" i="1" l="1"/>
  <c r="AS204" i="1" s="1"/>
  <c r="AT204" i="1" s="1"/>
  <c r="AS206" i="1"/>
  <c r="AT206" i="1" s="1"/>
  <c r="AQ205" i="1"/>
  <c r="AR205" i="1" s="1"/>
  <c r="G204" i="1"/>
  <c r="AQ204" i="1" s="1"/>
  <c r="AR204" i="1" s="1"/>
  <c r="AS123" i="1"/>
  <c r="AT123" i="1" s="1"/>
  <c r="AQ17" i="1"/>
  <c r="AR17" i="1" s="1"/>
  <c r="G16" i="1"/>
  <c r="F16" i="1"/>
  <c r="AS17" i="1"/>
  <c r="AT17" i="1" s="1"/>
  <c r="AQ67" i="1"/>
  <c r="AR67" i="1" s="1"/>
  <c r="G61" i="1"/>
  <c r="F61" i="1"/>
  <c r="AS18" i="1"/>
  <c r="AT18" i="1" s="1"/>
  <c r="G60" i="1" l="1"/>
  <c r="AQ60" i="1" s="1"/>
  <c r="AR60" i="1" s="1"/>
  <c r="AQ61" i="1"/>
  <c r="AR61" i="1" s="1"/>
  <c r="F60" i="1"/>
  <c r="G15" i="1"/>
  <c r="AQ16" i="1"/>
  <c r="AR16" i="1" s="1"/>
  <c r="AS67" i="1"/>
  <c r="AT67" i="1" s="1"/>
  <c r="F15" i="1"/>
  <c r="AS205" i="1"/>
  <c r="AT205" i="1" s="1"/>
  <c r="AS16" i="1" l="1"/>
  <c r="AT16" i="1" s="1"/>
  <c r="AS60" i="1"/>
  <c r="AT60" i="1" s="1"/>
  <c r="F14" i="1"/>
  <c r="AS14" i="1" s="1"/>
  <c r="AT14" i="1" s="1"/>
  <c r="AQ15" i="1"/>
  <c r="AR15" i="1" s="1"/>
  <c r="G14" i="1"/>
  <c r="AQ14" i="1" s="1"/>
  <c r="AS61" i="1"/>
  <c r="AT61" i="1" s="1"/>
  <c r="AS15" i="1" l="1"/>
  <c r="AT15" i="1" s="1"/>
  <c r="AR14" i="1"/>
</calcChain>
</file>

<file path=xl/sharedStrings.xml><?xml version="1.0" encoding="utf-8"?>
<sst xmlns="http://schemas.openxmlformats.org/spreadsheetml/2006/main" count="906" uniqueCount="195">
  <si>
    <t>Rincian Kertas Kerja Satker</t>
  </si>
  <si>
    <t>Berdasarkan DIPA Revisi 1 POK 2 TA. 2022 (Tanggal 22 Maret 2022)</t>
  </si>
  <si>
    <t>Kementerian</t>
  </si>
  <si>
    <t>: (032)        Kementerian Kelautan dan Perikanan</t>
  </si>
  <si>
    <t>Unit Organisasi</t>
  </si>
  <si>
    <t>: (12)          Badan Riset dan Sumber Daya Manusia Kelautan</t>
  </si>
  <si>
    <t>Satuan Kerja</t>
  </si>
  <si>
    <t>: (626402)  Sekretariat Riset dan Sumber Daya Manusia Kelautan dan Perikanan</t>
  </si>
  <si>
    <t>Pagu Pusdik KP</t>
  </si>
  <si>
    <t>:  Rp. 16.683.164.000,-</t>
  </si>
  <si>
    <t>KODE</t>
  </si>
  <si>
    <t>URAIAN</t>
  </si>
  <si>
    <t>VOL</t>
  </si>
  <si>
    <t>SATUAN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</si>
  <si>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</si>
  <si>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</si>
  <si>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</si>
  <si>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</si>
  <si>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</si>
  <si>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</si>
  <si>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</si>
  <si>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</si>
  <si>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</si>
  <si>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</si>
  <si>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</si>
  <si>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</si>
  <si>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</si>
  <si>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REALISASI</t>
  </si>
  <si>
    <t>%</t>
  </si>
  <si>
    <t>SISA PAGU</t>
  </si>
  <si>
    <t>KOORDINATOR</t>
  </si>
  <si>
    <t>Subkoordinator</t>
  </si>
  <si>
    <t>Jenis Belanja Barang</t>
  </si>
  <si>
    <t>SPBy</t>
  </si>
  <si>
    <t>LS</t>
  </si>
  <si>
    <t>GUP</t>
  </si>
  <si>
    <t>TUP</t>
  </si>
  <si>
    <t>GUP 1</t>
  </si>
  <si>
    <t>TUP 1</t>
  </si>
  <si>
    <t>GUP 2</t>
  </si>
  <si>
    <t>GUP 3</t>
  </si>
  <si>
    <t>GUP 4</t>
  </si>
  <si>
    <t xml:space="preserve">  </t>
  </si>
  <si>
    <t>PUSAT PENDIDIKAN KELAUTAN DAN PERIKANAN</t>
  </si>
  <si>
    <t>032.12.DL</t>
  </si>
  <si>
    <t>Program Pendidikan dan Pelatihan Vokasi</t>
  </si>
  <si>
    <t>Pendidikan Kelautan dan Perikanan</t>
  </si>
  <si>
    <t>2376.AFA</t>
  </si>
  <si>
    <t>Norma, Standard, Prosedur dan Kriteria</t>
  </si>
  <si>
    <t>NSPK</t>
  </si>
  <si>
    <t>2376.AFA.001</t>
  </si>
  <si>
    <t>Norma, Standard, Prosedur dan Kriteria Pendidikan Kelautan dan Perikanan</t>
  </si>
  <si>
    <t>051</t>
  </si>
  <si>
    <t>NSPK Metode dan Kurikulum Pendidikan KP</t>
  </si>
  <si>
    <t>Penyelenggaraan Pendidikan</t>
  </si>
  <si>
    <t>Metode dan Kurikulum</t>
  </si>
  <si>
    <t>A</t>
  </si>
  <si>
    <t>Bimbingan dan Pembinaan Metode dan Kurikulum</t>
  </si>
  <si>
    <t>Belanja Bahan</t>
  </si>
  <si>
    <t>Belanja Barang Non Operasional</t>
  </si>
  <si>
    <t>Belanja Jasa Profesi</t>
  </si>
  <si>
    <t>Belanja Perjalanan Dinas Biasa</t>
  </si>
  <si>
    <t>B</t>
  </si>
  <si>
    <t>Penyusunan NSPK Metode dan Kurikulum</t>
  </si>
  <si>
    <t>052</t>
  </si>
  <si>
    <t>NSPK Peserta Didik Sarana dan Prasarana Pendidikan KP</t>
  </si>
  <si>
    <t>Peserta Didik dan Sarana Prasarana</t>
  </si>
  <si>
    <t>NSPK Peserta Didik Standar Sarana dan Prasarana Pendidikan KP</t>
  </si>
  <si>
    <t>053</t>
  </si>
  <si>
    <t>NSPK Kelembagaan Pendidikan KP</t>
  </si>
  <si>
    <t>Kelembagaan dan Ketenagaan</t>
  </si>
  <si>
    <t>Kelembagaan</t>
  </si>
  <si>
    <t>Pembentukan Kelembagaan Pendidikan KP</t>
  </si>
  <si>
    <t>Belanja Barang Non Operasional Lainnya</t>
  </si>
  <si>
    <t>Belanja Barang Persediaan Barang Konsumsi</t>
  </si>
  <si>
    <t>Belanja Jasa - Penanganan Pandemi COVID-19</t>
  </si>
  <si>
    <t>Belanja Perjalanan Dinas Dalam Kota</t>
  </si>
  <si>
    <t>Penjaminan Mutu Kelembagaan Pendidikan KP</t>
  </si>
  <si>
    <t>C</t>
  </si>
  <si>
    <t>Penyusunan NSPK Kelembagaan Pendidikan</t>
  </si>
  <si>
    <t>054</t>
  </si>
  <si>
    <t>NSPK Ketenagaan Pendidikan KP</t>
  </si>
  <si>
    <t>Ketenagaan</t>
  </si>
  <si>
    <t>Evaluasi Beban Kerja Guru dan Dosen</t>
  </si>
  <si>
    <t>032.12.WA</t>
  </si>
  <si>
    <t>Program Dukungan Manajemen</t>
  </si>
  <si>
    <t>Dukungan Manajemen Internal Lingkup Badan Riset dan Sumber Daya Manusia Kelautan dan Perikanan</t>
  </si>
  <si>
    <t>2378.CAN</t>
  </si>
  <si>
    <t>Sarana Bidang Teknologi Informasi dan Komunikasi</t>
  </si>
  <si>
    <t>Unit</t>
  </si>
  <si>
    <t>Tata Usaha</t>
  </si>
  <si>
    <t>Umum</t>
  </si>
  <si>
    <t>2378.CAN.001</t>
  </si>
  <si>
    <t>Sarana Teknologi Informasi dan Komunikasi (TIK) Riset dan Sumber Daya Manusia Kelautan dan Perikanan</t>
  </si>
  <si>
    <t>Sarana Teknologi Informasi dan Komunikasi (TIK) Pendidikan Kelautan dan Perikanan</t>
  </si>
  <si>
    <t>Alat Pengolah Data dan Informasi</t>
  </si>
  <si>
    <t>Belanja Modal Peralatan dan Mesin</t>
  </si>
  <si>
    <t>Belanja Modal</t>
  </si>
  <si>
    <t>2378.EBA</t>
  </si>
  <si>
    <t>Layanan Dukungan Manajemen Internal</t>
  </si>
  <si>
    <t>Layanan</t>
  </si>
  <si>
    <t>2378.EBA.958</t>
  </si>
  <si>
    <t>Layanan Hubungan Masyarakat</t>
  </si>
  <si>
    <t>Perencanaan dan Evaluasi</t>
  </si>
  <si>
    <t>Perencanaan</t>
  </si>
  <si>
    <t>Pelayanan Kerja Sama Pendidikan Kelautan dan Perikanan</t>
  </si>
  <si>
    <t>Kerjasama Pendidikan KP</t>
  </si>
  <si>
    <t>2378.EBA.962</t>
  </si>
  <si>
    <t>Layanan Umum</t>
  </si>
  <si>
    <t>Pelayanan Tata Usaha dan Kerumahtanggaan Pendidikan Kelautan dan Perikanan</t>
  </si>
  <si>
    <t>Implementasi SIMAK - BMN</t>
  </si>
  <si>
    <t>Pembinaan dan Koordinasi Pimpinan</t>
  </si>
  <si>
    <t>Pengelolaan Kearsipan, Tata Naskah Dinas dan Persuratan Pusat Pendidikan KP</t>
  </si>
  <si>
    <t xml:space="preserve"> </t>
  </si>
  <si>
    <t>Belanja Sewa</t>
  </si>
  <si>
    <t>D</t>
  </si>
  <si>
    <t>Penyusunan Bahan Tindak Lanjut dan Pemutakhiran Data</t>
  </si>
  <si>
    <t>E</t>
  </si>
  <si>
    <t>Pengelolaan Administrasi Kepegawaian Pusdik KP</t>
  </si>
  <si>
    <t>Belanja Barang Non Operasional - Penanganan Pandemi COVID-19</t>
  </si>
  <si>
    <t>Belanja Jasa Lainnya</t>
  </si>
  <si>
    <t>F</t>
  </si>
  <si>
    <t>Peningkatan Kompetensi Pendidik dan Tenaga Kependidikan</t>
  </si>
  <si>
    <t>G</t>
  </si>
  <si>
    <t>Pembinaan Pelaksanaan Kewirausahaan dan TEFA</t>
  </si>
  <si>
    <t>H</t>
  </si>
  <si>
    <t>Dukungan Kegiatan Wisuda Pendidikan Tinggi dan Menengah Terpusat</t>
  </si>
  <si>
    <t>I</t>
  </si>
  <si>
    <t>Dukungan Penerimaan dan Penetapan Terpusat Peserta Didik Lingkup KKP</t>
  </si>
  <si>
    <t>2378.EBA.994</t>
  </si>
  <si>
    <t>Layanan Perkantoran</t>
  </si>
  <si>
    <t>002</t>
  </si>
  <si>
    <t>Operasional dan Pemeliharaan Kantor</t>
  </si>
  <si>
    <t>GA</t>
  </si>
  <si>
    <t>Operasional dan Pemeliharaan Kantor Pusat Pendidikan KP</t>
  </si>
  <si>
    <t>Belanja Keperluan Perkantoran</t>
  </si>
  <si>
    <t xml:space="preserve">Belanja Operasional </t>
  </si>
  <si>
    <t>GB</t>
  </si>
  <si>
    <t>Langganan Daya dan Jasa Pusat Pendidikan KP</t>
  </si>
  <si>
    <t>Belanja Pengiriman Surat Dinas Pos Pusat</t>
  </si>
  <si>
    <t>GC</t>
  </si>
  <si>
    <t>Pemeliharaan Kantor Pusat Pendidikan KP</t>
  </si>
  <si>
    <t>Belanja Pemeliharaan Peralatan dan Mesin</t>
  </si>
  <si>
    <t>Belanja Pemeliharaan Lainnya</t>
  </si>
  <si>
    <t>GD</t>
  </si>
  <si>
    <t>Pembayaran Pelaksanaan Operasional Kantor Pusat Pendidikan KP</t>
  </si>
  <si>
    <t>Belanja Honor Operasional Satuan Kerja</t>
  </si>
  <si>
    <t>GE</t>
  </si>
  <si>
    <t>Operasional Pusat Pendidikan KP (AA)</t>
  </si>
  <si>
    <t>2378.EBB</t>
  </si>
  <si>
    <t>Layanan Sarana dan Prasarana Internal</t>
  </si>
  <si>
    <t>2378.EBB.951</t>
  </si>
  <si>
    <t>Layanan Sarana Internal</t>
  </si>
  <si>
    <t>Kendaraan Bermotor Pendidikan Kelautan dan Perikanan</t>
  </si>
  <si>
    <t>Kendaraan Dinas</t>
  </si>
  <si>
    <t>2378.EBD</t>
  </si>
  <si>
    <t>Layanan Manajemen Kinerja Internal</t>
  </si>
  <si>
    <t>Dokumen</t>
  </si>
  <si>
    <t>2378.EBD.952</t>
  </si>
  <si>
    <t>Layanan Perencanaan dan Penganggaran</t>
  </si>
  <si>
    <t>Pelayanan Perencanaan dan Penganggaran Internal Pendidikan Kelautan</t>
  </si>
  <si>
    <t>Penyusunan Perencanaan Pendidikan KP</t>
  </si>
  <si>
    <t>Sinkronisasi Kegiatan Pendidikan KP</t>
  </si>
  <si>
    <t>Identifikasi dan kajian program pendidikan KP</t>
  </si>
  <si>
    <t>2378.EBD.953</t>
  </si>
  <si>
    <t>Layanan Pemantauan dan Evaluasi</t>
  </si>
  <si>
    <t>Evaluasi</t>
  </si>
  <si>
    <t>Pelayanan Monitoring dan Evaluasi Pendidikan Kelautan dan Perikanan</t>
  </si>
  <si>
    <t>Monitoring dan Evaluasi Penyelenggaraan Pendidikan KP</t>
  </si>
  <si>
    <t>Data dan Informasi Pendidikan KP</t>
  </si>
  <si>
    <t>Pelayanan Pelaporan Kinerja Pendidikan Kelautan dan Perikanan</t>
  </si>
  <si>
    <t>Penilaian Kinerja Pendidikan KP</t>
  </si>
  <si>
    <t>2378.EBD.955</t>
  </si>
  <si>
    <t>Layanan Manajemen Keuangan</t>
  </si>
  <si>
    <t>Keuangan</t>
  </si>
  <si>
    <t>Pelayanan Keuangan Pendidikan Kelautan dan Perikanan</t>
  </si>
  <si>
    <t>Sistem Akuntansi Keuangan Berbasis Akrual</t>
  </si>
  <si>
    <t>Penyusunan Program dan Anggaran Lingkup Pusdik KP</t>
  </si>
  <si>
    <t>Penyusunan POK Lingkup Satker Pusdik KP</t>
  </si>
  <si>
    <t>Evaluasi Kinerja Keuangan dan Penyusunan SPIP</t>
  </si>
  <si>
    <t>Validasi Data Gaji dan Tunjangan</t>
  </si>
  <si>
    <t>Verifikasi dan Validasi Pertanggung Jawaban Kegiatan</t>
  </si>
  <si>
    <t>Pendidikan dan Pelatihan Aparatur KP</t>
  </si>
  <si>
    <t>4345.EBC</t>
  </si>
  <si>
    <t>Layanan Manajemen SDM Internal</t>
  </si>
  <si>
    <t>Orang</t>
  </si>
  <si>
    <t>4345.EBC.996</t>
  </si>
  <si>
    <t>Layanan Pendidikan dan Pelatihan</t>
  </si>
  <si>
    <t>Aparatur KKP yang Diberikan Beasiswa</t>
  </si>
  <si>
    <t>Tugas Belajar Baru</t>
  </si>
  <si>
    <t>Lanjutan Tugas Belajar</t>
  </si>
  <si>
    <t>Tugas Belajar Luar Negeri</t>
  </si>
  <si>
    <t>Belanja Perjalanan Dinas Biasa - Luar Negeri</t>
  </si>
  <si>
    <t>Dukungan Pencegahan Pandemi Covid-19</t>
  </si>
  <si>
    <t>Aparatur KKP yang Diberikan Izin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</si>
</sst>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1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1" fontId="2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41" fontId="0" fillId="4" borderId="1" xfId="1" applyFont="1" applyFill="1" applyBorder="1"/>
    <xf numFmtId="2" fontId="0" fillId="4" borderId="1" xfId="0" applyNumberFormat="1" applyFill="1" applyBorder="1"/>
    <xf numFmtId="41" fontId="0" fillId="4" borderId="1" xfId="0" applyNumberFormat="1" applyFill="1" applyBorder="1"/>
    <xf numFmtId="0" fontId="0" fillId="0" borderId="1" xfId="0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41" fontId="2" fillId="4" borderId="1" xfId="1" applyFont="1" applyFill="1" applyBorder="1"/>
    <xf numFmtId="2" fontId="2" fillId="4" borderId="1" xfId="0" applyNumberFormat="1" applyFont="1" applyFill="1" applyBorder="1"/>
    <xf numFmtId="41" fontId="2" fillId="4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41" fontId="2" fillId="5" borderId="1" xfId="1" applyFont="1" applyFill="1" applyBorder="1"/>
    <xf numFmtId="2" fontId="2" fillId="5" borderId="1" xfId="0" applyNumberFormat="1" applyFont="1" applyFill="1" applyBorder="1"/>
    <xf numFmtId="41" fontId="2" fillId="5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41" fontId="2" fillId="6" borderId="1" xfId="1" applyFont="1" applyFill="1" applyBorder="1"/>
    <xf numFmtId="2" fontId="2" fillId="6" borderId="1" xfId="0" applyNumberFormat="1" applyFont="1" applyFill="1" applyBorder="1"/>
    <xf numFmtId="41" fontId="2" fillId="6" borderId="1" xfId="0" applyNumberFormat="1" applyFont="1" applyFill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41" fontId="2" fillId="7" borderId="1" xfId="1" applyFont="1" applyFill="1" applyBorder="1"/>
    <xf numFmtId="2" fontId="2" fillId="7" borderId="1" xfId="0" applyNumberFormat="1" applyFont="1" applyFill="1" applyBorder="1"/>
    <xf numFmtId="41" fontId="2" fillId="7" borderId="1" xfId="0" applyNumberFormat="1" applyFont="1" applyFill="1" applyBorder="1"/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/>
    <xf numFmtId="41" fontId="2" fillId="8" borderId="1" xfId="1" applyFont="1" applyFill="1" applyBorder="1"/>
    <xf numFmtId="2" fontId="2" fillId="8" borderId="1" xfId="0" applyNumberFormat="1" applyFont="1" applyFill="1" applyBorder="1"/>
    <xf numFmtId="41" fontId="2" fillId="8" borderId="1" xfId="0" applyNumberFormat="1" applyFont="1" applyFill="1" applyBorder="1"/>
    <xf numFmtId="0" fontId="2" fillId="9" borderId="1" xfId="0" applyFont="1" applyFill="1" applyBorder="1" applyAlignment="1">
      <alignment horizontal="left" indent="6"/>
    </xf>
    <xf numFmtId="0" fontId="2" fillId="9" borderId="1" xfId="0" applyFont="1" applyFill="1" applyBorder="1"/>
    <xf numFmtId="41" fontId="2" fillId="9" borderId="1" xfId="1" applyFont="1" applyFill="1" applyBorder="1"/>
    <xf numFmtId="2" fontId="2" fillId="9" borderId="1" xfId="0" applyNumberFormat="1" applyFont="1" applyFill="1" applyBorder="1"/>
    <xf numFmtId="41" fontId="2" fillId="9" borderId="1" xfId="0" applyNumberFormat="1" applyFont="1" applyFill="1" applyBorder="1"/>
    <xf numFmtId="0" fontId="0" fillId="0" borderId="1" xfId="0" applyBorder="1" applyAlignment="1">
      <alignment horizontal="left" indent="4"/>
    </xf>
    <xf numFmtId="41" fontId="0" fillId="0" borderId="1" xfId="1" applyFont="1" applyBorder="1"/>
    <xf numFmtId="41" fontId="0" fillId="0" borderId="1" xfId="1" applyFont="1" applyFill="1" applyBorder="1"/>
    <xf numFmtId="2" fontId="0" fillId="0" borderId="1" xfId="0" applyNumberFormat="1" applyBorder="1"/>
    <xf numFmtId="41" fontId="0" fillId="0" borderId="1" xfId="0" applyNumberFormat="1" applyBorder="1"/>
    <xf numFmtId="41" fontId="2" fillId="0" borderId="1" xfId="1" applyFont="1" applyFill="1" applyBorder="1"/>
    <xf numFmtId="41" fontId="0" fillId="0" borderId="2" xfId="1" applyFont="1" applyFill="1" applyBorder="1"/>
  </cellXfs>
  <cellStyles count="3">
    <cellStyle name="Comma [0]" xfId="1" builtinId="6"/>
    <cellStyle name="Normal" xfId="0" builtinId="0"/>
    <cellStyle name="Percent" xfId="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/RKAKL%20DIPA%20REVISI%201%20POK%202/MONITORING%20REALISASI%20DIPA%201%20POK%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GAJI"/>
      <sheetName val="non 51"/>
      <sheetName val="Cetak_Pusdik (2)"/>
      <sheetName val="626402"/>
      <sheetName val="Cetak_Pusdik"/>
      <sheetName val="Eselon2"/>
      <sheetName val="SP2D ON"/>
      <sheetName val="PERAKUN"/>
      <sheetName val="GUP TUP"/>
      <sheetName val="SP2D"/>
      <sheetName val="PER BULAN"/>
      <sheetName val="PERSUBBID"/>
      <sheetName val="CETAK BIDANG"/>
      <sheetName val="PERSUBBID GAJI"/>
      <sheetName val="CETAK 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EDBE-BFD7-48EE-B3CA-4382AB2426E4}">
  <sheetPr codeName="Sheet7">
    <pageSetUpPr fitToPage="1"/>
  </sheetPr>
  <dimension ref="B4:BC233"/>
  <sheetViews>
    <sheetView showGridLines="0" tabSelected="1" zoomScale="70" zoomScaleNormal="7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F14" sqref="F14"/>
    </sheetView>
  </sheetViews>
  <sheetFormatPr defaultRowHeight="15" x14ac:dyDescent="0.25"/>
  <cols>
    <col min="1" max="1" width="8.7109375" customWidth="1"/>
    <col min="2" max="2" width="16.28515625" customWidth="1"/>
    <col min="3" max="3" width="62.42578125" customWidth="1"/>
    <col min="4" max="5" width="9.140625" customWidth="1"/>
    <col min="6" max="6" width="17.42578125" customWidth="1"/>
    <col min="7" max="7" width="13.42578125" customWidth="1"/>
    <col min="8" max="8" width="15.42578125" customWidth="1"/>
    <col min="9" max="9" width="16.42578125" customWidth="1"/>
    <col min="10" max="10" width="13.42578125" customWidth="1"/>
    <col min="11" max="12" width="9.140625" customWidth="1"/>
    <col min="13" max="13" width="13" customWidth="1"/>
    <col min="14" max="15" width="15.7109375" customWidth="1"/>
    <col min="16" max="16" width="14.28515625" customWidth="1"/>
    <col min="17" max="17" width="11.5703125" customWidth="1"/>
    <col min="18" max="18" width="9.140625" customWidth="1"/>
    <col min="19" max="19" width="13" bestFit="1" customWidth="1"/>
    <col min="20" max="20" width="12" customWidth="1"/>
    <col min="21" max="21" width="9.140625" customWidth="1"/>
    <col min="22" max="42" width="9.140625" hidden="1" customWidth="1"/>
    <col min="43" max="43" width="15.85546875" hidden="1" customWidth="1"/>
    <col min="44" max="44" width="7.7109375" hidden="1" customWidth="1"/>
    <col min="45" max="45" width="18.42578125" hidden="1" customWidth="1"/>
    <col min="46" max="46" width="8.5703125" hidden="1" customWidth="1"/>
    <col min="47" max="47" width="28.140625" hidden="1" customWidth="1"/>
    <col min="48" max="48" width="33" hidden="1" customWidth="1"/>
    <col min="49" max="49" width="34.140625" hidden="1" customWidth="1"/>
    <col min="50" max="50" width="11.5703125" hidden="1" customWidth="1"/>
    <col min="51" max="51" width="12.5703125" style="2" hidden="1" customWidth="1"/>
    <col min="52" max="52" width="11.5703125" hidden="1" customWidth="1"/>
    <col min="53" max="53" width="11.5703125" style="2" hidden="1" customWidth="1"/>
    <col min="54" max="54" width="12.42578125" customWidth="1"/>
  </cols>
  <sheetData>
    <row r="4" spans="2:54" x14ac:dyDescent="0.25">
      <c r="B4" s="1" t="s">
        <v>0</v>
      </c>
      <c r="C4" s="1"/>
    </row>
    <row r="5" spans="2:54" x14ac:dyDescent="0.25">
      <c r="B5" s="1" t="s">
        <v>1</v>
      </c>
      <c r="C5" s="1"/>
    </row>
    <row r="6" spans="2:54" x14ac:dyDescent="0.25">
      <c r="B6" s="1"/>
      <c r="C6" s="1"/>
    </row>
    <row r="7" spans="2:54" x14ac:dyDescent="0.25">
      <c r="B7" s="1" t="s">
        <v>2</v>
      </c>
      <c r="C7" s="1" t="s">
        <v>3</v>
      </c>
    </row>
    <row r="8" spans="2:54" x14ac:dyDescent="0.25">
      <c r="B8" s="1" t="s">
        <v>4</v>
      </c>
      <c r="C8" s="1" t="s">
        <v>5</v>
      </c>
    </row>
    <row r="9" spans="2:54" x14ac:dyDescent="0.25">
      <c r="B9" s="1" t="s">
        <v>6</v>
      </c>
      <c r="C9" s="1" t="s">
        <v>7</v>
      </c>
    </row>
    <row r="10" spans="2:54" x14ac:dyDescent="0.25">
      <c r="B10" s="1" t="s">
        <v>8</v>
      </c>
      <c r="C10" s="1" t="s">
        <v>9</v>
      </c>
    </row>
    <row r="12" spans="2:54" s="10" customFormat="1" x14ac:dyDescent="0.25"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4" t="s">
        <v>15</v>
      </c>
      <c r="H12" s="4"/>
      <c r="I12" s="4"/>
      <c r="J12" s="4" t="s">
        <v>16</v>
      </c>
      <c r="K12" s="4"/>
      <c r="L12" s="4"/>
      <c r="M12" s="4" t="s">
        <v>17</v>
      </c>
      <c r="N12" s="4"/>
      <c r="O12" s="4"/>
      <c r="P12" s="4" t="s">
        <v>18</v>
      </c>
      <c r="Q12" s="4"/>
      <c r="R12" s="4"/>
      <c r="S12" s="4" t="s">
        <v>19</v>
      </c>
      <c r="T12" s="4"/>
      <c r="U12" s="4"/>
      <c r="V12" s="4" t="s">
        <v>20</v>
      </c>
      <c r="W12" s="4"/>
      <c r="X12" s="4"/>
      <c r="Y12" s="4" t="s">
        <v>21</v>
      </c>
      <c r="Z12" s="4"/>
      <c r="AA12" s="4"/>
      <c r="AB12" s="4" t="s">
        <v>22</v>
      </c>
      <c r="AC12" s="4"/>
      <c r="AD12" s="4"/>
      <c r="AE12" s="4" t="s">
        <v>23</v>
      </c>
      <c r="AF12" s="4"/>
      <c r="AG12" s="4"/>
      <c r="AH12" s="4" t="s">
        <v>24</v>
      </c>
      <c r="AI12" s="4"/>
      <c r="AJ12" s="4"/>
      <c r="AK12" s="4" t="s">
        <v>25</v>
      </c>
      <c r="AL12" s="4"/>
      <c r="AM12" s="4"/>
      <c r="AN12" s="4" t="s">
        <v>26</v>
      </c>
      <c r="AO12" s="4"/>
      <c r="AP12" s="4"/>
      <c r="AQ12" s="5" t="s">
        <v>27</v>
      </c>
      <c r="AR12" s="6" t="s">
        <v>28</v>
      </c>
      <c r="AS12" s="7" t="s">
        <v>29</v>
      </c>
      <c r="AT12" s="7" t="s">
        <v>28</v>
      </c>
      <c r="AU12" s="8" t="s">
        <v>30</v>
      </c>
      <c r="AV12" s="8" t="s">
        <v>31</v>
      </c>
      <c r="AW12" s="8" t="s">
        <v>32</v>
      </c>
      <c r="AX12" s="9" t="s">
        <v>33</v>
      </c>
      <c r="AY12" s="9"/>
      <c r="AZ12" s="9"/>
      <c r="BA12" s="9"/>
      <c r="BB12" s="9"/>
    </row>
    <row r="13" spans="2:54" x14ac:dyDescent="0.25">
      <c r="B13" s="3"/>
      <c r="C13" s="3"/>
      <c r="D13" s="3"/>
      <c r="E13" s="3"/>
      <c r="F13" s="3"/>
      <c r="G13" s="11" t="s">
        <v>34</v>
      </c>
      <c r="H13" s="11" t="s">
        <v>35</v>
      </c>
      <c r="I13" s="11" t="s">
        <v>36</v>
      </c>
      <c r="J13" s="11" t="s">
        <v>34</v>
      </c>
      <c r="K13" s="11" t="s">
        <v>35</v>
      </c>
      <c r="L13" s="11" t="s">
        <v>36</v>
      </c>
      <c r="M13" s="11" t="s">
        <v>34</v>
      </c>
      <c r="N13" s="11" t="s">
        <v>35</v>
      </c>
      <c r="O13" s="11" t="s">
        <v>36</v>
      </c>
      <c r="P13" s="11" t="s">
        <v>34</v>
      </c>
      <c r="Q13" s="11" t="s">
        <v>35</v>
      </c>
      <c r="R13" s="11" t="s">
        <v>36</v>
      </c>
      <c r="S13" s="11" t="s">
        <v>34</v>
      </c>
      <c r="T13" s="11" t="s">
        <v>35</v>
      </c>
      <c r="U13" s="11" t="s">
        <v>36</v>
      </c>
      <c r="V13" s="11" t="s">
        <v>34</v>
      </c>
      <c r="W13" s="11" t="s">
        <v>35</v>
      </c>
      <c r="X13" s="11" t="s">
        <v>36</v>
      </c>
      <c r="Y13" s="11" t="s">
        <v>34</v>
      </c>
      <c r="Z13" s="11" t="s">
        <v>35</v>
      </c>
      <c r="AA13" s="11" t="s">
        <v>36</v>
      </c>
      <c r="AB13" s="11" t="s">
        <v>34</v>
      </c>
      <c r="AC13" s="11" t="s">
        <v>35</v>
      </c>
      <c r="AD13" s="11" t="s">
        <v>36</v>
      </c>
      <c r="AE13" s="11" t="s">
        <v>34</v>
      </c>
      <c r="AF13" s="11" t="s">
        <v>35</v>
      </c>
      <c r="AG13" s="11" t="s">
        <v>36</v>
      </c>
      <c r="AH13" s="11" t="s">
        <v>34</v>
      </c>
      <c r="AI13" s="11" t="s">
        <v>35</v>
      </c>
      <c r="AJ13" s="11" t="s">
        <v>36</v>
      </c>
      <c r="AK13" s="11" t="s">
        <v>34</v>
      </c>
      <c r="AL13" s="11" t="s">
        <v>35</v>
      </c>
      <c r="AM13" s="11" t="s">
        <v>36</v>
      </c>
      <c r="AN13" s="11" t="s">
        <v>34</v>
      </c>
      <c r="AO13" s="11" t="s">
        <v>35</v>
      </c>
      <c r="AP13" s="11" t="s">
        <v>36</v>
      </c>
      <c r="AQ13" s="5"/>
      <c r="AR13" s="6"/>
      <c r="AS13" s="7"/>
      <c r="AT13" s="7"/>
      <c r="AU13" s="8"/>
      <c r="AV13" s="8"/>
      <c r="AW13" s="8"/>
      <c r="AX13" s="12" t="s">
        <v>37</v>
      </c>
      <c r="AY13" s="13" t="s">
        <v>38</v>
      </c>
      <c r="AZ13" s="12" t="s">
        <v>39</v>
      </c>
      <c r="BA13" s="13" t="s">
        <v>40</v>
      </c>
      <c r="BB13" s="14" t="s">
        <v>41</v>
      </c>
    </row>
    <row r="14" spans="2:54" x14ac:dyDescent="0.25">
      <c r="B14" s="15" t="s">
        <v>42</v>
      </c>
      <c r="C14" s="16" t="s">
        <v>43</v>
      </c>
      <c r="D14" s="16"/>
      <c r="E14" s="16"/>
      <c r="F14" s="17">
        <f>F15+F60</f>
        <v>16863164000</v>
      </c>
      <c r="G14" s="17">
        <f>G15+G60</f>
        <v>0</v>
      </c>
      <c r="H14" s="17">
        <f>H15+H60</f>
        <v>0</v>
      </c>
      <c r="I14" s="17">
        <f t="shared" ref="I14:AP14" si="0">I15+I60</f>
        <v>0</v>
      </c>
      <c r="J14" s="17">
        <f t="shared" si="0"/>
        <v>74237800</v>
      </c>
      <c r="K14" s="17">
        <f t="shared" si="0"/>
        <v>0</v>
      </c>
      <c r="L14" s="17">
        <f t="shared" si="0"/>
        <v>0</v>
      </c>
      <c r="M14" s="17">
        <f t="shared" si="0"/>
        <v>63640000</v>
      </c>
      <c r="N14" s="17">
        <f t="shared" si="0"/>
        <v>198137490</v>
      </c>
      <c r="O14" s="17">
        <f t="shared" si="0"/>
        <v>410500187</v>
      </c>
      <c r="P14" s="17">
        <f>P15+P60</f>
        <v>1797433854</v>
      </c>
      <c r="Q14" s="17">
        <f t="shared" si="0"/>
        <v>95254996</v>
      </c>
      <c r="R14" s="17">
        <f t="shared" si="0"/>
        <v>0</v>
      </c>
      <c r="S14" s="17">
        <f t="shared" si="0"/>
        <v>735103100</v>
      </c>
      <c r="T14" s="17">
        <f t="shared" si="0"/>
        <v>95439616</v>
      </c>
      <c r="U14" s="17">
        <f t="shared" si="0"/>
        <v>0</v>
      </c>
      <c r="V14" s="17">
        <f t="shared" si="0"/>
        <v>0</v>
      </c>
      <c r="W14" s="17">
        <f t="shared" si="0"/>
        <v>0</v>
      </c>
      <c r="X14" s="17">
        <f t="shared" si="0"/>
        <v>0</v>
      </c>
      <c r="Y14" s="17">
        <f t="shared" si="0"/>
        <v>0</v>
      </c>
      <c r="Z14" s="17">
        <f t="shared" si="0"/>
        <v>0</v>
      </c>
      <c r="AA14" s="17">
        <f t="shared" si="0"/>
        <v>0</v>
      </c>
      <c r="AB14" s="17">
        <f t="shared" si="0"/>
        <v>0</v>
      </c>
      <c r="AC14" s="17">
        <f t="shared" si="0"/>
        <v>0</v>
      </c>
      <c r="AD14" s="17">
        <f t="shared" si="0"/>
        <v>0</v>
      </c>
      <c r="AE14" s="17">
        <f t="shared" si="0"/>
        <v>0</v>
      </c>
      <c r="AF14" s="17">
        <f t="shared" si="0"/>
        <v>0</v>
      </c>
      <c r="AG14" s="17">
        <f t="shared" si="0"/>
        <v>0</v>
      </c>
      <c r="AH14" s="17">
        <f t="shared" si="0"/>
        <v>0</v>
      </c>
      <c r="AI14" s="17">
        <f t="shared" si="0"/>
        <v>0</v>
      </c>
      <c r="AJ14" s="17">
        <f t="shared" si="0"/>
        <v>0</v>
      </c>
      <c r="AK14" s="17">
        <f t="shared" si="0"/>
        <v>0</v>
      </c>
      <c r="AL14" s="17">
        <f t="shared" si="0"/>
        <v>0</v>
      </c>
      <c r="AM14" s="17">
        <f t="shared" si="0"/>
        <v>0</v>
      </c>
      <c r="AN14" s="17">
        <f>AN15+AN60</f>
        <v>0</v>
      </c>
      <c r="AO14" s="17">
        <f>AO15+AO60</f>
        <v>0</v>
      </c>
      <c r="AP14" s="17">
        <f t="shared" si="0"/>
        <v>0</v>
      </c>
      <c r="AQ14" s="17">
        <f>SUM(G14:AP14)</f>
        <v>3469747043</v>
      </c>
      <c r="AR14" s="18">
        <f>AQ14/F14*100</f>
        <v>20.575895739376072</v>
      </c>
      <c r="AS14" s="19">
        <f>F14-AQ14</f>
        <v>13393416957</v>
      </c>
      <c r="AT14" s="18">
        <f>AS14/F14*100</f>
        <v>79.424104260623935</v>
      </c>
      <c r="AU14" s="20"/>
      <c r="AV14" s="20"/>
      <c r="AW14" s="20"/>
      <c r="AX14" s="17">
        <f>AX15+AX60</f>
        <v>99961115</v>
      </c>
      <c r="AY14" s="17">
        <f>AY15+AY60</f>
        <v>410500187</v>
      </c>
      <c r="AZ14" s="17">
        <f>AZ15+AZ60</f>
        <v>98176375</v>
      </c>
      <c r="BA14" s="17">
        <f>BA15+BA60</f>
        <v>95254996</v>
      </c>
      <c r="BB14" s="17">
        <f t="shared" ref="BB14" si="1">BB15+BB60</f>
        <v>95439616</v>
      </c>
    </row>
    <row r="15" spans="2:54" x14ac:dyDescent="0.25">
      <c r="B15" s="21" t="s">
        <v>44</v>
      </c>
      <c r="C15" s="22" t="s">
        <v>45</v>
      </c>
      <c r="D15" s="22"/>
      <c r="E15" s="22"/>
      <c r="F15" s="23">
        <f>F16</f>
        <v>1000000000</v>
      </c>
      <c r="G15" s="23">
        <f t="shared" ref="G15:AP17" si="2">G16</f>
        <v>0</v>
      </c>
      <c r="H15" s="23">
        <f t="shared" si="2"/>
        <v>0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30802300</v>
      </c>
      <c r="O15" s="23">
        <f t="shared" si="2"/>
        <v>89962700</v>
      </c>
      <c r="P15" s="23">
        <f t="shared" si="2"/>
        <v>34256000</v>
      </c>
      <c r="Q15" s="23">
        <f t="shared" si="2"/>
        <v>0</v>
      </c>
      <c r="R15" s="23">
        <f t="shared" si="2"/>
        <v>0</v>
      </c>
      <c r="S15" s="23">
        <f t="shared" si="2"/>
        <v>930000</v>
      </c>
      <c r="T15" s="23">
        <f t="shared" si="2"/>
        <v>1500000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0</v>
      </c>
      <c r="AM15" s="23">
        <f t="shared" si="2"/>
        <v>0</v>
      </c>
      <c r="AN15" s="23">
        <f t="shared" si="2"/>
        <v>0</v>
      </c>
      <c r="AO15" s="23">
        <f t="shared" si="2"/>
        <v>0</v>
      </c>
      <c r="AP15" s="23">
        <f t="shared" si="2"/>
        <v>0</v>
      </c>
      <c r="AQ15" s="23">
        <f>SUM(G15:AP15)</f>
        <v>157451000</v>
      </c>
      <c r="AR15" s="24">
        <f t="shared" ref="AR15:AR78" si="3">AQ15/F15/100</f>
        <v>1.5745100000000001E-3</v>
      </c>
      <c r="AS15" s="25">
        <f t="shared" ref="AS15:AS78" si="4">F15-AQ15</f>
        <v>842549000</v>
      </c>
      <c r="AT15" s="24">
        <f>AS15/F15*100</f>
        <v>84.254899999999992</v>
      </c>
      <c r="AU15" s="20"/>
      <c r="AV15" s="20"/>
      <c r="AW15" s="20"/>
      <c r="AX15" s="23">
        <f t="shared" ref="AX15:BB17" si="5">AX16</f>
        <v>0</v>
      </c>
      <c r="AY15" s="23">
        <f t="shared" si="5"/>
        <v>89962700</v>
      </c>
      <c r="AZ15" s="23">
        <f t="shared" si="5"/>
        <v>30802300</v>
      </c>
      <c r="BA15" s="23">
        <f t="shared" si="5"/>
        <v>0</v>
      </c>
      <c r="BB15" s="23">
        <f t="shared" si="5"/>
        <v>1500000</v>
      </c>
    </row>
    <row r="16" spans="2:54" x14ac:dyDescent="0.25">
      <c r="B16" s="26">
        <v>2376</v>
      </c>
      <c r="C16" s="27" t="s">
        <v>46</v>
      </c>
      <c r="D16" s="27"/>
      <c r="E16" s="27"/>
      <c r="F16" s="28">
        <f t="shared" ref="F16:U17" si="6">F17</f>
        <v>1000000000</v>
      </c>
      <c r="G16" s="28">
        <f t="shared" si="6"/>
        <v>0</v>
      </c>
      <c r="H16" s="28">
        <f t="shared" si="6"/>
        <v>0</v>
      </c>
      <c r="I16" s="28">
        <f t="shared" si="6"/>
        <v>0</v>
      </c>
      <c r="J16" s="28">
        <f t="shared" si="6"/>
        <v>0</v>
      </c>
      <c r="K16" s="28">
        <f t="shared" si="6"/>
        <v>0</v>
      </c>
      <c r="L16" s="28">
        <f t="shared" si="6"/>
        <v>0</v>
      </c>
      <c r="M16" s="28">
        <f t="shared" si="6"/>
        <v>0</v>
      </c>
      <c r="N16" s="28">
        <f t="shared" si="6"/>
        <v>30802300</v>
      </c>
      <c r="O16" s="28">
        <f t="shared" si="6"/>
        <v>89962700</v>
      </c>
      <c r="P16" s="28">
        <f t="shared" si="6"/>
        <v>34256000</v>
      </c>
      <c r="Q16" s="28">
        <f t="shared" si="6"/>
        <v>0</v>
      </c>
      <c r="R16" s="28">
        <f t="shared" si="6"/>
        <v>0</v>
      </c>
      <c r="S16" s="28">
        <f t="shared" si="6"/>
        <v>930000</v>
      </c>
      <c r="T16" s="28">
        <f t="shared" si="6"/>
        <v>1500000</v>
      </c>
      <c r="U16" s="28">
        <f t="shared" si="6"/>
        <v>0</v>
      </c>
      <c r="V16" s="28">
        <f t="shared" si="2"/>
        <v>0</v>
      </c>
      <c r="W16" s="28">
        <f t="shared" si="2"/>
        <v>0</v>
      </c>
      <c r="X16" s="28">
        <f t="shared" si="2"/>
        <v>0</v>
      </c>
      <c r="Y16" s="28">
        <f t="shared" si="2"/>
        <v>0</v>
      </c>
      <c r="Z16" s="28">
        <f t="shared" si="2"/>
        <v>0</v>
      </c>
      <c r="AA16" s="28">
        <f t="shared" si="2"/>
        <v>0</v>
      </c>
      <c r="AB16" s="28">
        <f t="shared" si="2"/>
        <v>0</v>
      </c>
      <c r="AC16" s="28">
        <f t="shared" si="2"/>
        <v>0</v>
      </c>
      <c r="AD16" s="28">
        <f t="shared" si="2"/>
        <v>0</v>
      </c>
      <c r="AE16" s="28">
        <f t="shared" si="2"/>
        <v>0</v>
      </c>
      <c r="AF16" s="28">
        <f t="shared" si="2"/>
        <v>0</v>
      </c>
      <c r="AG16" s="28">
        <f t="shared" si="2"/>
        <v>0</v>
      </c>
      <c r="AH16" s="28">
        <f t="shared" si="2"/>
        <v>0</v>
      </c>
      <c r="AI16" s="28">
        <f t="shared" si="2"/>
        <v>0</v>
      </c>
      <c r="AJ16" s="28">
        <f t="shared" si="2"/>
        <v>0</v>
      </c>
      <c r="AK16" s="28">
        <f t="shared" si="2"/>
        <v>0</v>
      </c>
      <c r="AL16" s="28">
        <f t="shared" si="2"/>
        <v>0</v>
      </c>
      <c r="AM16" s="28">
        <f t="shared" si="2"/>
        <v>0</v>
      </c>
      <c r="AN16" s="28">
        <f t="shared" si="2"/>
        <v>0</v>
      </c>
      <c r="AO16" s="28">
        <f t="shared" si="2"/>
        <v>0</v>
      </c>
      <c r="AP16" s="28">
        <f t="shared" si="2"/>
        <v>0</v>
      </c>
      <c r="AQ16" s="28">
        <f>SUM(G16:AP16)</f>
        <v>157451000</v>
      </c>
      <c r="AR16" s="29">
        <f t="shared" si="3"/>
        <v>1.5745100000000001E-3</v>
      </c>
      <c r="AS16" s="30">
        <f t="shared" si="4"/>
        <v>842549000</v>
      </c>
      <c r="AT16" s="29">
        <f t="shared" ref="AT16:AT79" si="7">AS16/F16*100</f>
        <v>84.254899999999992</v>
      </c>
      <c r="AU16" s="20"/>
      <c r="AV16" s="20"/>
      <c r="AW16" s="20"/>
      <c r="AX16" s="28">
        <f t="shared" si="5"/>
        <v>0</v>
      </c>
      <c r="AY16" s="28">
        <f t="shared" si="5"/>
        <v>89962700</v>
      </c>
      <c r="AZ16" s="28">
        <f t="shared" si="5"/>
        <v>30802300</v>
      </c>
      <c r="BA16" s="28">
        <f t="shared" si="5"/>
        <v>0</v>
      </c>
      <c r="BB16" s="28">
        <f t="shared" si="5"/>
        <v>1500000</v>
      </c>
    </row>
    <row r="17" spans="2:54" x14ac:dyDescent="0.25">
      <c r="B17" s="31" t="s">
        <v>47</v>
      </c>
      <c r="C17" s="32" t="s">
        <v>48</v>
      </c>
      <c r="D17" s="32">
        <v>4</v>
      </c>
      <c r="E17" s="32" t="s">
        <v>49</v>
      </c>
      <c r="F17" s="33">
        <f t="shared" si="6"/>
        <v>1000000000</v>
      </c>
      <c r="G17" s="33">
        <f t="shared" si="2"/>
        <v>0</v>
      </c>
      <c r="H17" s="33">
        <f t="shared" si="2"/>
        <v>0</v>
      </c>
      <c r="I17" s="33">
        <f t="shared" si="2"/>
        <v>0</v>
      </c>
      <c r="J17" s="33">
        <f t="shared" si="2"/>
        <v>0</v>
      </c>
      <c r="K17" s="33">
        <f t="shared" si="2"/>
        <v>0</v>
      </c>
      <c r="L17" s="33">
        <f t="shared" si="2"/>
        <v>0</v>
      </c>
      <c r="M17" s="33">
        <f t="shared" si="2"/>
        <v>0</v>
      </c>
      <c r="N17" s="33">
        <f t="shared" si="2"/>
        <v>30802300</v>
      </c>
      <c r="O17" s="33">
        <f t="shared" si="2"/>
        <v>89962700</v>
      </c>
      <c r="P17" s="33">
        <f t="shared" si="2"/>
        <v>34256000</v>
      </c>
      <c r="Q17" s="33">
        <f t="shared" si="2"/>
        <v>0</v>
      </c>
      <c r="R17" s="33">
        <f t="shared" si="2"/>
        <v>0</v>
      </c>
      <c r="S17" s="33">
        <f t="shared" si="2"/>
        <v>930000</v>
      </c>
      <c r="T17" s="33">
        <f t="shared" si="2"/>
        <v>1500000</v>
      </c>
      <c r="U17" s="33">
        <f t="shared" si="2"/>
        <v>0</v>
      </c>
      <c r="V17" s="33">
        <f t="shared" si="2"/>
        <v>0</v>
      </c>
      <c r="W17" s="33">
        <f t="shared" si="2"/>
        <v>0</v>
      </c>
      <c r="X17" s="33">
        <f t="shared" si="2"/>
        <v>0</v>
      </c>
      <c r="Y17" s="33">
        <f t="shared" si="2"/>
        <v>0</v>
      </c>
      <c r="Z17" s="33">
        <f t="shared" si="2"/>
        <v>0</v>
      </c>
      <c r="AA17" s="33">
        <f t="shared" si="2"/>
        <v>0</v>
      </c>
      <c r="AB17" s="33">
        <f t="shared" si="2"/>
        <v>0</v>
      </c>
      <c r="AC17" s="33">
        <f t="shared" si="2"/>
        <v>0</v>
      </c>
      <c r="AD17" s="33">
        <f t="shared" si="2"/>
        <v>0</v>
      </c>
      <c r="AE17" s="33">
        <f t="shared" si="2"/>
        <v>0</v>
      </c>
      <c r="AF17" s="33">
        <f t="shared" si="2"/>
        <v>0</v>
      </c>
      <c r="AG17" s="33">
        <f t="shared" si="2"/>
        <v>0</v>
      </c>
      <c r="AH17" s="33">
        <f t="shared" si="2"/>
        <v>0</v>
      </c>
      <c r="AI17" s="33">
        <f t="shared" si="2"/>
        <v>0</v>
      </c>
      <c r="AJ17" s="33">
        <f t="shared" si="2"/>
        <v>0</v>
      </c>
      <c r="AK17" s="33">
        <f t="shared" si="2"/>
        <v>0</v>
      </c>
      <c r="AL17" s="33">
        <f t="shared" si="2"/>
        <v>0</v>
      </c>
      <c r="AM17" s="33">
        <f t="shared" si="2"/>
        <v>0</v>
      </c>
      <c r="AN17" s="33">
        <f t="shared" si="2"/>
        <v>0</v>
      </c>
      <c r="AO17" s="33">
        <f t="shared" si="2"/>
        <v>0</v>
      </c>
      <c r="AP17" s="33">
        <f t="shared" si="2"/>
        <v>0</v>
      </c>
      <c r="AQ17" s="33">
        <f>SUM(G17:AP17)</f>
        <v>157451000</v>
      </c>
      <c r="AR17" s="34">
        <f t="shared" si="3"/>
        <v>1.5745100000000001E-3</v>
      </c>
      <c r="AS17" s="35">
        <f t="shared" si="4"/>
        <v>842549000</v>
      </c>
      <c r="AT17" s="34">
        <f>AS17/F17*100</f>
        <v>84.254899999999992</v>
      </c>
      <c r="AU17" s="20"/>
      <c r="AV17" s="20"/>
      <c r="AW17" s="20"/>
      <c r="AX17" s="33">
        <f t="shared" si="5"/>
        <v>0</v>
      </c>
      <c r="AY17" s="33">
        <f t="shared" si="5"/>
        <v>89962700</v>
      </c>
      <c r="AZ17" s="33">
        <f t="shared" si="5"/>
        <v>30802300</v>
      </c>
      <c r="BA17" s="33">
        <f t="shared" si="5"/>
        <v>0</v>
      </c>
      <c r="BB17" s="33">
        <f t="shared" si="5"/>
        <v>1500000</v>
      </c>
    </row>
    <row r="18" spans="2:54" x14ac:dyDescent="0.25">
      <c r="B18" s="36" t="s">
        <v>50</v>
      </c>
      <c r="C18" s="37" t="s">
        <v>51</v>
      </c>
      <c r="D18" s="37">
        <v>4</v>
      </c>
      <c r="E18" s="37" t="s">
        <v>49</v>
      </c>
      <c r="F18" s="38">
        <f>F19+F28+F32+F53</f>
        <v>1000000000</v>
      </c>
      <c r="G18" s="38">
        <f t="shared" ref="G18:AP18" si="8">G19+G28+G32+G53</f>
        <v>0</v>
      </c>
      <c r="H18" s="38">
        <f t="shared" si="8"/>
        <v>0</v>
      </c>
      <c r="I18" s="38">
        <f t="shared" si="8"/>
        <v>0</v>
      </c>
      <c r="J18" s="38">
        <f t="shared" si="8"/>
        <v>0</v>
      </c>
      <c r="K18" s="38">
        <f t="shared" si="8"/>
        <v>0</v>
      </c>
      <c r="L18" s="38">
        <f t="shared" si="8"/>
        <v>0</v>
      </c>
      <c r="M18" s="38">
        <f t="shared" si="8"/>
        <v>0</v>
      </c>
      <c r="N18" s="38">
        <f t="shared" si="8"/>
        <v>30802300</v>
      </c>
      <c r="O18" s="38">
        <f t="shared" si="8"/>
        <v>89962700</v>
      </c>
      <c r="P18" s="38">
        <f t="shared" si="8"/>
        <v>34256000</v>
      </c>
      <c r="Q18" s="38">
        <f t="shared" si="8"/>
        <v>0</v>
      </c>
      <c r="R18" s="38">
        <f t="shared" si="8"/>
        <v>0</v>
      </c>
      <c r="S18" s="38">
        <f t="shared" si="8"/>
        <v>930000</v>
      </c>
      <c r="T18" s="38">
        <f t="shared" si="8"/>
        <v>1500000</v>
      </c>
      <c r="U18" s="38">
        <f t="shared" si="8"/>
        <v>0</v>
      </c>
      <c r="V18" s="38">
        <f t="shared" si="8"/>
        <v>0</v>
      </c>
      <c r="W18" s="38">
        <f t="shared" si="8"/>
        <v>0</v>
      </c>
      <c r="X18" s="38">
        <f t="shared" si="8"/>
        <v>0</v>
      </c>
      <c r="Y18" s="38">
        <f t="shared" si="8"/>
        <v>0</v>
      </c>
      <c r="Z18" s="38">
        <f t="shared" si="8"/>
        <v>0</v>
      </c>
      <c r="AA18" s="38">
        <f t="shared" si="8"/>
        <v>0</v>
      </c>
      <c r="AB18" s="38">
        <f t="shared" si="8"/>
        <v>0</v>
      </c>
      <c r="AC18" s="38">
        <f t="shared" si="8"/>
        <v>0</v>
      </c>
      <c r="AD18" s="38">
        <f t="shared" si="8"/>
        <v>0</v>
      </c>
      <c r="AE18" s="38">
        <f t="shared" si="8"/>
        <v>0</v>
      </c>
      <c r="AF18" s="38">
        <f t="shared" si="8"/>
        <v>0</v>
      </c>
      <c r="AG18" s="38">
        <f t="shared" si="8"/>
        <v>0</v>
      </c>
      <c r="AH18" s="38">
        <f t="shared" si="8"/>
        <v>0</v>
      </c>
      <c r="AI18" s="38">
        <f t="shared" si="8"/>
        <v>0</v>
      </c>
      <c r="AJ18" s="38">
        <f t="shared" si="8"/>
        <v>0</v>
      </c>
      <c r="AK18" s="38">
        <f t="shared" si="8"/>
        <v>0</v>
      </c>
      <c r="AL18" s="38">
        <f t="shared" si="8"/>
        <v>0</v>
      </c>
      <c r="AM18" s="38">
        <f t="shared" si="8"/>
        <v>0</v>
      </c>
      <c r="AN18" s="38">
        <f t="shared" si="8"/>
        <v>0</v>
      </c>
      <c r="AO18" s="38">
        <f t="shared" si="8"/>
        <v>0</v>
      </c>
      <c r="AP18" s="38">
        <f t="shared" si="8"/>
        <v>0</v>
      </c>
      <c r="AQ18" s="38">
        <f>SUM(G18:AP18)</f>
        <v>157451000</v>
      </c>
      <c r="AR18" s="39">
        <f t="shared" si="3"/>
        <v>1.5745100000000001E-3</v>
      </c>
      <c r="AS18" s="40">
        <f t="shared" si="4"/>
        <v>842549000</v>
      </c>
      <c r="AT18" s="39">
        <f t="shared" si="7"/>
        <v>84.254899999999992</v>
      </c>
      <c r="AU18" s="20"/>
      <c r="AV18" s="20"/>
      <c r="AW18" s="20"/>
      <c r="AX18" s="38">
        <f>AX19+AX28+AX32+AX53</f>
        <v>0</v>
      </c>
      <c r="AY18" s="38">
        <f>AY19+AY28+AY32+AY53</f>
        <v>89962700</v>
      </c>
      <c r="AZ18" s="38">
        <f>AZ19+AZ28+AZ32+AZ53</f>
        <v>30802300</v>
      </c>
      <c r="BA18" s="38">
        <f>BA19+BA28+BA32+BA53</f>
        <v>0</v>
      </c>
      <c r="BB18" s="38">
        <f t="shared" ref="BB18" si="9">BB19+BB28+BB32+BB53</f>
        <v>1500000</v>
      </c>
    </row>
    <row r="19" spans="2:54" x14ac:dyDescent="0.25">
      <c r="B19" s="41" t="s">
        <v>52</v>
      </c>
      <c r="C19" s="42" t="s">
        <v>53</v>
      </c>
      <c r="D19" s="42"/>
      <c r="E19" s="42"/>
      <c r="F19" s="43">
        <f>F20+F24</f>
        <v>124100000</v>
      </c>
      <c r="G19" s="43">
        <f t="shared" ref="G19:AP19" si="10">G20+G24</f>
        <v>0</v>
      </c>
      <c r="H19" s="43">
        <f t="shared" si="10"/>
        <v>0</v>
      </c>
      <c r="I19" s="43">
        <f t="shared" si="10"/>
        <v>0</v>
      </c>
      <c r="J19" s="43">
        <f t="shared" si="10"/>
        <v>0</v>
      </c>
      <c r="K19" s="43">
        <f t="shared" si="10"/>
        <v>0</v>
      </c>
      <c r="L19" s="43">
        <f t="shared" si="10"/>
        <v>0</v>
      </c>
      <c r="M19" s="43">
        <f t="shared" si="10"/>
        <v>0</v>
      </c>
      <c r="N19" s="43">
        <f t="shared" si="10"/>
        <v>6196000</v>
      </c>
      <c r="O19" s="43">
        <f t="shared" si="10"/>
        <v>28225000</v>
      </c>
      <c r="P19" s="43">
        <f t="shared" si="10"/>
        <v>11716000</v>
      </c>
      <c r="Q19" s="43">
        <f t="shared" si="10"/>
        <v>0</v>
      </c>
      <c r="R19" s="43">
        <f t="shared" si="10"/>
        <v>0</v>
      </c>
      <c r="S19" s="43">
        <f t="shared" si="10"/>
        <v>0</v>
      </c>
      <c r="T19" s="43">
        <f t="shared" si="10"/>
        <v>0</v>
      </c>
      <c r="U19" s="43">
        <f t="shared" si="10"/>
        <v>0</v>
      </c>
      <c r="V19" s="43">
        <f t="shared" si="10"/>
        <v>0</v>
      </c>
      <c r="W19" s="43">
        <f t="shared" si="10"/>
        <v>0</v>
      </c>
      <c r="X19" s="43">
        <f t="shared" si="10"/>
        <v>0</v>
      </c>
      <c r="Y19" s="43">
        <f t="shared" si="10"/>
        <v>0</v>
      </c>
      <c r="Z19" s="43">
        <f t="shared" si="10"/>
        <v>0</v>
      </c>
      <c r="AA19" s="43">
        <f t="shared" si="10"/>
        <v>0</v>
      </c>
      <c r="AB19" s="43">
        <f t="shared" si="10"/>
        <v>0</v>
      </c>
      <c r="AC19" s="43">
        <f t="shared" si="10"/>
        <v>0</v>
      </c>
      <c r="AD19" s="43">
        <f t="shared" si="10"/>
        <v>0</v>
      </c>
      <c r="AE19" s="43">
        <f t="shared" si="10"/>
        <v>0</v>
      </c>
      <c r="AF19" s="43">
        <f t="shared" si="10"/>
        <v>0</v>
      </c>
      <c r="AG19" s="43">
        <f t="shared" si="10"/>
        <v>0</v>
      </c>
      <c r="AH19" s="43">
        <f t="shared" si="10"/>
        <v>0</v>
      </c>
      <c r="AI19" s="43">
        <f t="shared" si="10"/>
        <v>0</v>
      </c>
      <c r="AJ19" s="43">
        <f t="shared" si="10"/>
        <v>0</v>
      </c>
      <c r="AK19" s="43">
        <f t="shared" si="10"/>
        <v>0</v>
      </c>
      <c r="AL19" s="43">
        <f t="shared" si="10"/>
        <v>0</v>
      </c>
      <c r="AM19" s="43">
        <f t="shared" si="10"/>
        <v>0</v>
      </c>
      <c r="AN19" s="43">
        <f t="shared" si="10"/>
        <v>0</v>
      </c>
      <c r="AO19" s="43">
        <f t="shared" si="10"/>
        <v>0</v>
      </c>
      <c r="AP19" s="43">
        <f t="shared" si="10"/>
        <v>0</v>
      </c>
      <c r="AQ19" s="43">
        <f t="shared" ref="AQ19:AQ23" si="11">SUM(G19:AP19)</f>
        <v>46137000</v>
      </c>
      <c r="AR19" s="44">
        <f t="shared" si="3"/>
        <v>3.7177276390008059E-3</v>
      </c>
      <c r="AS19" s="45">
        <f t="shared" si="4"/>
        <v>77963000</v>
      </c>
      <c r="AT19" s="44">
        <f t="shared" si="7"/>
        <v>62.822723609991939</v>
      </c>
      <c r="AU19" s="20" t="s">
        <v>54</v>
      </c>
      <c r="AV19" s="20" t="s">
        <v>55</v>
      </c>
      <c r="AW19" s="20"/>
      <c r="AX19" s="43">
        <f t="shared" ref="AX19:BB19" si="12">AX20+AX24</f>
        <v>0</v>
      </c>
      <c r="AY19" s="43">
        <f t="shared" si="12"/>
        <v>28225000</v>
      </c>
      <c r="AZ19" s="43">
        <f t="shared" si="12"/>
        <v>6196000</v>
      </c>
      <c r="BA19" s="43">
        <f t="shared" si="12"/>
        <v>0</v>
      </c>
      <c r="BB19" s="43">
        <f t="shared" si="12"/>
        <v>0</v>
      </c>
    </row>
    <row r="20" spans="2:54" x14ac:dyDescent="0.25">
      <c r="B20" s="46" t="s">
        <v>56</v>
      </c>
      <c r="C20" s="47" t="s">
        <v>57</v>
      </c>
      <c r="D20" s="47"/>
      <c r="E20" s="47"/>
      <c r="F20" s="48">
        <f>SUM(F21:F23)</f>
        <v>83135000</v>
      </c>
      <c r="G20" s="48">
        <f>SUM(G21:G23)</f>
        <v>0</v>
      </c>
      <c r="H20" s="48">
        <f t="shared" ref="H20:AP20" si="13">SUM(H21:H23)</f>
        <v>0</v>
      </c>
      <c r="I20" s="48">
        <f t="shared" si="13"/>
        <v>0</v>
      </c>
      <c r="J20" s="48">
        <f t="shared" si="13"/>
        <v>0</v>
      </c>
      <c r="K20" s="48">
        <f t="shared" si="13"/>
        <v>0</v>
      </c>
      <c r="L20" s="48">
        <f t="shared" si="13"/>
        <v>0</v>
      </c>
      <c r="M20" s="48">
        <f t="shared" si="13"/>
        <v>0</v>
      </c>
      <c r="N20" s="48">
        <f t="shared" si="13"/>
        <v>1500000</v>
      </c>
      <c r="O20" s="48">
        <f t="shared" si="13"/>
        <v>12840000</v>
      </c>
      <c r="P20" s="48">
        <f t="shared" si="13"/>
        <v>11716000</v>
      </c>
      <c r="Q20" s="48">
        <f t="shared" si="13"/>
        <v>0</v>
      </c>
      <c r="R20" s="48">
        <f t="shared" si="13"/>
        <v>0</v>
      </c>
      <c r="S20" s="48">
        <f t="shared" si="13"/>
        <v>0</v>
      </c>
      <c r="T20" s="48">
        <f t="shared" si="13"/>
        <v>0</v>
      </c>
      <c r="U20" s="48">
        <f t="shared" si="13"/>
        <v>0</v>
      </c>
      <c r="V20" s="48">
        <f t="shared" si="13"/>
        <v>0</v>
      </c>
      <c r="W20" s="48">
        <f t="shared" si="13"/>
        <v>0</v>
      </c>
      <c r="X20" s="48">
        <f t="shared" si="13"/>
        <v>0</v>
      </c>
      <c r="Y20" s="48">
        <f t="shared" si="13"/>
        <v>0</v>
      </c>
      <c r="Z20" s="48">
        <f t="shared" si="13"/>
        <v>0</v>
      </c>
      <c r="AA20" s="48">
        <f t="shared" si="13"/>
        <v>0</v>
      </c>
      <c r="AB20" s="48">
        <f t="shared" si="13"/>
        <v>0</v>
      </c>
      <c r="AC20" s="48">
        <f t="shared" si="13"/>
        <v>0</v>
      </c>
      <c r="AD20" s="48">
        <f t="shared" si="13"/>
        <v>0</v>
      </c>
      <c r="AE20" s="48">
        <f t="shared" si="13"/>
        <v>0</v>
      </c>
      <c r="AF20" s="48">
        <f t="shared" si="13"/>
        <v>0</v>
      </c>
      <c r="AG20" s="48">
        <f t="shared" si="13"/>
        <v>0</v>
      </c>
      <c r="AH20" s="48">
        <f t="shared" si="13"/>
        <v>0</v>
      </c>
      <c r="AI20" s="48">
        <f t="shared" si="13"/>
        <v>0</v>
      </c>
      <c r="AJ20" s="48">
        <f t="shared" si="13"/>
        <v>0</v>
      </c>
      <c r="AK20" s="48">
        <f t="shared" si="13"/>
        <v>0</v>
      </c>
      <c r="AL20" s="48">
        <f t="shared" si="13"/>
        <v>0</v>
      </c>
      <c r="AM20" s="48">
        <f t="shared" si="13"/>
        <v>0</v>
      </c>
      <c r="AN20" s="48">
        <f t="shared" si="13"/>
        <v>0</v>
      </c>
      <c r="AO20" s="48">
        <f t="shared" si="13"/>
        <v>0</v>
      </c>
      <c r="AP20" s="48">
        <f t="shared" si="13"/>
        <v>0</v>
      </c>
      <c r="AQ20" s="48">
        <f>SUM(G20:AP20)</f>
        <v>26056000</v>
      </c>
      <c r="AR20" s="49">
        <f t="shared" si="3"/>
        <v>3.134179346845492E-3</v>
      </c>
      <c r="AS20" s="50">
        <f t="shared" si="4"/>
        <v>57079000</v>
      </c>
      <c r="AT20" s="49">
        <f t="shared" si="7"/>
        <v>68.658206531545076</v>
      </c>
      <c r="AU20" s="20" t="s">
        <v>54</v>
      </c>
      <c r="AV20" s="20" t="s">
        <v>55</v>
      </c>
      <c r="AW20" s="20"/>
      <c r="AX20" s="48">
        <f>SUM(AX21:AX23)</f>
        <v>0</v>
      </c>
      <c r="AY20" s="48">
        <f>SUM(AY21:AY23)</f>
        <v>12840000</v>
      </c>
      <c r="AZ20" s="48">
        <f>SUM(AZ21:AZ23)</f>
        <v>1500000</v>
      </c>
      <c r="BA20" s="48">
        <f>SUM(BA21:BA23)</f>
        <v>0</v>
      </c>
      <c r="BB20" s="48">
        <f t="shared" ref="BB20" si="14">SUM(BB21:BB23)</f>
        <v>0</v>
      </c>
    </row>
    <row r="21" spans="2:54" x14ac:dyDescent="0.25">
      <c r="B21" s="51">
        <v>521211</v>
      </c>
      <c r="C21" s="20" t="s">
        <v>58</v>
      </c>
      <c r="D21" s="20"/>
      <c r="E21" s="20"/>
      <c r="F21" s="52">
        <v>19875000</v>
      </c>
      <c r="G21" s="52"/>
      <c r="H21" s="52"/>
      <c r="I21" s="52"/>
      <c r="J21" s="52"/>
      <c r="K21" s="52"/>
      <c r="L21" s="52"/>
      <c r="M21" s="52"/>
      <c r="N21" s="53">
        <v>1500000</v>
      </c>
      <c r="O21" s="53">
        <v>990000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>
        <f t="shared" si="11"/>
        <v>2490000</v>
      </c>
      <c r="AR21" s="54">
        <f t="shared" si="3"/>
        <v>1.2528301886792453E-3</v>
      </c>
      <c r="AS21" s="55">
        <f t="shared" si="4"/>
        <v>17385000</v>
      </c>
      <c r="AT21" s="54">
        <f t="shared" si="7"/>
        <v>87.471698113207552</v>
      </c>
      <c r="AU21" s="20" t="s">
        <v>54</v>
      </c>
      <c r="AV21" s="20" t="s">
        <v>55</v>
      </c>
      <c r="AW21" s="20" t="s">
        <v>59</v>
      </c>
      <c r="AX21" s="52"/>
      <c r="AY21" s="53">
        <v>990000</v>
      </c>
      <c r="AZ21" s="53">
        <v>1500000</v>
      </c>
      <c r="BA21" s="52"/>
      <c r="BB21" s="52"/>
    </row>
    <row r="22" spans="2:54" x14ac:dyDescent="0.25">
      <c r="B22" s="51">
        <v>522151</v>
      </c>
      <c r="C22" s="20" t="s">
        <v>60</v>
      </c>
      <c r="D22" s="20"/>
      <c r="E22" s="20"/>
      <c r="F22" s="52">
        <v>20000000</v>
      </c>
      <c r="G22" s="52"/>
      <c r="H22" s="52"/>
      <c r="I22" s="52"/>
      <c r="J22" s="52"/>
      <c r="K22" s="52"/>
      <c r="L22" s="52"/>
      <c r="M22" s="52"/>
      <c r="N22" s="52"/>
      <c r="O22" s="53">
        <v>900000</v>
      </c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>
        <f t="shared" si="11"/>
        <v>900000</v>
      </c>
      <c r="AR22" s="54">
        <f t="shared" si="3"/>
        <v>4.4999999999999999E-4</v>
      </c>
      <c r="AS22" s="55">
        <f t="shared" si="4"/>
        <v>19100000</v>
      </c>
      <c r="AT22" s="54">
        <f t="shared" si="7"/>
        <v>95.5</v>
      </c>
      <c r="AU22" s="20" t="s">
        <v>54</v>
      </c>
      <c r="AV22" s="20" t="s">
        <v>55</v>
      </c>
      <c r="AW22" s="20" t="s">
        <v>59</v>
      </c>
      <c r="AX22" s="52"/>
      <c r="AY22" s="53">
        <v>900000</v>
      </c>
      <c r="AZ22" s="53"/>
      <c r="BA22" s="52"/>
      <c r="BB22" s="52"/>
    </row>
    <row r="23" spans="2:54" x14ac:dyDescent="0.25">
      <c r="B23" s="51">
        <v>524111</v>
      </c>
      <c r="C23" s="20" t="s">
        <v>61</v>
      </c>
      <c r="D23" s="20"/>
      <c r="E23" s="20"/>
      <c r="F23" s="52">
        <v>43260000</v>
      </c>
      <c r="G23" s="52"/>
      <c r="H23" s="52"/>
      <c r="I23" s="52"/>
      <c r="J23" s="52"/>
      <c r="K23" s="52"/>
      <c r="L23" s="52"/>
      <c r="M23" s="52"/>
      <c r="N23" s="52"/>
      <c r="O23" s="53">
        <v>10950000</v>
      </c>
      <c r="P23" s="52">
        <f>6060000+5656000</f>
        <v>11716000</v>
      </c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>
        <f t="shared" si="11"/>
        <v>22666000</v>
      </c>
      <c r="AR23" s="54">
        <f t="shared" si="3"/>
        <v>5.2394822006472499E-3</v>
      </c>
      <c r="AS23" s="55">
        <f t="shared" si="4"/>
        <v>20594000</v>
      </c>
      <c r="AT23" s="54">
        <f t="shared" si="7"/>
        <v>47.605177993527512</v>
      </c>
      <c r="AU23" s="20" t="s">
        <v>54</v>
      </c>
      <c r="AV23" s="20" t="s">
        <v>55</v>
      </c>
      <c r="AW23" s="20" t="s">
        <v>59</v>
      </c>
      <c r="AX23" s="52"/>
      <c r="AY23" s="53">
        <v>10950000</v>
      </c>
      <c r="AZ23" s="53"/>
      <c r="BA23" s="52"/>
      <c r="BB23" s="52"/>
    </row>
    <row r="24" spans="2:54" x14ac:dyDescent="0.25">
      <c r="B24" s="46" t="s">
        <v>62</v>
      </c>
      <c r="C24" s="47" t="s">
        <v>63</v>
      </c>
      <c r="D24" s="47"/>
      <c r="E24" s="47"/>
      <c r="F24" s="48">
        <f>SUM(F25:F27)</f>
        <v>40965000</v>
      </c>
      <c r="G24" s="48">
        <f t="shared" ref="G24:AP24" si="15">SUM(G25:G27)</f>
        <v>0</v>
      </c>
      <c r="H24" s="48">
        <f t="shared" si="15"/>
        <v>0</v>
      </c>
      <c r="I24" s="48">
        <f t="shared" si="15"/>
        <v>0</v>
      </c>
      <c r="J24" s="48">
        <f t="shared" si="15"/>
        <v>0</v>
      </c>
      <c r="K24" s="48">
        <f t="shared" si="15"/>
        <v>0</v>
      </c>
      <c r="L24" s="48">
        <f t="shared" si="15"/>
        <v>0</v>
      </c>
      <c r="M24" s="48">
        <f t="shared" si="15"/>
        <v>0</v>
      </c>
      <c r="N24" s="48">
        <f t="shared" si="15"/>
        <v>4696000</v>
      </c>
      <c r="O24" s="48">
        <f t="shared" si="15"/>
        <v>15385000</v>
      </c>
      <c r="P24" s="48">
        <f t="shared" si="15"/>
        <v>0</v>
      </c>
      <c r="Q24" s="48">
        <f t="shared" si="15"/>
        <v>0</v>
      </c>
      <c r="R24" s="48">
        <f t="shared" si="15"/>
        <v>0</v>
      </c>
      <c r="S24" s="48">
        <f t="shared" si="15"/>
        <v>0</v>
      </c>
      <c r="T24" s="48">
        <f t="shared" si="15"/>
        <v>0</v>
      </c>
      <c r="U24" s="48">
        <f t="shared" si="15"/>
        <v>0</v>
      </c>
      <c r="V24" s="48">
        <f t="shared" si="15"/>
        <v>0</v>
      </c>
      <c r="W24" s="48">
        <f t="shared" si="15"/>
        <v>0</v>
      </c>
      <c r="X24" s="48">
        <f t="shared" si="15"/>
        <v>0</v>
      </c>
      <c r="Y24" s="48">
        <f t="shared" si="15"/>
        <v>0</v>
      </c>
      <c r="Z24" s="48">
        <f t="shared" si="15"/>
        <v>0</v>
      </c>
      <c r="AA24" s="48">
        <f t="shared" si="15"/>
        <v>0</v>
      </c>
      <c r="AB24" s="48">
        <f t="shared" si="15"/>
        <v>0</v>
      </c>
      <c r="AC24" s="48">
        <f t="shared" si="15"/>
        <v>0</v>
      </c>
      <c r="AD24" s="48">
        <f t="shared" si="15"/>
        <v>0</v>
      </c>
      <c r="AE24" s="48">
        <f t="shared" si="15"/>
        <v>0</v>
      </c>
      <c r="AF24" s="48">
        <f t="shared" si="15"/>
        <v>0</v>
      </c>
      <c r="AG24" s="48">
        <f t="shared" si="15"/>
        <v>0</v>
      </c>
      <c r="AH24" s="48">
        <f t="shared" si="15"/>
        <v>0</v>
      </c>
      <c r="AI24" s="48">
        <f t="shared" si="15"/>
        <v>0</v>
      </c>
      <c r="AJ24" s="48">
        <f t="shared" si="15"/>
        <v>0</v>
      </c>
      <c r="AK24" s="48">
        <f t="shared" si="15"/>
        <v>0</v>
      </c>
      <c r="AL24" s="48">
        <f t="shared" si="15"/>
        <v>0</v>
      </c>
      <c r="AM24" s="48">
        <f t="shared" si="15"/>
        <v>0</v>
      </c>
      <c r="AN24" s="48">
        <f t="shared" si="15"/>
        <v>0</v>
      </c>
      <c r="AO24" s="48">
        <f t="shared" si="15"/>
        <v>0</v>
      </c>
      <c r="AP24" s="48">
        <f t="shared" si="15"/>
        <v>0</v>
      </c>
      <c r="AQ24" s="48">
        <f>SUM(G24:AP24)</f>
        <v>20081000</v>
      </c>
      <c r="AR24" s="49">
        <f t="shared" si="3"/>
        <v>4.9019895032344687E-3</v>
      </c>
      <c r="AS24" s="50">
        <f t="shared" si="4"/>
        <v>20884000</v>
      </c>
      <c r="AT24" s="49">
        <f t="shared" si="7"/>
        <v>50.980104967655315</v>
      </c>
      <c r="AU24" s="20" t="s">
        <v>54</v>
      </c>
      <c r="AV24" s="20" t="s">
        <v>55</v>
      </c>
      <c r="AW24" s="20"/>
      <c r="AX24" s="48">
        <f t="shared" ref="AX24:BB24" si="16">SUM(AX25:AX27)</f>
        <v>0</v>
      </c>
      <c r="AY24" s="48">
        <f t="shared" si="16"/>
        <v>15385000</v>
      </c>
      <c r="AZ24" s="48">
        <f t="shared" si="16"/>
        <v>4696000</v>
      </c>
      <c r="BA24" s="48">
        <f t="shared" si="16"/>
        <v>0</v>
      </c>
      <c r="BB24" s="48">
        <f t="shared" si="16"/>
        <v>0</v>
      </c>
    </row>
    <row r="25" spans="2:54" x14ac:dyDescent="0.25">
      <c r="B25" s="51">
        <v>521211</v>
      </c>
      <c r="C25" s="20" t="s">
        <v>58</v>
      </c>
      <c r="D25" s="20"/>
      <c r="E25" s="20"/>
      <c r="F25" s="52">
        <v>19500000</v>
      </c>
      <c r="G25" s="52"/>
      <c r="H25" s="52"/>
      <c r="I25" s="52"/>
      <c r="J25" s="52"/>
      <c r="K25" s="52"/>
      <c r="L25" s="52"/>
      <c r="M25" s="52"/>
      <c r="N25" s="53">
        <v>1036000</v>
      </c>
      <c r="O25" s="53">
        <v>1525000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>
        <f t="shared" ref="AQ25:AQ78" si="17">SUM(G25:AP25)</f>
        <v>2561000</v>
      </c>
      <c r="AR25" s="54">
        <f t="shared" si="3"/>
        <v>1.3133333333333332E-3</v>
      </c>
      <c r="AS25" s="55">
        <f t="shared" si="4"/>
        <v>16939000</v>
      </c>
      <c r="AT25" s="54">
        <f t="shared" si="7"/>
        <v>86.866666666666674</v>
      </c>
      <c r="AU25" s="20" t="s">
        <v>54</v>
      </c>
      <c r="AV25" s="20" t="s">
        <v>55</v>
      </c>
      <c r="AW25" s="20" t="s">
        <v>59</v>
      </c>
      <c r="AX25" s="52"/>
      <c r="AY25" s="53">
        <v>1525000</v>
      </c>
      <c r="AZ25" s="53">
        <v>1036000</v>
      </c>
      <c r="BA25" s="52"/>
      <c r="BB25" s="52"/>
    </row>
    <row r="26" spans="2:54" x14ac:dyDescent="0.25">
      <c r="B26" s="51">
        <v>522151</v>
      </c>
      <c r="C26" s="20" t="s">
        <v>60</v>
      </c>
      <c r="D26" s="20"/>
      <c r="E26" s="20"/>
      <c r="F26" s="52">
        <v>4000000</v>
      </c>
      <c r="G26" s="52"/>
      <c r="H26" s="52"/>
      <c r="I26" s="52"/>
      <c r="J26" s="52"/>
      <c r="K26" s="52"/>
      <c r="L26" s="52"/>
      <c r="M26" s="52"/>
      <c r="N26" s="53"/>
      <c r="O26" s="53">
        <v>900000</v>
      </c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>
        <f t="shared" si="17"/>
        <v>900000</v>
      </c>
      <c r="AR26" s="54">
        <f t="shared" si="3"/>
        <v>2.2500000000000003E-3</v>
      </c>
      <c r="AS26" s="55">
        <f t="shared" si="4"/>
        <v>3100000</v>
      </c>
      <c r="AT26" s="54">
        <f t="shared" si="7"/>
        <v>77.5</v>
      </c>
      <c r="AU26" s="20" t="s">
        <v>54</v>
      </c>
      <c r="AV26" s="20" t="s">
        <v>55</v>
      </c>
      <c r="AW26" s="20" t="s">
        <v>59</v>
      </c>
      <c r="AX26" s="52"/>
      <c r="AY26" s="53">
        <v>900000</v>
      </c>
      <c r="AZ26" s="53"/>
      <c r="BA26" s="52"/>
      <c r="BB26" s="52"/>
    </row>
    <row r="27" spans="2:54" x14ac:dyDescent="0.25">
      <c r="B27" s="51">
        <v>524111</v>
      </c>
      <c r="C27" s="20" t="s">
        <v>61</v>
      </c>
      <c r="D27" s="20"/>
      <c r="E27" s="20"/>
      <c r="F27" s="52">
        <v>17465000</v>
      </c>
      <c r="G27" s="52"/>
      <c r="H27" s="52"/>
      <c r="I27" s="52"/>
      <c r="J27" s="52"/>
      <c r="K27" s="52"/>
      <c r="L27" s="52"/>
      <c r="M27" s="52"/>
      <c r="N27" s="53">
        <v>3660000</v>
      </c>
      <c r="O27" s="53">
        <v>12960000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>
        <f t="shared" si="17"/>
        <v>16620000</v>
      </c>
      <c r="AR27" s="54">
        <f t="shared" si="3"/>
        <v>9.5161752075579725E-3</v>
      </c>
      <c r="AS27" s="55">
        <f t="shared" si="4"/>
        <v>845000</v>
      </c>
      <c r="AT27" s="54">
        <f t="shared" si="7"/>
        <v>4.8382479244202692</v>
      </c>
      <c r="AU27" s="20" t="s">
        <v>54</v>
      </c>
      <c r="AV27" s="20" t="s">
        <v>55</v>
      </c>
      <c r="AW27" s="20" t="s">
        <v>59</v>
      </c>
      <c r="AX27" s="52"/>
      <c r="AY27" s="53">
        <v>12960000</v>
      </c>
      <c r="AZ27" s="53">
        <v>3660000</v>
      </c>
      <c r="BA27" s="52"/>
      <c r="BB27" s="52"/>
    </row>
    <row r="28" spans="2:54" x14ac:dyDescent="0.25">
      <c r="B28" s="41" t="s">
        <v>64</v>
      </c>
      <c r="C28" s="42" t="s">
        <v>65</v>
      </c>
      <c r="D28" s="42"/>
      <c r="E28" s="42"/>
      <c r="F28" s="43">
        <f>F29</f>
        <v>54500000</v>
      </c>
      <c r="G28" s="43">
        <f t="shared" ref="G28:AO28" si="18">G29</f>
        <v>0</v>
      </c>
      <c r="H28" s="43">
        <f t="shared" si="18"/>
        <v>0</v>
      </c>
      <c r="I28" s="43">
        <f t="shared" si="18"/>
        <v>0</v>
      </c>
      <c r="J28" s="43">
        <f t="shared" si="18"/>
        <v>0</v>
      </c>
      <c r="K28" s="43">
        <f t="shared" si="18"/>
        <v>0</v>
      </c>
      <c r="L28" s="43">
        <f t="shared" si="18"/>
        <v>0</v>
      </c>
      <c r="M28" s="43">
        <f t="shared" si="18"/>
        <v>0</v>
      </c>
      <c r="N28" s="43">
        <f t="shared" si="18"/>
        <v>2700000</v>
      </c>
      <c r="O28" s="43">
        <f t="shared" si="18"/>
        <v>3540000</v>
      </c>
      <c r="P28" s="43">
        <f t="shared" si="18"/>
        <v>2840000</v>
      </c>
      <c r="Q28" s="43">
        <f t="shared" si="18"/>
        <v>0</v>
      </c>
      <c r="R28" s="43">
        <f t="shared" si="18"/>
        <v>0</v>
      </c>
      <c r="S28" s="43">
        <f t="shared" si="18"/>
        <v>0</v>
      </c>
      <c r="T28" s="43">
        <f t="shared" si="18"/>
        <v>0</v>
      </c>
      <c r="U28" s="43">
        <f t="shared" si="18"/>
        <v>0</v>
      </c>
      <c r="V28" s="43">
        <f t="shared" si="18"/>
        <v>0</v>
      </c>
      <c r="W28" s="43">
        <f t="shared" si="18"/>
        <v>0</v>
      </c>
      <c r="X28" s="43">
        <f t="shared" si="18"/>
        <v>0</v>
      </c>
      <c r="Y28" s="43">
        <f t="shared" si="18"/>
        <v>0</v>
      </c>
      <c r="Z28" s="43">
        <f t="shared" si="18"/>
        <v>0</v>
      </c>
      <c r="AA28" s="43">
        <f t="shared" si="18"/>
        <v>0</v>
      </c>
      <c r="AB28" s="43">
        <f t="shared" si="18"/>
        <v>0</v>
      </c>
      <c r="AC28" s="43">
        <f t="shared" si="18"/>
        <v>0</v>
      </c>
      <c r="AD28" s="43">
        <f t="shared" si="18"/>
        <v>0</v>
      </c>
      <c r="AE28" s="43">
        <f t="shared" si="18"/>
        <v>0</v>
      </c>
      <c r="AF28" s="43">
        <f t="shared" si="18"/>
        <v>0</v>
      </c>
      <c r="AG28" s="43">
        <f t="shared" si="18"/>
        <v>0</v>
      </c>
      <c r="AH28" s="43">
        <f t="shared" si="18"/>
        <v>0</v>
      </c>
      <c r="AI28" s="43">
        <f t="shared" si="18"/>
        <v>0</v>
      </c>
      <c r="AJ28" s="43">
        <f t="shared" si="18"/>
        <v>0</v>
      </c>
      <c r="AK28" s="43">
        <f t="shared" si="18"/>
        <v>0</v>
      </c>
      <c r="AL28" s="43">
        <f t="shared" si="18"/>
        <v>0</v>
      </c>
      <c r="AM28" s="43">
        <f t="shared" si="18"/>
        <v>0</v>
      </c>
      <c r="AN28" s="43">
        <f t="shared" si="18"/>
        <v>0</v>
      </c>
      <c r="AO28" s="43">
        <f t="shared" si="18"/>
        <v>0</v>
      </c>
      <c r="AP28" s="43">
        <f>AP29</f>
        <v>0</v>
      </c>
      <c r="AQ28" s="43">
        <f>SUM(G28:AP28)</f>
        <v>9080000</v>
      </c>
      <c r="AR28" s="44">
        <f t="shared" si="3"/>
        <v>1.6660550458715594E-3</v>
      </c>
      <c r="AS28" s="45">
        <f>F28-AQ28</f>
        <v>45420000</v>
      </c>
      <c r="AT28" s="44">
        <f t="shared" si="7"/>
        <v>83.339449541284409</v>
      </c>
      <c r="AU28" s="20" t="s">
        <v>54</v>
      </c>
      <c r="AV28" s="20" t="s">
        <v>66</v>
      </c>
      <c r="AW28" s="20"/>
      <c r="AX28" s="43">
        <f t="shared" ref="AX28:BB28" si="19">AX29</f>
        <v>0</v>
      </c>
      <c r="AY28" s="43">
        <f t="shared" si="19"/>
        <v>3540000</v>
      </c>
      <c r="AZ28" s="43">
        <f t="shared" si="19"/>
        <v>2700000</v>
      </c>
      <c r="BA28" s="43">
        <f t="shared" si="19"/>
        <v>0</v>
      </c>
      <c r="BB28" s="43">
        <f t="shared" si="19"/>
        <v>0</v>
      </c>
    </row>
    <row r="29" spans="2:54" x14ac:dyDescent="0.25">
      <c r="B29" s="46" t="s">
        <v>56</v>
      </c>
      <c r="C29" s="47" t="s">
        <v>67</v>
      </c>
      <c r="D29" s="47"/>
      <c r="E29" s="47"/>
      <c r="F29" s="48">
        <f>SUM(F30:F31)</f>
        <v>54500000</v>
      </c>
      <c r="G29" s="48">
        <f t="shared" ref="G29:AP29" si="20">SUM(G30:G31)</f>
        <v>0</v>
      </c>
      <c r="H29" s="48">
        <f t="shared" si="20"/>
        <v>0</v>
      </c>
      <c r="I29" s="48">
        <f t="shared" si="20"/>
        <v>0</v>
      </c>
      <c r="J29" s="48">
        <f t="shared" si="20"/>
        <v>0</v>
      </c>
      <c r="K29" s="48">
        <f t="shared" si="20"/>
        <v>0</v>
      </c>
      <c r="L29" s="48">
        <f t="shared" si="20"/>
        <v>0</v>
      </c>
      <c r="M29" s="48">
        <f t="shared" si="20"/>
        <v>0</v>
      </c>
      <c r="N29" s="48">
        <f t="shared" si="20"/>
        <v>2700000</v>
      </c>
      <c r="O29" s="48">
        <f t="shared" si="20"/>
        <v>3540000</v>
      </c>
      <c r="P29" s="48">
        <f t="shared" si="20"/>
        <v>2840000</v>
      </c>
      <c r="Q29" s="48">
        <f t="shared" si="20"/>
        <v>0</v>
      </c>
      <c r="R29" s="48">
        <f t="shared" si="20"/>
        <v>0</v>
      </c>
      <c r="S29" s="48">
        <f t="shared" si="20"/>
        <v>0</v>
      </c>
      <c r="T29" s="48">
        <f t="shared" si="20"/>
        <v>0</v>
      </c>
      <c r="U29" s="48">
        <f t="shared" si="20"/>
        <v>0</v>
      </c>
      <c r="V29" s="48">
        <f t="shared" si="20"/>
        <v>0</v>
      </c>
      <c r="W29" s="48">
        <f t="shared" si="20"/>
        <v>0</v>
      </c>
      <c r="X29" s="48">
        <f t="shared" si="20"/>
        <v>0</v>
      </c>
      <c r="Y29" s="48">
        <f t="shared" si="20"/>
        <v>0</v>
      </c>
      <c r="Z29" s="48">
        <f t="shared" si="20"/>
        <v>0</v>
      </c>
      <c r="AA29" s="48">
        <f t="shared" si="20"/>
        <v>0</v>
      </c>
      <c r="AB29" s="48">
        <f t="shared" si="20"/>
        <v>0</v>
      </c>
      <c r="AC29" s="48">
        <f t="shared" si="20"/>
        <v>0</v>
      </c>
      <c r="AD29" s="48">
        <f t="shared" si="20"/>
        <v>0</v>
      </c>
      <c r="AE29" s="48">
        <f t="shared" si="20"/>
        <v>0</v>
      </c>
      <c r="AF29" s="48">
        <f t="shared" si="20"/>
        <v>0</v>
      </c>
      <c r="AG29" s="48">
        <f t="shared" si="20"/>
        <v>0</v>
      </c>
      <c r="AH29" s="48">
        <f t="shared" si="20"/>
        <v>0</v>
      </c>
      <c r="AI29" s="48">
        <f t="shared" si="20"/>
        <v>0</v>
      </c>
      <c r="AJ29" s="48">
        <f t="shared" si="20"/>
        <v>0</v>
      </c>
      <c r="AK29" s="48">
        <f t="shared" si="20"/>
        <v>0</v>
      </c>
      <c r="AL29" s="48">
        <f t="shared" si="20"/>
        <v>0</v>
      </c>
      <c r="AM29" s="48">
        <f t="shared" si="20"/>
        <v>0</v>
      </c>
      <c r="AN29" s="48">
        <f t="shared" si="20"/>
        <v>0</v>
      </c>
      <c r="AO29" s="48">
        <f t="shared" si="20"/>
        <v>0</v>
      </c>
      <c r="AP29" s="48">
        <f t="shared" si="20"/>
        <v>0</v>
      </c>
      <c r="AQ29" s="48">
        <f t="shared" si="17"/>
        <v>9080000</v>
      </c>
      <c r="AR29" s="49">
        <f t="shared" si="3"/>
        <v>1.6660550458715594E-3</v>
      </c>
      <c r="AS29" s="50">
        <f t="shared" si="4"/>
        <v>45420000</v>
      </c>
      <c r="AT29" s="49">
        <f t="shared" si="7"/>
        <v>83.339449541284409</v>
      </c>
      <c r="AU29" s="20" t="s">
        <v>54</v>
      </c>
      <c r="AV29" s="20" t="s">
        <v>66</v>
      </c>
      <c r="AW29" s="20"/>
      <c r="AX29" s="48">
        <f t="shared" ref="AX29:BB29" si="21">SUM(AX30:AX31)</f>
        <v>0</v>
      </c>
      <c r="AY29" s="48">
        <f t="shared" si="21"/>
        <v>3540000</v>
      </c>
      <c r="AZ29" s="48">
        <f t="shared" si="21"/>
        <v>2700000</v>
      </c>
      <c r="BA29" s="48">
        <f t="shared" si="21"/>
        <v>0</v>
      </c>
      <c r="BB29" s="48">
        <f t="shared" si="21"/>
        <v>0</v>
      </c>
    </row>
    <row r="30" spans="2:54" x14ac:dyDescent="0.25">
      <c r="B30" s="51">
        <v>521211</v>
      </c>
      <c r="C30" s="20" t="s">
        <v>58</v>
      </c>
      <c r="D30" s="20"/>
      <c r="E30" s="20"/>
      <c r="F30" s="52">
        <v>21250000</v>
      </c>
      <c r="G30" s="52"/>
      <c r="H30" s="52"/>
      <c r="I30" s="52"/>
      <c r="J30" s="52"/>
      <c r="K30" s="52"/>
      <c r="L30" s="52"/>
      <c r="M30" s="52"/>
      <c r="N30" s="52"/>
      <c r="O30" s="53">
        <v>2460000</v>
      </c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>
        <f t="shared" si="17"/>
        <v>2460000</v>
      </c>
      <c r="AR30" s="54">
        <f t="shared" si="3"/>
        <v>1.1576470588235293E-3</v>
      </c>
      <c r="AS30" s="55">
        <f>F30-AQ30</f>
        <v>18790000</v>
      </c>
      <c r="AT30" s="54">
        <f t="shared" si="7"/>
        <v>88.423529411764704</v>
      </c>
      <c r="AU30" s="20" t="s">
        <v>54</v>
      </c>
      <c r="AV30" s="20" t="s">
        <v>66</v>
      </c>
      <c r="AW30" s="20" t="s">
        <v>59</v>
      </c>
      <c r="AX30" s="52"/>
      <c r="AY30" s="53">
        <v>2460000</v>
      </c>
      <c r="AZ30" s="53"/>
      <c r="BA30" s="52"/>
      <c r="BB30" s="52"/>
    </row>
    <row r="31" spans="2:54" x14ac:dyDescent="0.25">
      <c r="B31" s="51">
        <v>524111</v>
      </c>
      <c r="C31" s="20" t="s">
        <v>61</v>
      </c>
      <c r="D31" s="20"/>
      <c r="E31" s="20"/>
      <c r="F31" s="52">
        <v>33250000</v>
      </c>
      <c r="G31" s="52"/>
      <c r="H31" s="52"/>
      <c r="I31" s="52"/>
      <c r="J31" s="52"/>
      <c r="K31" s="52"/>
      <c r="L31" s="52"/>
      <c r="M31" s="52"/>
      <c r="N31" s="53">
        <v>2700000</v>
      </c>
      <c r="O31" s="53">
        <v>1080000</v>
      </c>
      <c r="P31" s="52">
        <f>1800000+1040000</f>
        <v>2840000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>
        <f t="shared" si="17"/>
        <v>6620000</v>
      </c>
      <c r="AR31" s="54">
        <f t="shared" si="3"/>
        <v>1.9909774436090225E-3</v>
      </c>
      <c r="AS31" s="55">
        <f t="shared" si="4"/>
        <v>26630000</v>
      </c>
      <c r="AT31" s="54">
        <f t="shared" si="7"/>
        <v>80.090225563909783</v>
      </c>
      <c r="AU31" s="20" t="s">
        <v>54</v>
      </c>
      <c r="AV31" s="20" t="s">
        <v>66</v>
      </c>
      <c r="AW31" s="20" t="s">
        <v>59</v>
      </c>
      <c r="AX31" s="52"/>
      <c r="AY31" s="53">
        <v>1080000</v>
      </c>
      <c r="AZ31" s="53">
        <v>2700000</v>
      </c>
      <c r="BA31" s="52"/>
      <c r="BB31" s="52"/>
    </row>
    <row r="32" spans="2:54" x14ac:dyDescent="0.25">
      <c r="B32" s="41" t="s">
        <v>68</v>
      </c>
      <c r="C32" s="42" t="s">
        <v>69</v>
      </c>
      <c r="D32" s="42"/>
      <c r="E32" s="42"/>
      <c r="F32" s="43">
        <f>F33+F41+F48</f>
        <v>686300000</v>
      </c>
      <c r="G32" s="43">
        <f t="shared" ref="G32:AP32" si="22">G33+G41+G48</f>
        <v>0</v>
      </c>
      <c r="H32" s="43">
        <f t="shared" si="22"/>
        <v>0</v>
      </c>
      <c r="I32" s="43">
        <f t="shared" si="22"/>
        <v>0</v>
      </c>
      <c r="J32" s="43">
        <f t="shared" si="22"/>
        <v>0</v>
      </c>
      <c r="K32" s="43">
        <f t="shared" si="22"/>
        <v>0</v>
      </c>
      <c r="L32" s="43">
        <f t="shared" si="22"/>
        <v>0</v>
      </c>
      <c r="M32" s="43">
        <f t="shared" si="22"/>
        <v>0</v>
      </c>
      <c r="N32" s="43">
        <f t="shared" si="22"/>
        <v>7572800</v>
      </c>
      <c r="O32" s="43">
        <f t="shared" si="22"/>
        <v>35690450</v>
      </c>
      <c r="P32" s="43">
        <f t="shared" si="22"/>
        <v>6180000</v>
      </c>
      <c r="Q32" s="43">
        <f t="shared" si="22"/>
        <v>0</v>
      </c>
      <c r="R32" s="43">
        <f t="shared" si="22"/>
        <v>0</v>
      </c>
      <c r="S32" s="43">
        <f t="shared" si="22"/>
        <v>930000</v>
      </c>
      <c r="T32" s="43">
        <f t="shared" si="22"/>
        <v>0</v>
      </c>
      <c r="U32" s="43">
        <f t="shared" si="22"/>
        <v>0</v>
      </c>
      <c r="V32" s="43">
        <f t="shared" si="22"/>
        <v>0</v>
      </c>
      <c r="W32" s="43">
        <f t="shared" si="22"/>
        <v>0</v>
      </c>
      <c r="X32" s="43">
        <f t="shared" si="22"/>
        <v>0</v>
      </c>
      <c r="Y32" s="43">
        <f t="shared" si="22"/>
        <v>0</v>
      </c>
      <c r="Z32" s="43">
        <f t="shared" si="22"/>
        <v>0</v>
      </c>
      <c r="AA32" s="43">
        <f t="shared" si="22"/>
        <v>0</v>
      </c>
      <c r="AB32" s="43">
        <f t="shared" si="22"/>
        <v>0</v>
      </c>
      <c r="AC32" s="43">
        <f t="shared" si="22"/>
        <v>0</v>
      </c>
      <c r="AD32" s="43">
        <f t="shared" si="22"/>
        <v>0</v>
      </c>
      <c r="AE32" s="43">
        <f t="shared" si="22"/>
        <v>0</v>
      </c>
      <c r="AF32" s="43">
        <f t="shared" si="22"/>
        <v>0</v>
      </c>
      <c r="AG32" s="43">
        <f t="shared" si="22"/>
        <v>0</v>
      </c>
      <c r="AH32" s="43">
        <f t="shared" si="22"/>
        <v>0</v>
      </c>
      <c r="AI32" s="43">
        <f t="shared" si="22"/>
        <v>0</v>
      </c>
      <c r="AJ32" s="43">
        <f t="shared" si="22"/>
        <v>0</v>
      </c>
      <c r="AK32" s="43">
        <f t="shared" si="22"/>
        <v>0</v>
      </c>
      <c r="AL32" s="43">
        <f t="shared" si="22"/>
        <v>0</v>
      </c>
      <c r="AM32" s="43">
        <f t="shared" si="22"/>
        <v>0</v>
      </c>
      <c r="AN32" s="43">
        <f t="shared" si="22"/>
        <v>0</v>
      </c>
      <c r="AO32" s="43">
        <f t="shared" si="22"/>
        <v>0</v>
      </c>
      <c r="AP32" s="43">
        <f t="shared" si="22"/>
        <v>0</v>
      </c>
      <c r="AQ32" s="43">
        <f>SUM(G32:AP32)</f>
        <v>50373250</v>
      </c>
      <c r="AR32" s="44">
        <f t="shared" si="3"/>
        <v>7.3398295206178064E-4</v>
      </c>
      <c r="AS32" s="45">
        <f t="shared" si="4"/>
        <v>635926750</v>
      </c>
      <c r="AT32" s="44">
        <f t="shared" si="7"/>
        <v>92.660170479382202</v>
      </c>
      <c r="AU32" s="20" t="s">
        <v>70</v>
      </c>
      <c r="AV32" s="20" t="s">
        <v>71</v>
      </c>
      <c r="AW32" s="20"/>
      <c r="AX32" s="43">
        <f t="shared" ref="AX32:BB32" si="23">AX33+AX41+AX48</f>
        <v>0</v>
      </c>
      <c r="AY32" s="43">
        <f t="shared" si="23"/>
        <v>35690450</v>
      </c>
      <c r="AZ32" s="43">
        <f t="shared" si="23"/>
        <v>7572800</v>
      </c>
      <c r="BA32" s="43">
        <f t="shared" si="23"/>
        <v>0</v>
      </c>
      <c r="BB32" s="43">
        <f t="shared" si="23"/>
        <v>0</v>
      </c>
    </row>
    <row r="33" spans="2:54" x14ac:dyDescent="0.25">
      <c r="B33" s="46" t="s">
        <v>56</v>
      </c>
      <c r="C33" s="47" t="s">
        <v>72</v>
      </c>
      <c r="D33" s="47"/>
      <c r="E33" s="47"/>
      <c r="F33" s="48">
        <f>SUM(F34:F40)</f>
        <v>386924000</v>
      </c>
      <c r="G33" s="48">
        <f t="shared" ref="G33:AP33" si="24">SUM(G34:G40)</f>
        <v>0</v>
      </c>
      <c r="H33" s="48">
        <f t="shared" si="24"/>
        <v>0</v>
      </c>
      <c r="I33" s="48">
        <f t="shared" si="24"/>
        <v>0</v>
      </c>
      <c r="J33" s="48">
        <f t="shared" si="24"/>
        <v>0</v>
      </c>
      <c r="K33" s="48">
        <f t="shared" si="24"/>
        <v>0</v>
      </c>
      <c r="L33" s="48">
        <f t="shared" si="24"/>
        <v>0</v>
      </c>
      <c r="M33" s="48">
        <f t="shared" si="24"/>
        <v>0</v>
      </c>
      <c r="N33" s="48">
        <f t="shared" si="24"/>
        <v>7572800</v>
      </c>
      <c r="O33" s="48">
        <f t="shared" si="24"/>
        <v>16947450</v>
      </c>
      <c r="P33" s="48">
        <f t="shared" si="24"/>
        <v>6180000</v>
      </c>
      <c r="Q33" s="48">
        <f t="shared" si="24"/>
        <v>0</v>
      </c>
      <c r="R33" s="48">
        <f t="shared" si="24"/>
        <v>0</v>
      </c>
      <c r="S33" s="48">
        <f t="shared" si="24"/>
        <v>930000</v>
      </c>
      <c r="T33" s="48">
        <f t="shared" si="24"/>
        <v>0</v>
      </c>
      <c r="U33" s="48">
        <f t="shared" si="24"/>
        <v>0</v>
      </c>
      <c r="V33" s="48">
        <f t="shared" si="24"/>
        <v>0</v>
      </c>
      <c r="W33" s="48">
        <f t="shared" si="24"/>
        <v>0</v>
      </c>
      <c r="X33" s="48">
        <f t="shared" si="24"/>
        <v>0</v>
      </c>
      <c r="Y33" s="48">
        <f t="shared" si="24"/>
        <v>0</v>
      </c>
      <c r="Z33" s="48">
        <f t="shared" si="24"/>
        <v>0</v>
      </c>
      <c r="AA33" s="48">
        <f t="shared" si="24"/>
        <v>0</v>
      </c>
      <c r="AB33" s="48">
        <f t="shared" si="24"/>
        <v>0</v>
      </c>
      <c r="AC33" s="48">
        <f t="shared" si="24"/>
        <v>0</v>
      </c>
      <c r="AD33" s="48">
        <f t="shared" si="24"/>
        <v>0</v>
      </c>
      <c r="AE33" s="48">
        <f t="shared" si="24"/>
        <v>0</v>
      </c>
      <c r="AF33" s="48">
        <f t="shared" si="24"/>
        <v>0</v>
      </c>
      <c r="AG33" s="48">
        <f t="shared" si="24"/>
        <v>0</v>
      </c>
      <c r="AH33" s="48">
        <f t="shared" si="24"/>
        <v>0</v>
      </c>
      <c r="AI33" s="48">
        <f t="shared" si="24"/>
        <v>0</v>
      </c>
      <c r="AJ33" s="48">
        <f t="shared" si="24"/>
        <v>0</v>
      </c>
      <c r="AK33" s="48">
        <f t="shared" si="24"/>
        <v>0</v>
      </c>
      <c r="AL33" s="48">
        <f t="shared" si="24"/>
        <v>0</v>
      </c>
      <c r="AM33" s="48">
        <f t="shared" si="24"/>
        <v>0</v>
      </c>
      <c r="AN33" s="48">
        <f t="shared" si="24"/>
        <v>0</v>
      </c>
      <c r="AO33" s="48">
        <f t="shared" si="24"/>
        <v>0</v>
      </c>
      <c r="AP33" s="48">
        <f t="shared" si="24"/>
        <v>0</v>
      </c>
      <c r="AQ33" s="48">
        <f t="shared" si="17"/>
        <v>31630250</v>
      </c>
      <c r="AR33" s="49">
        <f t="shared" si="3"/>
        <v>8.1747966008828608E-4</v>
      </c>
      <c r="AS33" s="50">
        <f t="shared" si="4"/>
        <v>355293750</v>
      </c>
      <c r="AT33" s="49">
        <f t="shared" si="7"/>
        <v>91.825203399117143</v>
      </c>
      <c r="AU33" s="20" t="s">
        <v>70</v>
      </c>
      <c r="AV33" s="20" t="s">
        <v>71</v>
      </c>
      <c r="AW33" s="20"/>
      <c r="AX33" s="48">
        <f t="shared" ref="AX33:BB33" si="25">SUM(AX34:AX40)</f>
        <v>0</v>
      </c>
      <c r="AY33" s="48">
        <f t="shared" si="25"/>
        <v>16947450</v>
      </c>
      <c r="AZ33" s="48">
        <f t="shared" si="25"/>
        <v>7572800</v>
      </c>
      <c r="BA33" s="48">
        <f t="shared" si="25"/>
        <v>0</v>
      </c>
      <c r="BB33" s="48">
        <f t="shared" si="25"/>
        <v>0</v>
      </c>
    </row>
    <row r="34" spans="2:54" x14ac:dyDescent="0.25">
      <c r="B34" s="51">
        <v>521211</v>
      </c>
      <c r="C34" s="20" t="s">
        <v>58</v>
      </c>
      <c r="D34" s="20"/>
      <c r="E34" s="20"/>
      <c r="F34" s="52">
        <v>64900000</v>
      </c>
      <c r="G34" s="52"/>
      <c r="H34" s="52"/>
      <c r="I34" s="52"/>
      <c r="J34" s="52"/>
      <c r="K34" s="52"/>
      <c r="L34" s="52"/>
      <c r="M34" s="52"/>
      <c r="N34" s="53">
        <v>1461500</v>
      </c>
      <c r="O34" s="53">
        <v>2871000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>
        <f t="shared" si="17"/>
        <v>4332500</v>
      </c>
      <c r="AR34" s="54">
        <f t="shared" si="3"/>
        <v>6.6756548536209552E-4</v>
      </c>
      <c r="AS34" s="55">
        <f>F34-AQ34</f>
        <v>60567500</v>
      </c>
      <c r="AT34" s="54">
        <f t="shared" si="7"/>
        <v>93.324345146379045</v>
      </c>
      <c r="AU34" s="20" t="s">
        <v>70</v>
      </c>
      <c r="AV34" s="20" t="s">
        <v>71</v>
      </c>
      <c r="AW34" s="20" t="s">
        <v>59</v>
      </c>
      <c r="AX34" s="52"/>
      <c r="AY34" s="53">
        <v>2871000</v>
      </c>
      <c r="AZ34" s="53">
        <v>1461500</v>
      </c>
      <c r="BA34" s="52"/>
      <c r="BB34" s="52"/>
    </row>
    <row r="35" spans="2:54" x14ac:dyDescent="0.25">
      <c r="B35" s="51">
        <v>521219</v>
      </c>
      <c r="C35" s="20" t="s">
        <v>73</v>
      </c>
      <c r="D35" s="20"/>
      <c r="E35" s="20"/>
      <c r="F35" s="52">
        <v>6000000</v>
      </c>
      <c r="G35" s="52"/>
      <c r="H35" s="52"/>
      <c r="I35" s="52"/>
      <c r="J35" s="52"/>
      <c r="K35" s="52"/>
      <c r="L35" s="52"/>
      <c r="M35" s="52"/>
      <c r="N35" s="53">
        <v>331300</v>
      </c>
      <c r="O35" s="53">
        <v>300450</v>
      </c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>
        <f t="shared" si="17"/>
        <v>631750</v>
      </c>
      <c r="AR35" s="54">
        <f t="shared" si="3"/>
        <v>1.0529166666666666E-3</v>
      </c>
      <c r="AS35" s="55">
        <f t="shared" si="4"/>
        <v>5368250</v>
      </c>
      <c r="AT35" s="54">
        <f t="shared" si="7"/>
        <v>89.470833333333331</v>
      </c>
      <c r="AU35" s="20" t="s">
        <v>70</v>
      </c>
      <c r="AV35" s="20" t="s">
        <v>71</v>
      </c>
      <c r="AW35" s="20" t="s">
        <v>59</v>
      </c>
      <c r="AX35" s="52"/>
      <c r="AY35" s="53">
        <v>300450</v>
      </c>
      <c r="AZ35" s="53">
        <v>331300</v>
      </c>
      <c r="BA35" s="52"/>
      <c r="BB35" s="52"/>
    </row>
    <row r="36" spans="2:54" x14ac:dyDescent="0.25">
      <c r="B36" s="51">
        <v>521811</v>
      </c>
      <c r="C36" s="20" t="s">
        <v>74</v>
      </c>
      <c r="D36" s="20"/>
      <c r="E36" s="20"/>
      <c r="F36" s="52">
        <v>30000000</v>
      </c>
      <c r="G36" s="52"/>
      <c r="H36" s="52"/>
      <c r="I36" s="52"/>
      <c r="J36" s="52"/>
      <c r="K36" s="52"/>
      <c r="L36" s="52"/>
      <c r="M36" s="52"/>
      <c r="N36" s="53">
        <v>2300000</v>
      </c>
      <c r="O36" s="53">
        <v>4846000</v>
      </c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>
        <f t="shared" si="17"/>
        <v>7146000</v>
      </c>
      <c r="AR36" s="54">
        <f t="shared" si="3"/>
        <v>2.382E-3</v>
      </c>
      <c r="AS36" s="55">
        <f t="shared" si="4"/>
        <v>22854000</v>
      </c>
      <c r="AT36" s="54">
        <f t="shared" si="7"/>
        <v>76.180000000000007</v>
      </c>
      <c r="AU36" s="20" t="s">
        <v>70</v>
      </c>
      <c r="AV36" s="20" t="s">
        <v>71</v>
      </c>
      <c r="AW36" s="20" t="s">
        <v>59</v>
      </c>
      <c r="AX36" s="52"/>
      <c r="AY36" s="53">
        <v>4846000</v>
      </c>
      <c r="AZ36" s="53">
        <v>2300000</v>
      </c>
      <c r="BA36" s="52"/>
      <c r="BB36" s="52"/>
    </row>
    <row r="37" spans="2:54" x14ac:dyDescent="0.25">
      <c r="B37" s="51">
        <v>522151</v>
      </c>
      <c r="C37" s="20" t="s">
        <v>60</v>
      </c>
      <c r="D37" s="20"/>
      <c r="E37" s="20"/>
      <c r="F37" s="52">
        <v>25200000</v>
      </c>
      <c r="G37" s="52"/>
      <c r="H37" s="52"/>
      <c r="I37" s="52"/>
      <c r="J37" s="52"/>
      <c r="K37" s="52"/>
      <c r="L37" s="52"/>
      <c r="M37" s="52"/>
      <c r="N37" s="52"/>
      <c r="O37" s="53">
        <v>1800000</v>
      </c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>
        <f t="shared" si="17"/>
        <v>1800000</v>
      </c>
      <c r="AR37" s="54">
        <f t="shared" si="3"/>
        <v>7.1428571428571429E-4</v>
      </c>
      <c r="AS37" s="55">
        <f t="shared" si="4"/>
        <v>23400000</v>
      </c>
      <c r="AT37" s="54">
        <f t="shared" si="7"/>
        <v>92.857142857142861</v>
      </c>
      <c r="AU37" s="20" t="s">
        <v>70</v>
      </c>
      <c r="AV37" s="20" t="s">
        <v>71</v>
      </c>
      <c r="AW37" s="20" t="s">
        <v>59</v>
      </c>
      <c r="AX37" s="52"/>
      <c r="AY37" s="53">
        <v>1800000</v>
      </c>
      <c r="AZ37" s="53"/>
      <c r="BA37" s="52"/>
      <c r="BB37" s="52"/>
    </row>
    <row r="38" spans="2:54" x14ac:dyDescent="0.25">
      <c r="B38" s="51">
        <v>522192</v>
      </c>
      <c r="C38" s="20" t="s">
        <v>75</v>
      </c>
      <c r="D38" s="20"/>
      <c r="E38" s="20"/>
      <c r="F38" s="52">
        <v>6000000</v>
      </c>
      <c r="G38" s="52"/>
      <c r="H38" s="52"/>
      <c r="I38" s="52"/>
      <c r="J38" s="52"/>
      <c r="K38" s="52"/>
      <c r="L38" s="52"/>
      <c r="M38" s="52"/>
      <c r="N38" s="52"/>
      <c r="O38" s="53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>
        <f t="shared" si="17"/>
        <v>0</v>
      </c>
      <c r="AR38" s="54">
        <f t="shared" si="3"/>
        <v>0</v>
      </c>
      <c r="AS38" s="55">
        <f t="shared" si="4"/>
        <v>6000000</v>
      </c>
      <c r="AT38" s="54">
        <f t="shared" si="7"/>
        <v>100</v>
      </c>
      <c r="AU38" s="20" t="s">
        <v>70</v>
      </c>
      <c r="AV38" s="20" t="s">
        <v>71</v>
      </c>
      <c r="AW38" s="20" t="s">
        <v>59</v>
      </c>
      <c r="AX38" s="52"/>
      <c r="AY38" s="53"/>
      <c r="AZ38" s="53"/>
      <c r="BA38" s="52"/>
      <c r="BB38" s="52"/>
    </row>
    <row r="39" spans="2:54" x14ac:dyDescent="0.25">
      <c r="B39" s="51">
        <v>524111</v>
      </c>
      <c r="C39" s="20" t="s">
        <v>61</v>
      </c>
      <c r="D39" s="20"/>
      <c r="E39" s="20"/>
      <c r="F39" s="52">
        <v>253324000</v>
      </c>
      <c r="G39" s="52"/>
      <c r="H39" s="52"/>
      <c r="I39" s="52"/>
      <c r="J39" s="52"/>
      <c r="K39" s="52"/>
      <c r="L39" s="52"/>
      <c r="M39" s="52"/>
      <c r="N39" s="53">
        <v>3480000</v>
      </c>
      <c r="O39" s="53">
        <v>7130000</v>
      </c>
      <c r="P39" s="52">
        <v>6180000</v>
      </c>
      <c r="Q39" s="52"/>
      <c r="R39" s="52"/>
      <c r="S39" s="52">
        <v>930000</v>
      </c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>
        <f t="shared" si="17"/>
        <v>17720000</v>
      </c>
      <c r="AR39" s="54">
        <f t="shared" si="3"/>
        <v>6.9949945524308793E-4</v>
      </c>
      <c r="AS39" s="55">
        <f>F39-AQ39</f>
        <v>235604000</v>
      </c>
      <c r="AT39" s="54">
        <f t="shared" si="7"/>
        <v>93.005005447569118</v>
      </c>
      <c r="AU39" s="20" t="s">
        <v>70</v>
      </c>
      <c r="AV39" s="20" t="s">
        <v>71</v>
      </c>
      <c r="AW39" s="20" t="s">
        <v>59</v>
      </c>
      <c r="AX39" s="52"/>
      <c r="AY39" s="53">
        <v>7130000</v>
      </c>
      <c r="AZ39" s="53">
        <v>3480000</v>
      </c>
      <c r="BA39" s="52"/>
      <c r="BB39" s="52"/>
    </row>
    <row r="40" spans="2:54" x14ac:dyDescent="0.25">
      <c r="B40" s="51">
        <v>524113</v>
      </c>
      <c r="C40" s="20" t="s">
        <v>76</v>
      </c>
      <c r="D40" s="20"/>
      <c r="E40" s="20"/>
      <c r="F40" s="52">
        <v>1500000</v>
      </c>
      <c r="G40" s="52"/>
      <c r="H40" s="52"/>
      <c r="I40" s="52"/>
      <c r="J40" s="52"/>
      <c r="K40" s="52"/>
      <c r="L40" s="52"/>
      <c r="M40" s="52"/>
      <c r="N40" s="52"/>
      <c r="O40" s="53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>
        <f t="shared" si="17"/>
        <v>0</v>
      </c>
      <c r="AR40" s="54">
        <f t="shared" si="3"/>
        <v>0</v>
      </c>
      <c r="AS40" s="55">
        <f t="shared" si="4"/>
        <v>1500000</v>
      </c>
      <c r="AT40" s="54">
        <f t="shared" si="7"/>
        <v>100</v>
      </c>
      <c r="AU40" s="20" t="s">
        <v>70</v>
      </c>
      <c r="AV40" s="20" t="s">
        <v>71</v>
      </c>
      <c r="AW40" s="20" t="s">
        <v>59</v>
      </c>
      <c r="AX40" s="52"/>
      <c r="AY40" s="53"/>
      <c r="AZ40" s="53"/>
      <c r="BA40" s="52"/>
      <c r="BB40" s="52"/>
    </row>
    <row r="41" spans="2:54" x14ac:dyDescent="0.25">
      <c r="B41" s="46" t="s">
        <v>62</v>
      </c>
      <c r="C41" s="47" t="s">
        <v>77</v>
      </c>
      <c r="D41" s="47"/>
      <c r="E41" s="47"/>
      <c r="F41" s="48">
        <f>SUM(F42:F47)</f>
        <v>247816000</v>
      </c>
      <c r="G41" s="48">
        <f t="shared" ref="G41:AP41" si="26">SUM(G42:G47)</f>
        <v>0</v>
      </c>
      <c r="H41" s="48">
        <f t="shared" si="26"/>
        <v>0</v>
      </c>
      <c r="I41" s="48">
        <f t="shared" si="26"/>
        <v>0</v>
      </c>
      <c r="J41" s="48">
        <f t="shared" si="26"/>
        <v>0</v>
      </c>
      <c r="K41" s="48">
        <f t="shared" si="26"/>
        <v>0</v>
      </c>
      <c r="L41" s="48">
        <f t="shared" si="26"/>
        <v>0</v>
      </c>
      <c r="M41" s="48">
        <f t="shared" si="26"/>
        <v>0</v>
      </c>
      <c r="N41" s="48">
        <f t="shared" si="26"/>
        <v>0</v>
      </c>
      <c r="O41" s="48">
        <f t="shared" si="26"/>
        <v>18743000</v>
      </c>
      <c r="P41" s="48">
        <f t="shared" si="26"/>
        <v>0</v>
      </c>
      <c r="Q41" s="48">
        <f t="shared" si="26"/>
        <v>0</v>
      </c>
      <c r="R41" s="48">
        <f t="shared" si="26"/>
        <v>0</v>
      </c>
      <c r="S41" s="48">
        <f t="shared" si="26"/>
        <v>0</v>
      </c>
      <c r="T41" s="48">
        <f t="shared" si="26"/>
        <v>0</v>
      </c>
      <c r="U41" s="48">
        <f t="shared" si="26"/>
        <v>0</v>
      </c>
      <c r="V41" s="48">
        <f t="shared" si="26"/>
        <v>0</v>
      </c>
      <c r="W41" s="48">
        <f t="shared" si="26"/>
        <v>0</v>
      </c>
      <c r="X41" s="48">
        <f t="shared" si="26"/>
        <v>0</v>
      </c>
      <c r="Y41" s="48">
        <f t="shared" si="26"/>
        <v>0</v>
      </c>
      <c r="Z41" s="48">
        <f t="shared" si="26"/>
        <v>0</v>
      </c>
      <c r="AA41" s="48">
        <f t="shared" si="26"/>
        <v>0</v>
      </c>
      <c r="AB41" s="48">
        <f t="shared" si="26"/>
        <v>0</v>
      </c>
      <c r="AC41" s="48">
        <f t="shared" si="26"/>
        <v>0</v>
      </c>
      <c r="AD41" s="48">
        <f t="shared" si="26"/>
        <v>0</v>
      </c>
      <c r="AE41" s="48">
        <f t="shared" si="26"/>
        <v>0</v>
      </c>
      <c r="AF41" s="48">
        <f t="shared" si="26"/>
        <v>0</v>
      </c>
      <c r="AG41" s="48">
        <f t="shared" si="26"/>
        <v>0</v>
      </c>
      <c r="AH41" s="48">
        <f t="shared" si="26"/>
        <v>0</v>
      </c>
      <c r="AI41" s="48">
        <f t="shared" si="26"/>
        <v>0</v>
      </c>
      <c r="AJ41" s="48">
        <f t="shared" si="26"/>
        <v>0</v>
      </c>
      <c r="AK41" s="48">
        <f t="shared" si="26"/>
        <v>0</v>
      </c>
      <c r="AL41" s="48">
        <f t="shared" si="26"/>
        <v>0</v>
      </c>
      <c r="AM41" s="48">
        <f t="shared" si="26"/>
        <v>0</v>
      </c>
      <c r="AN41" s="48">
        <f t="shared" si="26"/>
        <v>0</v>
      </c>
      <c r="AO41" s="48">
        <f t="shared" si="26"/>
        <v>0</v>
      </c>
      <c r="AP41" s="48">
        <f t="shared" si="26"/>
        <v>0</v>
      </c>
      <c r="AQ41" s="48">
        <f>SUM(G41:AP41)</f>
        <v>18743000</v>
      </c>
      <c r="AR41" s="49">
        <f t="shared" si="3"/>
        <v>7.5632727507505561E-4</v>
      </c>
      <c r="AS41" s="50">
        <f t="shared" si="4"/>
        <v>229073000</v>
      </c>
      <c r="AT41" s="49">
        <f t="shared" si="7"/>
        <v>92.436727249249444</v>
      </c>
      <c r="AU41" s="20" t="s">
        <v>70</v>
      </c>
      <c r="AV41" s="20" t="s">
        <v>71</v>
      </c>
      <c r="AW41" s="20"/>
      <c r="AX41" s="48">
        <f t="shared" ref="AX41:BB41" si="27">SUM(AX42:AX47)</f>
        <v>0</v>
      </c>
      <c r="AY41" s="48">
        <f t="shared" si="27"/>
        <v>18743000</v>
      </c>
      <c r="AZ41" s="48">
        <f t="shared" si="27"/>
        <v>0</v>
      </c>
      <c r="BA41" s="48">
        <f t="shared" si="27"/>
        <v>0</v>
      </c>
      <c r="BB41" s="48">
        <f t="shared" si="27"/>
        <v>0</v>
      </c>
    </row>
    <row r="42" spans="2:54" x14ac:dyDescent="0.25">
      <c r="B42" s="51">
        <v>521211</v>
      </c>
      <c r="C42" s="20" t="s">
        <v>58</v>
      </c>
      <c r="D42" s="20"/>
      <c r="E42" s="20"/>
      <c r="F42" s="52">
        <v>71456000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>
        <f t="shared" si="17"/>
        <v>0</v>
      </c>
      <c r="AR42" s="54">
        <f t="shared" si="3"/>
        <v>0</v>
      </c>
      <c r="AS42" s="55">
        <f t="shared" si="4"/>
        <v>71456000</v>
      </c>
      <c r="AT42" s="54">
        <f t="shared" si="7"/>
        <v>100</v>
      </c>
      <c r="AU42" s="20" t="s">
        <v>70</v>
      </c>
      <c r="AV42" s="20" t="s">
        <v>71</v>
      </c>
      <c r="AW42" s="20" t="s">
        <v>59</v>
      </c>
      <c r="AX42" s="52"/>
      <c r="AY42" s="53"/>
      <c r="AZ42" s="53"/>
      <c r="BA42" s="52"/>
      <c r="BB42" s="52"/>
    </row>
    <row r="43" spans="2:54" x14ac:dyDescent="0.25">
      <c r="B43" s="51">
        <v>521219</v>
      </c>
      <c r="C43" s="20" t="s">
        <v>73</v>
      </c>
      <c r="D43" s="20"/>
      <c r="E43" s="20"/>
      <c r="F43" s="52">
        <v>5000000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>
        <f t="shared" si="17"/>
        <v>0</v>
      </c>
      <c r="AR43" s="54">
        <f t="shared" si="3"/>
        <v>0</v>
      </c>
      <c r="AS43" s="55">
        <f t="shared" si="4"/>
        <v>5000000</v>
      </c>
      <c r="AT43" s="54">
        <f t="shared" si="7"/>
        <v>100</v>
      </c>
      <c r="AU43" s="20" t="s">
        <v>70</v>
      </c>
      <c r="AV43" s="20" t="s">
        <v>71</v>
      </c>
      <c r="AW43" s="20" t="s">
        <v>59</v>
      </c>
      <c r="AX43" s="52"/>
      <c r="AY43" s="53"/>
      <c r="AZ43" s="53"/>
      <c r="BA43" s="52"/>
      <c r="BB43" s="52"/>
    </row>
    <row r="44" spans="2:54" x14ac:dyDescent="0.25">
      <c r="B44" s="51">
        <v>521811</v>
      </c>
      <c r="C44" s="20" t="s">
        <v>74</v>
      </c>
      <c r="D44" s="20"/>
      <c r="E44" s="20"/>
      <c r="F44" s="52">
        <v>15000000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>
        <f t="shared" si="17"/>
        <v>0</v>
      </c>
      <c r="AR44" s="54">
        <f t="shared" si="3"/>
        <v>0</v>
      </c>
      <c r="AS44" s="55">
        <f t="shared" si="4"/>
        <v>15000000</v>
      </c>
      <c r="AT44" s="54">
        <f t="shared" si="7"/>
        <v>100</v>
      </c>
      <c r="AU44" s="20" t="s">
        <v>70</v>
      </c>
      <c r="AV44" s="20" t="s">
        <v>71</v>
      </c>
      <c r="AW44" s="20" t="s">
        <v>59</v>
      </c>
      <c r="AX44" s="52"/>
      <c r="AY44" s="53"/>
      <c r="AZ44" s="53"/>
      <c r="BA44" s="52"/>
      <c r="BB44" s="52"/>
    </row>
    <row r="45" spans="2:54" x14ac:dyDescent="0.25">
      <c r="B45" s="51">
        <v>522151</v>
      </c>
      <c r="C45" s="20" t="s">
        <v>60</v>
      </c>
      <c r="D45" s="20"/>
      <c r="E45" s="20"/>
      <c r="F45" s="52">
        <v>16200000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>
        <f t="shared" si="17"/>
        <v>0</v>
      </c>
      <c r="AR45" s="54">
        <f t="shared" si="3"/>
        <v>0</v>
      </c>
      <c r="AS45" s="55">
        <f t="shared" si="4"/>
        <v>16200000</v>
      </c>
      <c r="AT45" s="54">
        <f t="shared" si="7"/>
        <v>100</v>
      </c>
      <c r="AU45" s="20" t="s">
        <v>70</v>
      </c>
      <c r="AV45" s="20" t="s">
        <v>71</v>
      </c>
      <c r="AW45" s="20" t="s">
        <v>59</v>
      </c>
      <c r="AX45" s="52"/>
      <c r="AY45" s="53"/>
      <c r="AZ45" s="53"/>
      <c r="BA45" s="52"/>
      <c r="BB45" s="52"/>
    </row>
    <row r="46" spans="2:54" x14ac:dyDescent="0.25">
      <c r="B46" s="51">
        <v>522192</v>
      </c>
      <c r="C46" s="20" t="s">
        <v>75</v>
      </c>
      <c r="D46" s="20"/>
      <c r="E46" s="20"/>
      <c r="F46" s="52">
        <v>2000000</v>
      </c>
      <c r="G46" s="52"/>
      <c r="H46" s="52"/>
      <c r="I46" s="52"/>
      <c r="J46" s="52"/>
      <c r="K46" s="52"/>
      <c r="L46" s="52"/>
      <c r="M46" s="52"/>
      <c r="N46" s="52"/>
      <c r="O46" s="53">
        <v>365000</v>
      </c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>
        <f t="shared" si="17"/>
        <v>365000</v>
      </c>
      <c r="AR46" s="54">
        <f t="shared" si="3"/>
        <v>1.825E-3</v>
      </c>
      <c r="AS46" s="55">
        <f t="shared" si="4"/>
        <v>1635000</v>
      </c>
      <c r="AT46" s="54">
        <f t="shared" si="7"/>
        <v>81.75</v>
      </c>
      <c r="AU46" s="20" t="s">
        <v>70</v>
      </c>
      <c r="AV46" s="20" t="s">
        <v>71</v>
      </c>
      <c r="AW46" s="20" t="s">
        <v>59</v>
      </c>
      <c r="AX46" s="52"/>
      <c r="AY46" s="53">
        <v>365000</v>
      </c>
      <c r="AZ46" s="53"/>
      <c r="BA46" s="52"/>
      <c r="BB46" s="52"/>
    </row>
    <row r="47" spans="2:54" x14ac:dyDescent="0.25">
      <c r="B47" s="51">
        <v>524111</v>
      </c>
      <c r="C47" s="20" t="s">
        <v>61</v>
      </c>
      <c r="D47" s="20"/>
      <c r="E47" s="20"/>
      <c r="F47" s="52">
        <v>138160000</v>
      </c>
      <c r="G47" s="52"/>
      <c r="H47" s="52"/>
      <c r="I47" s="52"/>
      <c r="J47" s="52"/>
      <c r="K47" s="52"/>
      <c r="L47" s="52"/>
      <c r="M47" s="52"/>
      <c r="N47" s="52"/>
      <c r="O47" s="53">
        <v>18378000</v>
      </c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>
        <f t="shared" si="17"/>
        <v>18378000</v>
      </c>
      <c r="AR47" s="54">
        <f t="shared" si="3"/>
        <v>1.3301968731905037E-3</v>
      </c>
      <c r="AS47" s="55">
        <f t="shared" si="4"/>
        <v>119782000</v>
      </c>
      <c r="AT47" s="54">
        <f t="shared" si="7"/>
        <v>86.698031268094965</v>
      </c>
      <c r="AU47" s="20" t="s">
        <v>70</v>
      </c>
      <c r="AV47" s="20" t="s">
        <v>71</v>
      </c>
      <c r="AW47" s="20" t="s">
        <v>59</v>
      </c>
      <c r="AX47" s="52"/>
      <c r="AY47" s="53">
        <v>18378000</v>
      </c>
      <c r="AZ47" s="53"/>
      <c r="BA47" s="52"/>
      <c r="BB47" s="52"/>
    </row>
    <row r="48" spans="2:54" x14ac:dyDescent="0.25">
      <c r="B48" s="46" t="s">
        <v>78</v>
      </c>
      <c r="C48" s="47" t="s">
        <v>79</v>
      </c>
      <c r="D48" s="47"/>
      <c r="E48" s="47"/>
      <c r="F48" s="48">
        <f>SUM(F49:F52)</f>
        <v>51560000</v>
      </c>
      <c r="G48" s="48">
        <f t="shared" ref="G48:AO48" si="28">SUM(G49:G52)</f>
        <v>0</v>
      </c>
      <c r="H48" s="48">
        <f t="shared" si="28"/>
        <v>0</v>
      </c>
      <c r="I48" s="48">
        <f t="shared" si="28"/>
        <v>0</v>
      </c>
      <c r="J48" s="48">
        <f t="shared" si="28"/>
        <v>0</v>
      </c>
      <c r="K48" s="48">
        <f t="shared" si="28"/>
        <v>0</v>
      </c>
      <c r="L48" s="48">
        <f t="shared" si="28"/>
        <v>0</v>
      </c>
      <c r="M48" s="48">
        <f t="shared" si="28"/>
        <v>0</v>
      </c>
      <c r="N48" s="48">
        <f t="shared" si="28"/>
        <v>0</v>
      </c>
      <c r="O48" s="48">
        <f t="shared" si="28"/>
        <v>0</v>
      </c>
      <c r="P48" s="48">
        <f t="shared" si="28"/>
        <v>0</v>
      </c>
      <c r="Q48" s="48">
        <f t="shared" si="28"/>
        <v>0</v>
      </c>
      <c r="R48" s="48">
        <f t="shared" si="28"/>
        <v>0</v>
      </c>
      <c r="S48" s="48">
        <f t="shared" si="28"/>
        <v>0</v>
      </c>
      <c r="T48" s="48">
        <f t="shared" si="28"/>
        <v>0</v>
      </c>
      <c r="U48" s="48">
        <f t="shared" si="28"/>
        <v>0</v>
      </c>
      <c r="V48" s="48">
        <f t="shared" si="28"/>
        <v>0</v>
      </c>
      <c r="W48" s="48">
        <f t="shared" si="28"/>
        <v>0</v>
      </c>
      <c r="X48" s="48">
        <f t="shared" si="28"/>
        <v>0</v>
      </c>
      <c r="Y48" s="48">
        <f t="shared" si="28"/>
        <v>0</v>
      </c>
      <c r="Z48" s="48">
        <f t="shared" si="28"/>
        <v>0</v>
      </c>
      <c r="AA48" s="48">
        <f t="shared" si="28"/>
        <v>0</v>
      </c>
      <c r="AB48" s="48">
        <f t="shared" si="28"/>
        <v>0</v>
      </c>
      <c r="AC48" s="48">
        <f t="shared" si="28"/>
        <v>0</v>
      </c>
      <c r="AD48" s="48">
        <f t="shared" si="28"/>
        <v>0</v>
      </c>
      <c r="AE48" s="48">
        <f t="shared" si="28"/>
        <v>0</v>
      </c>
      <c r="AF48" s="48">
        <f t="shared" si="28"/>
        <v>0</v>
      </c>
      <c r="AG48" s="48">
        <f t="shared" si="28"/>
        <v>0</v>
      </c>
      <c r="AH48" s="48">
        <f t="shared" si="28"/>
        <v>0</v>
      </c>
      <c r="AI48" s="48">
        <f t="shared" si="28"/>
        <v>0</v>
      </c>
      <c r="AJ48" s="48">
        <f t="shared" si="28"/>
        <v>0</v>
      </c>
      <c r="AK48" s="48">
        <f t="shared" si="28"/>
        <v>0</v>
      </c>
      <c r="AL48" s="48">
        <f t="shared" si="28"/>
        <v>0</v>
      </c>
      <c r="AM48" s="48">
        <f t="shared" si="28"/>
        <v>0</v>
      </c>
      <c r="AN48" s="48">
        <f t="shared" si="28"/>
        <v>0</v>
      </c>
      <c r="AO48" s="48">
        <f t="shared" si="28"/>
        <v>0</v>
      </c>
      <c r="AP48" s="48">
        <f>SUM(AP49:AP52)</f>
        <v>0</v>
      </c>
      <c r="AQ48" s="48">
        <f>SUM(G48:AP48)</f>
        <v>0</v>
      </c>
      <c r="AR48" s="49">
        <f t="shared" si="3"/>
        <v>0</v>
      </c>
      <c r="AS48" s="50">
        <f t="shared" si="4"/>
        <v>51560000</v>
      </c>
      <c r="AT48" s="49">
        <f t="shared" si="7"/>
        <v>100</v>
      </c>
      <c r="AU48" s="20" t="s">
        <v>70</v>
      </c>
      <c r="AV48" s="20" t="s">
        <v>71</v>
      </c>
      <c r="AW48" s="20"/>
      <c r="AX48" s="48">
        <f t="shared" ref="AX48:BA48" si="29">SUM(AX49:AX52)</f>
        <v>0</v>
      </c>
      <c r="AY48" s="48">
        <f t="shared" si="29"/>
        <v>0</v>
      </c>
      <c r="AZ48" s="48">
        <f t="shared" si="29"/>
        <v>0</v>
      </c>
      <c r="BA48" s="48">
        <f t="shared" si="29"/>
        <v>0</v>
      </c>
      <c r="BB48" s="48">
        <f t="shared" ref="BB48" si="30">SUM(BB49:BB52)</f>
        <v>0</v>
      </c>
    </row>
    <row r="49" spans="2:54" x14ac:dyDescent="0.25">
      <c r="B49" s="51">
        <v>521211</v>
      </c>
      <c r="C49" s="20" t="s">
        <v>58</v>
      </c>
      <c r="D49" s="20"/>
      <c r="E49" s="20"/>
      <c r="F49" s="52">
        <v>20830000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>
        <f t="shared" si="17"/>
        <v>0</v>
      </c>
      <c r="AR49" s="54">
        <f t="shared" si="3"/>
        <v>0</v>
      </c>
      <c r="AS49" s="55">
        <f t="shared" si="4"/>
        <v>20830000</v>
      </c>
      <c r="AT49" s="54">
        <f t="shared" si="7"/>
        <v>100</v>
      </c>
      <c r="AU49" s="20" t="s">
        <v>70</v>
      </c>
      <c r="AV49" s="20" t="s">
        <v>71</v>
      </c>
      <c r="AW49" s="20" t="s">
        <v>59</v>
      </c>
      <c r="AX49" s="52"/>
      <c r="AY49" s="53"/>
      <c r="AZ49" s="53"/>
      <c r="BA49" s="52"/>
      <c r="BB49" s="52"/>
    </row>
    <row r="50" spans="2:54" x14ac:dyDescent="0.25">
      <c r="B50" s="51">
        <v>521219</v>
      </c>
      <c r="C50" s="20" t="s">
        <v>73</v>
      </c>
      <c r="D50" s="20"/>
      <c r="E50" s="20"/>
      <c r="F50" s="52">
        <v>500000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>
        <f t="shared" si="17"/>
        <v>0</v>
      </c>
      <c r="AR50" s="54">
        <f t="shared" si="3"/>
        <v>0</v>
      </c>
      <c r="AS50" s="55">
        <f t="shared" si="4"/>
        <v>500000</v>
      </c>
      <c r="AT50" s="54">
        <f t="shared" si="7"/>
        <v>100</v>
      </c>
      <c r="AU50" s="20" t="s">
        <v>70</v>
      </c>
      <c r="AV50" s="20" t="s">
        <v>71</v>
      </c>
      <c r="AW50" s="20" t="s">
        <v>59</v>
      </c>
      <c r="AX50" s="52"/>
      <c r="AY50" s="53"/>
      <c r="AZ50" s="53"/>
      <c r="BA50" s="52"/>
      <c r="BB50" s="52"/>
    </row>
    <row r="51" spans="2:54" x14ac:dyDescent="0.25">
      <c r="B51" s="51">
        <v>522151</v>
      </c>
      <c r="C51" s="20" t="s">
        <v>60</v>
      </c>
      <c r="D51" s="20"/>
      <c r="E51" s="20"/>
      <c r="F51" s="52">
        <v>7200000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>
        <f t="shared" si="17"/>
        <v>0</v>
      </c>
      <c r="AR51" s="54">
        <f t="shared" si="3"/>
        <v>0</v>
      </c>
      <c r="AS51" s="55">
        <f t="shared" si="4"/>
        <v>7200000</v>
      </c>
      <c r="AT51" s="54">
        <f t="shared" si="7"/>
        <v>100</v>
      </c>
      <c r="AU51" s="20" t="s">
        <v>70</v>
      </c>
      <c r="AV51" s="20" t="s">
        <v>71</v>
      </c>
      <c r="AW51" s="20" t="s">
        <v>59</v>
      </c>
      <c r="AX51" s="52"/>
      <c r="AY51" s="53"/>
      <c r="AZ51" s="53"/>
      <c r="BA51" s="52"/>
      <c r="BB51" s="52"/>
    </row>
    <row r="52" spans="2:54" x14ac:dyDescent="0.25">
      <c r="B52" s="51">
        <v>524111</v>
      </c>
      <c r="C52" s="20" t="s">
        <v>61</v>
      </c>
      <c r="D52" s="20"/>
      <c r="E52" s="20"/>
      <c r="F52" s="52">
        <v>23030000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>
        <f t="shared" si="17"/>
        <v>0</v>
      </c>
      <c r="AR52" s="54">
        <f t="shared" si="3"/>
        <v>0</v>
      </c>
      <c r="AS52" s="55">
        <f t="shared" si="4"/>
        <v>23030000</v>
      </c>
      <c r="AT52" s="54">
        <f t="shared" si="7"/>
        <v>100</v>
      </c>
      <c r="AU52" s="20" t="s">
        <v>70</v>
      </c>
      <c r="AV52" s="20" t="s">
        <v>71</v>
      </c>
      <c r="AW52" s="20" t="s">
        <v>59</v>
      </c>
      <c r="AX52" s="52"/>
      <c r="AY52" s="53"/>
      <c r="AZ52" s="53"/>
      <c r="BA52" s="52"/>
      <c r="BB52" s="52"/>
    </row>
    <row r="53" spans="2:54" x14ac:dyDescent="0.25">
      <c r="B53" s="41" t="s">
        <v>80</v>
      </c>
      <c r="C53" s="42" t="s">
        <v>81</v>
      </c>
      <c r="D53" s="42"/>
      <c r="E53" s="42"/>
      <c r="F53" s="43">
        <f>F54</f>
        <v>135100000</v>
      </c>
      <c r="G53" s="43">
        <f t="shared" ref="G53:AP53" si="31">G54</f>
        <v>0</v>
      </c>
      <c r="H53" s="43">
        <f t="shared" si="31"/>
        <v>0</v>
      </c>
      <c r="I53" s="43">
        <f t="shared" si="31"/>
        <v>0</v>
      </c>
      <c r="J53" s="43">
        <f t="shared" si="31"/>
        <v>0</v>
      </c>
      <c r="K53" s="43">
        <f t="shared" si="31"/>
        <v>0</v>
      </c>
      <c r="L53" s="43">
        <f t="shared" si="31"/>
        <v>0</v>
      </c>
      <c r="M53" s="43">
        <f t="shared" si="31"/>
        <v>0</v>
      </c>
      <c r="N53" s="43">
        <f t="shared" si="31"/>
        <v>14333500</v>
      </c>
      <c r="O53" s="43">
        <f t="shared" si="31"/>
        <v>22507250</v>
      </c>
      <c r="P53" s="43">
        <f t="shared" si="31"/>
        <v>13520000</v>
      </c>
      <c r="Q53" s="43">
        <f t="shared" si="31"/>
        <v>0</v>
      </c>
      <c r="R53" s="43">
        <f t="shared" si="31"/>
        <v>0</v>
      </c>
      <c r="S53" s="43">
        <f t="shared" si="31"/>
        <v>0</v>
      </c>
      <c r="T53" s="43">
        <f t="shared" si="31"/>
        <v>1500000</v>
      </c>
      <c r="U53" s="43">
        <f t="shared" si="31"/>
        <v>0</v>
      </c>
      <c r="V53" s="43">
        <f t="shared" si="31"/>
        <v>0</v>
      </c>
      <c r="W53" s="43">
        <f t="shared" si="31"/>
        <v>0</v>
      </c>
      <c r="X53" s="43">
        <f t="shared" si="31"/>
        <v>0</v>
      </c>
      <c r="Y53" s="43">
        <f t="shared" si="31"/>
        <v>0</v>
      </c>
      <c r="Z53" s="43">
        <f t="shared" si="31"/>
        <v>0</v>
      </c>
      <c r="AA53" s="43">
        <f t="shared" si="31"/>
        <v>0</v>
      </c>
      <c r="AB53" s="43">
        <f t="shared" si="31"/>
        <v>0</v>
      </c>
      <c r="AC53" s="43">
        <f t="shared" si="31"/>
        <v>0</v>
      </c>
      <c r="AD53" s="43">
        <f t="shared" si="31"/>
        <v>0</v>
      </c>
      <c r="AE53" s="43">
        <f t="shared" si="31"/>
        <v>0</v>
      </c>
      <c r="AF53" s="43">
        <f t="shared" si="31"/>
        <v>0</v>
      </c>
      <c r="AG53" s="43">
        <f t="shared" si="31"/>
        <v>0</v>
      </c>
      <c r="AH53" s="43">
        <f t="shared" si="31"/>
        <v>0</v>
      </c>
      <c r="AI53" s="43">
        <f t="shared" si="31"/>
        <v>0</v>
      </c>
      <c r="AJ53" s="43">
        <f t="shared" si="31"/>
        <v>0</v>
      </c>
      <c r="AK53" s="43">
        <f t="shared" si="31"/>
        <v>0</v>
      </c>
      <c r="AL53" s="43">
        <f t="shared" si="31"/>
        <v>0</v>
      </c>
      <c r="AM53" s="43">
        <f t="shared" si="31"/>
        <v>0</v>
      </c>
      <c r="AN53" s="43">
        <f t="shared" si="31"/>
        <v>0</v>
      </c>
      <c r="AO53" s="43">
        <f t="shared" si="31"/>
        <v>0</v>
      </c>
      <c r="AP53" s="43">
        <f t="shared" si="31"/>
        <v>0</v>
      </c>
      <c r="AQ53" s="43">
        <f>SUM(G53:AP53)</f>
        <v>51860750</v>
      </c>
      <c r="AR53" s="44">
        <f t="shared" si="3"/>
        <v>3.8386935603256845E-3</v>
      </c>
      <c r="AS53" s="45">
        <f t="shared" si="4"/>
        <v>83239250</v>
      </c>
      <c r="AT53" s="44">
        <f t="shared" si="7"/>
        <v>61.613064396743155</v>
      </c>
      <c r="AU53" s="20" t="s">
        <v>70</v>
      </c>
      <c r="AV53" s="20" t="s">
        <v>82</v>
      </c>
      <c r="AW53" s="20"/>
      <c r="AX53" s="43">
        <f t="shared" ref="AX53:BB53" si="32">AX54</f>
        <v>0</v>
      </c>
      <c r="AY53" s="43">
        <f t="shared" si="32"/>
        <v>22507250</v>
      </c>
      <c r="AZ53" s="43">
        <f t="shared" si="32"/>
        <v>14333500</v>
      </c>
      <c r="BA53" s="43">
        <f t="shared" si="32"/>
        <v>0</v>
      </c>
      <c r="BB53" s="43">
        <f t="shared" si="32"/>
        <v>1500000</v>
      </c>
    </row>
    <row r="54" spans="2:54" x14ac:dyDescent="0.25">
      <c r="B54" s="46" t="s">
        <v>56</v>
      </c>
      <c r="C54" s="47" t="s">
        <v>83</v>
      </c>
      <c r="D54" s="47"/>
      <c r="E54" s="47"/>
      <c r="F54" s="48">
        <f>SUM(F55:F59)</f>
        <v>135100000</v>
      </c>
      <c r="G54" s="48">
        <f t="shared" ref="G54:AP54" si="33">SUM(G55:G59)</f>
        <v>0</v>
      </c>
      <c r="H54" s="48">
        <f t="shared" si="33"/>
        <v>0</v>
      </c>
      <c r="I54" s="48">
        <f t="shared" si="33"/>
        <v>0</v>
      </c>
      <c r="J54" s="48">
        <f t="shared" si="33"/>
        <v>0</v>
      </c>
      <c r="K54" s="48">
        <f t="shared" si="33"/>
        <v>0</v>
      </c>
      <c r="L54" s="48">
        <f t="shared" si="33"/>
        <v>0</v>
      </c>
      <c r="M54" s="48">
        <f t="shared" si="33"/>
        <v>0</v>
      </c>
      <c r="N54" s="48">
        <f t="shared" si="33"/>
        <v>14333500</v>
      </c>
      <c r="O54" s="48">
        <f t="shared" si="33"/>
        <v>22507250</v>
      </c>
      <c r="P54" s="48">
        <f t="shared" si="33"/>
        <v>13520000</v>
      </c>
      <c r="Q54" s="48">
        <f t="shared" si="33"/>
        <v>0</v>
      </c>
      <c r="R54" s="48">
        <f t="shared" si="33"/>
        <v>0</v>
      </c>
      <c r="S54" s="48">
        <f t="shared" si="33"/>
        <v>0</v>
      </c>
      <c r="T54" s="48">
        <f t="shared" si="33"/>
        <v>1500000</v>
      </c>
      <c r="U54" s="48">
        <f t="shared" si="33"/>
        <v>0</v>
      </c>
      <c r="V54" s="48">
        <f t="shared" si="33"/>
        <v>0</v>
      </c>
      <c r="W54" s="48">
        <f t="shared" si="33"/>
        <v>0</v>
      </c>
      <c r="X54" s="48">
        <f t="shared" si="33"/>
        <v>0</v>
      </c>
      <c r="Y54" s="48">
        <f t="shared" si="33"/>
        <v>0</v>
      </c>
      <c r="Z54" s="48">
        <f t="shared" si="33"/>
        <v>0</v>
      </c>
      <c r="AA54" s="48">
        <f t="shared" si="33"/>
        <v>0</v>
      </c>
      <c r="AB54" s="48">
        <f t="shared" si="33"/>
        <v>0</v>
      </c>
      <c r="AC54" s="48">
        <f t="shared" si="33"/>
        <v>0</v>
      </c>
      <c r="AD54" s="48">
        <f t="shared" si="33"/>
        <v>0</v>
      </c>
      <c r="AE54" s="48">
        <f t="shared" si="33"/>
        <v>0</v>
      </c>
      <c r="AF54" s="48">
        <f t="shared" si="33"/>
        <v>0</v>
      </c>
      <c r="AG54" s="48">
        <f t="shared" si="33"/>
        <v>0</v>
      </c>
      <c r="AH54" s="48">
        <f t="shared" si="33"/>
        <v>0</v>
      </c>
      <c r="AI54" s="48">
        <f t="shared" si="33"/>
        <v>0</v>
      </c>
      <c r="AJ54" s="48">
        <f t="shared" si="33"/>
        <v>0</v>
      </c>
      <c r="AK54" s="48">
        <f t="shared" si="33"/>
        <v>0</v>
      </c>
      <c r="AL54" s="48">
        <f t="shared" si="33"/>
        <v>0</v>
      </c>
      <c r="AM54" s="48">
        <f t="shared" si="33"/>
        <v>0</v>
      </c>
      <c r="AN54" s="48">
        <f t="shared" si="33"/>
        <v>0</v>
      </c>
      <c r="AO54" s="48">
        <f t="shared" si="33"/>
        <v>0</v>
      </c>
      <c r="AP54" s="48">
        <f t="shared" si="33"/>
        <v>0</v>
      </c>
      <c r="AQ54" s="48">
        <f>SUM(G54:AP54)</f>
        <v>51860750</v>
      </c>
      <c r="AR54" s="49">
        <f t="shared" si="3"/>
        <v>3.8386935603256845E-3</v>
      </c>
      <c r="AS54" s="50">
        <f t="shared" si="4"/>
        <v>83239250</v>
      </c>
      <c r="AT54" s="49">
        <f t="shared" si="7"/>
        <v>61.613064396743155</v>
      </c>
      <c r="AU54" s="20" t="s">
        <v>70</v>
      </c>
      <c r="AV54" s="20" t="s">
        <v>82</v>
      </c>
      <c r="AW54" s="20"/>
      <c r="AX54" s="48">
        <f t="shared" ref="AX54:BB54" si="34">SUM(AX55:AX59)</f>
        <v>0</v>
      </c>
      <c r="AY54" s="48">
        <f t="shared" si="34"/>
        <v>22507250</v>
      </c>
      <c r="AZ54" s="48">
        <f t="shared" si="34"/>
        <v>14333500</v>
      </c>
      <c r="BA54" s="48">
        <f t="shared" si="34"/>
        <v>0</v>
      </c>
      <c r="BB54" s="48">
        <f t="shared" si="34"/>
        <v>1500000</v>
      </c>
    </row>
    <row r="55" spans="2:54" x14ac:dyDescent="0.25">
      <c r="B55" s="51">
        <v>521211</v>
      </c>
      <c r="C55" s="20" t="s">
        <v>58</v>
      </c>
      <c r="D55" s="20"/>
      <c r="E55" s="20"/>
      <c r="F55" s="52">
        <v>13900000</v>
      </c>
      <c r="G55" s="52"/>
      <c r="H55" s="52"/>
      <c r="I55" s="52"/>
      <c r="J55" s="52"/>
      <c r="K55" s="52"/>
      <c r="L55" s="52"/>
      <c r="M55" s="52"/>
      <c r="N55" s="53">
        <v>2493500</v>
      </c>
      <c r="O55" s="53">
        <v>5497250</v>
      </c>
      <c r="P55" s="52"/>
      <c r="Q55" s="52"/>
      <c r="R55" s="52"/>
      <c r="S55" s="52"/>
      <c r="T55" s="52">
        <v>1500000</v>
      </c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>
        <f t="shared" si="17"/>
        <v>9490750</v>
      </c>
      <c r="AR55" s="54">
        <f t="shared" si="3"/>
        <v>6.8278776978417267E-3</v>
      </c>
      <c r="AS55" s="55">
        <f t="shared" si="4"/>
        <v>4409250</v>
      </c>
      <c r="AT55" s="54">
        <f t="shared" si="7"/>
        <v>31.721223021582734</v>
      </c>
      <c r="AU55" s="20" t="s">
        <v>70</v>
      </c>
      <c r="AV55" s="20" t="s">
        <v>82</v>
      </c>
      <c r="AW55" s="20" t="s">
        <v>59</v>
      </c>
      <c r="AX55" s="52"/>
      <c r="AY55" s="53">
        <v>5497250</v>
      </c>
      <c r="AZ55" s="53">
        <v>2493500</v>
      </c>
      <c r="BA55" s="52"/>
      <c r="BB55" s="52">
        <v>1500000</v>
      </c>
    </row>
    <row r="56" spans="2:54" x14ac:dyDescent="0.25">
      <c r="B56" s="51">
        <v>521219</v>
      </c>
      <c r="C56" s="20" t="s">
        <v>73</v>
      </c>
      <c r="D56" s="20"/>
      <c r="E56" s="20"/>
      <c r="F56" s="52">
        <v>8784000</v>
      </c>
      <c r="G56" s="52"/>
      <c r="H56" s="52"/>
      <c r="I56" s="52"/>
      <c r="J56" s="52"/>
      <c r="K56" s="52"/>
      <c r="L56" s="52"/>
      <c r="M56" s="52"/>
      <c r="N56" s="52"/>
      <c r="O56" s="53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>
        <f t="shared" si="17"/>
        <v>0</v>
      </c>
      <c r="AR56" s="54">
        <f t="shared" si="3"/>
        <v>0</v>
      </c>
      <c r="AS56" s="55">
        <f t="shared" si="4"/>
        <v>8784000</v>
      </c>
      <c r="AT56" s="54">
        <f t="shared" si="7"/>
        <v>100</v>
      </c>
      <c r="AU56" s="20" t="s">
        <v>70</v>
      </c>
      <c r="AV56" s="20" t="s">
        <v>82</v>
      </c>
      <c r="AW56" s="20" t="s">
        <v>59</v>
      </c>
      <c r="AX56" s="52"/>
      <c r="AY56" s="53"/>
      <c r="AZ56" s="53"/>
      <c r="BA56" s="52"/>
      <c r="BB56" s="52"/>
    </row>
    <row r="57" spans="2:54" x14ac:dyDescent="0.25">
      <c r="B57" s="51">
        <v>522151</v>
      </c>
      <c r="C57" s="20" t="s">
        <v>60</v>
      </c>
      <c r="D57" s="20"/>
      <c r="E57" s="20"/>
      <c r="F57" s="52">
        <v>10000000</v>
      </c>
      <c r="G57" s="52"/>
      <c r="H57" s="52"/>
      <c r="I57" s="52"/>
      <c r="J57" s="52"/>
      <c r="K57" s="52"/>
      <c r="L57" s="52"/>
      <c r="M57" s="52"/>
      <c r="N57" s="52"/>
      <c r="O57" s="53"/>
      <c r="P57" s="52">
        <v>7200000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>
        <f t="shared" si="17"/>
        <v>7200000</v>
      </c>
      <c r="AR57" s="54">
        <f t="shared" si="3"/>
        <v>7.1999999999999998E-3</v>
      </c>
      <c r="AS57" s="55">
        <f t="shared" si="4"/>
        <v>2800000</v>
      </c>
      <c r="AT57" s="54">
        <f t="shared" si="7"/>
        <v>28.000000000000004</v>
      </c>
      <c r="AU57" s="20" t="s">
        <v>70</v>
      </c>
      <c r="AV57" s="20" t="s">
        <v>82</v>
      </c>
      <c r="AW57" s="20" t="s">
        <v>59</v>
      </c>
      <c r="AX57" s="52"/>
      <c r="AY57" s="53"/>
      <c r="AZ57" s="53"/>
      <c r="BA57" s="52"/>
      <c r="BB57" s="52"/>
    </row>
    <row r="58" spans="2:54" x14ac:dyDescent="0.25">
      <c r="B58" s="51">
        <v>522192</v>
      </c>
      <c r="C58" s="20" t="s">
        <v>75</v>
      </c>
      <c r="D58" s="20"/>
      <c r="E58" s="20"/>
      <c r="F58" s="52">
        <v>5000000</v>
      </c>
      <c r="G58" s="52"/>
      <c r="H58" s="52"/>
      <c r="I58" s="52"/>
      <c r="J58" s="52"/>
      <c r="K58" s="52"/>
      <c r="L58" s="52"/>
      <c r="M58" s="52"/>
      <c r="N58" s="52"/>
      <c r="O58" s="53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>
        <f t="shared" si="17"/>
        <v>0</v>
      </c>
      <c r="AR58" s="54">
        <f t="shared" si="3"/>
        <v>0</v>
      </c>
      <c r="AS58" s="55">
        <f t="shared" si="4"/>
        <v>5000000</v>
      </c>
      <c r="AT58" s="54">
        <f t="shared" si="7"/>
        <v>100</v>
      </c>
      <c r="AU58" s="20" t="s">
        <v>70</v>
      </c>
      <c r="AV58" s="20" t="s">
        <v>82</v>
      </c>
      <c r="AW58" s="20" t="s">
        <v>59</v>
      </c>
      <c r="AX58" s="52"/>
      <c r="AY58" s="53"/>
      <c r="AZ58" s="53"/>
      <c r="BA58" s="52"/>
      <c r="BB58" s="52"/>
    </row>
    <row r="59" spans="2:54" x14ac:dyDescent="0.25">
      <c r="B59" s="51">
        <v>524111</v>
      </c>
      <c r="C59" s="20" t="s">
        <v>61</v>
      </c>
      <c r="D59" s="20"/>
      <c r="E59" s="20"/>
      <c r="F59" s="52">
        <v>97416000</v>
      </c>
      <c r="G59" s="52"/>
      <c r="H59" s="52"/>
      <c r="I59" s="52"/>
      <c r="J59" s="52"/>
      <c r="K59" s="52"/>
      <c r="L59" s="52"/>
      <c r="M59" s="52"/>
      <c r="N59" s="53">
        <v>11840000</v>
      </c>
      <c r="O59" s="53">
        <v>17010000</v>
      </c>
      <c r="P59" s="52">
        <v>6320000</v>
      </c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>
        <f t="shared" si="17"/>
        <v>35170000</v>
      </c>
      <c r="AR59" s="54">
        <f t="shared" si="3"/>
        <v>3.610289890777696E-3</v>
      </c>
      <c r="AS59" s="55">
        <f t="shared" si="4"/>
        <v>62246000</v>
      </c>
      <c r="AT59" s="54">
        <f t="shared" si="7"/>
        <v>63.897101092223039</v>
      </c>
      <c r="AU59" s="20" t="s">
        <v>70</v>
      </c>
      <c r="AV59" s="20" t="s">
        <v>82</v>
      </c>
      <c r="AW59" s="20" t="s">
        <v>59</v>
      </c>
      <c r="AX59" s="52"/>
      <c r="AY59" s="53">
        <v>17010000</v>
      </c>
      <c r="AZ59" s="53">
        <v>11840000</v>
      </c>
      <c r="BA59" s="52"/>
      <c r="BB59" s="52"/>
    </row>
    <row r="60" spans="2:54" x14ac:dyDescent="0.25">
      <c r="B60" s="21" t="s">
        <v>84</v>
      </c>
      <c r="C60" s="22" t="s">
        <v>85</v>
      </c>
      <c r="D60" s="22"/>
      <c r="E60" s="22"/>
      <c r="F60" s="23">
        <f t="shared" ref="F60:AP60" si="35">F61+F204</f>
        <v>15863164000</v>
      </c>
      <c r="G60" s="23">
        <f t="shared" si="35"/>
        <v>0</v>
      </c>
      <c r="H60" s="23">
        <f t="shared" si="35"/>
        <v>0</v>
      </c>
      <c r="I60" s="23">
        <f t="shared" si="35"/>
        <v>0</v>
      </c>
      <c r="J60" s="23">
        <f t="shared" si="35"/>
        <v>74237800</v>
      </c>
      <c r="K60" s="23">
        <f t="shared" si="35"/>
        <v>0</v>
      </c>
      <c r="L60" s="23">
        <f t="shared" si="35"/>
        <v>0</v>
      </c>
      <c r="M60" s="23">
        <f t="shared" si="35"/>
        <v>63640000</v>
      </c>
      <c r="N60" s="23">
        <f t="shared" si="35"/>
        <v>167335190</v>
      </c>
      <c r="O60" s="23">
        <f t="shared" si="35"/>
        <v>320537487</v>
      </c>
      <c r="P60" s="23">
        <f t="shared" si="35"/>
        <v>1763177854</v>
      </c>
      <c r="Q60" s="23">
        <f t="shared" si="35"/>
        <v>95254996</v>
      </c>
      <c r="R60" s="23">
        <f t="shared" si="35"/>
        <v>0</v>
      </c>
      <c r="S60" s="23">
        <f t="shared" si="35"/>
        <v>734173100</v>
      </c>
      <c r="T60" s="23">
        <f t="shared" si="35"/>
        <v>93939616</v>
      </c>
      <c r="U60" s="23">
        <f t="shared" si="35"/>
        <v>0</v>
      </c>
      <c r="V60" s="23">
        <f t="shared" si="35"/>
        <v>0</v>
      </c>
      <c r="W60" s="23">
        <f t="shared" si="35"/>
        <v>0</v>
      </c>
      <c r="X60" s="23">
        <f t="shared" si="35"/>
        <v>0</v>
      </c>
      <c r="Y60" s="23">
        <f t="shared" si="35"/>
        <v>0</v>
      </c>
      <c r="Z60" s="23">
        <f t="shared" si="35"/>
        <v>0</v>
      </c>
      <c r="AA60" s="23">
        <f t="shared" si="35"/>
        <v>0</v>
      </c>
      <c r="AB60" s="23">
        <f t="shared" si="35"/>
        <v>0</v>
      </c>
      <c r="AC60" s="23">
        <f t="shared" si="35"/>
        <v>0</v>
      </c>
      <c r="AD60" s="23">
        <f t="shared" si="35"/>
        <v>0</v>
      </c>
      <c r="AE60" s="23">
        <f t="shared" si="35"/>
        <v>0</v>
      </c>
      <c r="AF60" s="23">
        <f t="shared" si="35"/>
        <v>0</v>
      </c>
      <c r="AG60" s="23">
        <f t="shared" si="35"/>
        <v>0</v>
      </c>
      <c r="AH60" s="23">
        <f t="shared" si="35"/>
        <v>0</v>
      </c>
      <c r="AI60" s="23">
        <f t="shared" si="35"/>
        <v>0</v>
      </c>
      <c r="AJ60" s="23">
        <f t="shared" si="35"/>
        <v>0</v>
      </c>
      <c r="AK60" s="23">
        <f t="shared" si="35"/>
        <v>0</v>
      </c>
      <c r="AL60" s="23">
        <f t="shared" si="35"/>
        <v>0</v>
      </c>
      <c r="AM60" s="23">
        <f t="shared" si="35"/>
        <v>0</v>
      </c>
      <c r="AN60" s="23">
        <f t="shared" si="35"/>
        <v>0</v>
      </c>
      <c r="AO60" s="23">
        <f t="shared" si="35"/>
        <v>0</v>
      </c>
      <c r="AP60" s="23">
        <f t="shared" si="35"/>
        <v>0</v>
      </c>
      <c r="AQ60" s="23">
        <f>SUM(G60:AP60)</f>
        <v>3312296043</v>
      </c>
      <c r="AR60" s="24">
        <f t="shared" si="3"/>
        <v>2.0880424882450941E-3</v>
      </c>
      <c r="AS60" s="25">
        <f t="shared" si="4"/>
        <v>12550867957</v>
      </c>
      <c r="AT60" s="24">
        <f t="shared" si="7"/>
        <v>79.119575117549061</v>
      </c>
      <c r="AU60" s="20"/>
      <c r="AV60" s="20"/>
      <c r="AW60" s="20"/>
      <c r="AX60" s="23">
        <f>AX61+AX204</f>
        <v>99961115</v>
      </c>
      <c r="AY60" s="23">
        <f>AY61+AY204</f>
        <v>320537487</v>
      </c>
      <c r="AZ60" s="23">
        <f>AZ61+AZ204</f>
        <v>67374075</v>
      </c>
      <c r="BA60" s="23">
        <f>BA61+BA204</f>
        <v>95254996</v>
      </c>
      <c r="BB60" s="23">
        <f t="shared" ref="BB60" si="36">BB61+BB204</f>
        <v>93939616</v>
      </c>
    </row>
    <row r="61" spans="2:54" x14ac:dyDescent="0.25">
      <c r="B61" s="26">
        <v>2378</v>
      </c>
      <c r="C61" s="27" t="s">
        <v>86</v>
      </c>
      <c r="D61" s="27"/>
      <c r="E61" s="27"/>
      <c r="F61" s="28">
        <f t="shared" ref="F61:AP61" si="37">F62+F67+F141+F146</f>
        <v>7280664000</v>
      </c>
      <c r="G61" s="28">
        <f t="shared" si="37"/>
        <v>0</v>
      </c>
      <c r="H61" s="28">
        <f t="shared" si="37"/>
        <v>0</v>
      </c>
      <c r="I61" s="28">
        <f t="shared" si="37"/>
        <v>0</v>
      </c>
      <c r="J61" s="28">
        <f t="shared" si="37"/>
        <v>74237800</v>
      </c>
      <c r="K61" s="28">
        <f t="shared" si="37"/>
        <v>0</v>
      </c>
      <c r="L61" s="28">
        <f t="shared" si="37"/>
        <v>0</v>
      </c>
      <c r="M61" s="28">
        <f t="shared" si="37"/>
        <v>63640000</v>
      </c>
      <c r="N61" s="28">
        <f t="shared" si="37"/>
        <v>167335190</v>
      </c>
      <c r="O61" s="28">
        <f t="shared" si="37"/>
        <v>320537487</v>
      </c>
      <c r="P61" s="28">
        <f t="shared" si="37"/>
        <v>207482498</v>
      </c>
      <c r="Q61" s="28">
        <f t="shared" si="37"/>
        <v>95254996</v>
      </c>
      <c r="R61" s="28">
        <f t="shared" si="37"/>
        <v>0</v>
      </c>
      <c r="S61" s="28">
        <f t="shared" si="37"/>
        <v>734173100</v>
      </c>
      <c r="T61" s="28">
        <f t="shared" si="37"/>
        <v>93939616</v>
      </c>
      <c r="U61" s="28">
        <f t="shared" si="37"/>
        <v>0</v>
      </c>
      <c r="V61" s="28">
        <f t="shared" si="37"/>
        <v>0</v>
      </c>
      <c r="W61" s="28">
        <f t="shared" si="37"/>
        <v>0</v>
      </c>
      <c r="X61" s="28">
        <f t="shared" si="37"/>
        <v>0</v>
      </c>
      <c r="Y61" s="28">
        <f t="shared" si="37"/>
        <v>0</v>
      </c>
      <c r="Z61" s="28">
        <f t="shared" si="37"/>
        <v>0</v>
      </c>
      <c r="AA61" s="28">
        <f t="shared" si="37"/>
        <v>0</v>
      </c>
      <c r="AB61" s="28">
        <f t="shared" si="37"/>
        <v>0</v>
      </c>
      <c r="AC61" s="28">
        <f t="shared" si="37"/>
        <v>0</v>
      </c>
      <c r="AD61" s="28">
        <f t="shared" si="37"/>
        <v>0</v>
      </c>
      <c r="AE61" s="28">
        <f t="shared" si="37"/>
        <v>0</v>
      </c>
      <c r="AF61" s="28">
        <f t="shared" si="37"/>
        <v>0</v>
      </c>
      <c r="AG61" s="28">
        <f t="shared" si="37"/>
        <v>0</v>
      </c>
      <c r="AH61" s="28">
        <f t="shared" si="37"/>
        <v>0</v>
      </c>
      <c r="AI61" s="28">
        <f t="shared" si="37"/>
        <v>0</v>
      </c>
      <c r="AJ61" s="28">
        <f t="shared" si="37"/>
        <v>0</v>
      </c>
      <c r="AK61" s="28">
        <f t="shared" si="37"/>
        <v>0</v>
      </c>
      <c r="AL61" s="28">
        <f t="shared" si="37"/>
        <v>0</v>
      </c>
      <c r="AM61" s="28">
        <f t="shared" si="37"/>
        <v>0</v>
      </c>
      <c r="AN61" s="28">
        <f t="shared" si="37"/>
        <v>0</v>
      </c>
      <c r="AO61" s="28">
        <f t="shared" si="37"/>
        <v>0</v>
      </c>
      <c r="AP61" s="28">
        <f t="shared" si="37"/>
        <v>0</v>
      </c>
      <c r="AQ61" s="28">
        <f t="shared" si="17"/>
        <v>1756600687</v>
      </c>
      <c r="AR61" s="29">
        <f t="shared" si="3"/>
        <v>2.4126929727838007E-3</v>
      </c>
      <c r="AS61" s="30">
        <f t="shared" si="4"/>
        <v>5524063313</v>
      </c>
      <c r="AT61" s="29">
        <f t="shared" si="7"/>
        <v>75.873070272161996</v>
      </c>
      <c r="AU61" s="20"/>
      <c r="AV61" s="20"/>
      <c r="AW61" s="20"/>
      <c r="AX61" s="28">
        <f>AX62+AX67+AX141+AX146</f>
        <v>99961115</v>
      </c>
      <c r="AY61" s="28">
        <f>AY62+AY67+AY141+AY146</f>
        <v>320537487</v>
      </c>
      <c r="AZ61" s="28">
        <f>AZ62+AZ67+AZ141+AZ146</f>
        <v>67374075</v>
      </c>
      <c r="BA61" s="28">
        <f>BA62+BA67+BA141+BA146</f>
        <v>95254996</v>
      </c>
      <c r="BB61" s="28">
        <f t="shared" ref="BB61" si="38">BB62+BB67+BB141+BB146</f>
        <v>93939616</v>
      </c>
    </row>
    <row r="62" spans="2:54" x14ac:dyDescent="0.25">
      <c r="B62" s="31" t="s">
        <v>87</v>
      </c>
      <c r="C62" s="32" t="s">
        <v>88</v>
      </c>
      <c r="D62" s="32">
        <v>1</v>
      </c>
      <c r="E62" s="32" t="s">
        <v>89</v>
      </c>
      <c r="F62" s="33">
        <f t="shared" ref="F62:U64" si="39">F63</f>
        <v>115000000</v>
      </c>
      <c r="G62" s="33">
        <f t="shared" si="39"/>
        <v>0</v>
      </c>
      <c r="H62" s="33">
        <f t="shared" si="39"/>
        <v>0</v>
      </c>
      <c r="I62" s="33">
        <f t="shared" si="39"/>
        <v>0</v>
      </c>
      <c r="J62" s="33">
        <f t="shared" si="39"/>
        <v>0</v>
      </c>
      <c r="K62" s="33">
        <f t="shared" si="39"/>
        <v>0</v>
      </c>
      <c r="L62" s="33">
        <f t="shared" si="39"/>
        <v>0</v>
      </c>
      <c r="M62" s="33">
        <f t="shared" si="39"/>
        <v>0</v>
      </c>
      <c r="N62" s="33">
        <f t="shared" si="39"/>
        <v>0</v>
      </c>
      <c r="O62" s="33">
        <f t="shared" si="39"/>
        <v>0</v>
      </c>
      <c r="P62" s="33">
        <f t="shared" si="39"/>
        <v>0</v>
      </c>
      <c r="Q62" s="33">
        <f t="shared" si="39"/>
        <v>0</v>
      </c>
      <c r="R62" s="33">
        <f t="shared" si="39"/>
        <v>0</v>
      </c>
      <c r="S62" s="33">
        <f t="shared" si="39"/>
        <v>114200000</v>
      </c>
      <c r="T62" s="33">
        <f t="shared" si="39"/>
        <v>0</v>
      </c>
      <c r="U62" s="33">
        <f t="shared" si="39"/>
        <v>0</v>
      </c>
      <c r="V62" s="33">
        <f t="shared" ref="V62:BE64" si="40">V63</f>
        <v>0</v>
      </c>
      <c r="W62" s="33">
        <f t="shared" si="40"/>
        <v>0</v>
      </c>
      <c r="X62" s="33">
        <f t="shared" si="40"/>
        <v>0</v>
      </c>
      <c r="Y62" s="33">
        <f t="shared" si="40"/>
        <v>0</v>
      </c>
      <c r="Z62" s="33">
        <f t="shared" si="40"/>
        <v>0</v>
      </c>
      <c r="AA62" s="33">
        <f t="shared" si="40"/>
        <v>0</v>
      </c>
      <c r="AB62" s="33">
        <f t="shared" si="40"/>
        <v>0</v>
      </c>
      <c r="AC62" s="33">
        <f t="shared" si="40"/>
        <v>0</v>
      </c>
      <c r="AD62" s="33">
        <f t="shared" si="40"/>
        <v>0</v>
      </c>
      <c r="AE62" s="33">
        <f t="shared" si="40"/>
        <v>0</v>
      </c>
      <c r="AF62" s="33">
        <f t="shared" si="40"/>
        <v>0</v>
      </c>
      <c r="AG62" s="33">
        <f t="shared" si="40"/>
        <v>0</v>
      </c>
      <c r="AH62" s="33">
        <f t="shared" si="40"/>
        <v>0</v>
      </c>
      <c r="AI62" s="33">
        <f t="shared" si="40"/>
        <v>0</v>
      </c>
      <c r="AJ62" s="33">
        <f t="shared" si="40"/>
        <v>0</v>
      </c>
      <c r="AK62" s="33">
        <f t="shared" si="40"/>
        <v>0</v>
      </c>
      <c r="AL62" s="33">
        <f t="shared" si="40"/>
        <v>0</v>
      </c>
      <c r="AM62" s="33">
        <f t="shared" si="40"/>
        <v>0</v>
      </c>
      <c r="AN62" s="33">
        <f t="shared" si="40"/>
        <v>0</v>
      </c>
      <c r="AO62" s="33">
        <f t="shared" si="40"/>
        <v>0</v>
      </c>
      <c r="AP62" s="33">
        <f t="shared" si="40"/>
        <v>0</v>
      </c>
      <c r="AQ62" s="33">
        <f t="shared" si="17"/>
        <v>114200000</v>
      </c>
      <c r="AR62" s="34">
        <f t="shared" si="3"/>
        <v>9.930434782608695E-3</v>
      </c>
      <c r="AS62" s="35">
        <f t="shared" si="4"/>
        <v>800000</v>
      </c>
      <c r="AT62" s="34">
        <f t="shared" si="7"/>
        <v>0.69565217391304346</v>
      </c>
      <c r="AU62" s="20" t="s">
        <v>90</v>
      </c>
      <c r="AV62" s="20" t="s">
        <v>91</v>
      </c>
      <c r="AW62" s="20"/>
      <c r="AX62" s="33">
        <f t="shared" ref="AX62:BB64" si="41">AX63</f>
        <v>0</v>
      </c>
      <c r="AY62" s="33">
        <f t="shared" si="41"/>
        <v>0</v>
      </c>
      <c r="AZ62" s="33">
        <f t="shared" si="41"/>
        <v>0</v>
      </c>
      <c r="BA62" s="33">
        <f t="shared" si="41"/>
        <v>0</v>
      </c>
      <c r="BB62" s="33">
        <f t="shared" si="41"/>
        <v>0</v>
      </c>
    </row>
    <row r="63" spans="2:54" x14ac:dyDescent="0.25">
      <c r="B63" s="36" t="s">
        <v>92</v>
      </c>
      <c r="C63" s="37" t="s">
        <v>93</v>
      </c>
      <c r="D63" s="37">
        <v>1</v>
      </c>
      <c r="E63" s="37" t="s">
        <v>89</v>
      </c>
      <c r="F63" s="38">
        <f t="shared" si="39"/>
        <v>115000000</v>
      </c>
      <c r="G63" s="38">
        <f t="shared" si="39"/>
        <v>0</v>
      </c>
      <c r="H63" s="38">
        <f t="shared" si="39"/>
        <v>0</v>
      </c>
      <c r="I63" s="38">
        <f t="shared" si="39"/>
        <v>0</v>
      </c>
      <c r="J63" s="38">
        <f t="shared" si="39"/>
        <v>0</v>
      </c>
      <c r="K63" s="38">
        <f t="shared" si="39"/>
        <v>0</v>
      </c>
      <c r="L63" s="38">
        <f t="shared" si="39"/>
        <v>0</v>
      </c>
      <c r="M63" s="38">
        <f t="shared" si="39"/>
        <v>0</v>
      </c>
      <c r="N63" s="38">
        <f t="shared" si="39"/>
        <v>0</v>
      </c>
      <c r="O63" s="38">
        <f t="shared" si="39"/>
        <v>0</v>
      </c>
      <c r="P63" s="38">
        <f t="shared" si="39"/>
        <v>0</v>
      </c>
      <c r="Q63" s="38">
        <f t="shared" si="39"/>
        <v>0</v>
      </c>
      <c r="R63" s="38">
        <f t="shared" si="39"/>
        <v>0</v>
      </c>
      <c r="S63" s="38">
        <f t="shared" si="39"/>
        <v>114200000</v>
      </c>
      <c r="T63" s="38">
        <f t="shared" si="39"/>
        <v>0</v>
      </c>
      <c r="U63" s="38">
        <f t="shared" si="39"/>
        <v>0</v>
      </c>
      <c r="V63" s="38">
        <f t="shared" si="40"/>
        <v>0</v>
      </c>
      <c r="W63" s="38">
        <f t="shared" si="40"/>
        <v>0</v>
      </c>
      <c r="X63" s="38">
        <f t="shared" si="40"/>
        <v>0</v>
      </c>
      <c r="Y63" s="38">
        <f t="shared" si="40"/>
        <v>0</v>
      </c>
      <c r="Z63" s="38">
        <f t="shared" si="40"/>
        <v>0</v>
      </c>
      <c r="AA63" s="38">
        <f t="shared" si="40"/>
        <v>0</v>
      </c>
      <c r="AB63" s="38">
        <f t="shared" si="40"/>
        <v>0</v>
      </c>
      <c r="AC63" s="38">
        <f t="shared" si="40"/>
        <v>0</v>
      </c>
      <c r="AD63" s="38">
        <f t="shared" si="40"/>
        <v>0</v>
      </c>
      <c r="AE63" s="38">
        <f t="shared" si="40"/>
        <v>0</v>
      </c>
      <c r="AF63" s="38">
        <f t="shared" si="40"/>
        <v>0</v>
      </c>
      <c r="AG63" s="38">
        <f t="shared" si="40"/>
        <v>0</v>
      </c>
      <c r="AH63" s="38">
        <f t="shared" si="40"/>
        <v>0</v>
      </c>
      <c r="AI63" s="38">
        <f t="shared" si="40"/>
        <v>0</v>
      </c>
      <c r="AJ63" s="38">
        <f t="shared" si="40"/>
        <v>0</v>
      </c>
      <c r="AK63" s="38">
        <f t="shared" si="40"/>
        <v>0</v>
      </c>
      <c r="AL63" s="38">
        <f t="shared" si="40"/>
        <v>0</v>
      </c>
      <c r="AM63" s="38">
        <f t="shared" si="40"/>
        <v>0</v>
      </c>
      <c r="AN63" s="38">
        <f t="shared" si="40"/>
        <v>0</v>
      </c>
      <c r="AO63" s="38">
        <f t="shared" si="40"/>
        <v>0</v>
      </c>
      <c r="AP63" s="38">
        <f t="shared" si="40"/>
        <v>0</v>
      </c>
      <c r="AQ63" s="38">
        <f t="shared" si="17"/>
        <v>114200000</v>
      </c>
      <c r="AR63" s="39">
        <f t="shared" si="3"/>
        <v>9.930434782608695E-3</v>
      </c>
      <c r="AS63" s="40">
        <f t="shared" si="4"/>
        <v>800000</v>
      </c>
      <c r="AT63" s="39">
        <f t="shared" si="7"/>
        <v>0.69565217391304346</v>
      </c>
      <c r="AU63" s="20" t="s">
        <v>90</v>
      </c>
      <c r="AV63" s="20" t="s">
        <v>91</v>
      </c>
      <c r="AW63" s="20"/>
      <c r="AX63" s="38">
        <f t="shared" si="41"/>
        <v>0</v>
      </c>
      <c r="AY63" s="38">
        <f t="shared" si="41"/>
        <v>0</v>
      </c>
      <c r="AZ63" s="38">
        <f t="shared" si="41"/>
        <v>0</v>
      </c>
      <c r="BA63" s="38">
        <f t="shared" si="41"/>
        <v>0</v>
      </c>
      <c r="BB63" s="38">
        <f t="shared" si="41"/>
        <v>0</v>
      </c>
    </row>
    <row r="64" spans="2:54" x14ac:dyDescent="0.25">
      <c r="B64" s="36">
        <v>301</v>
      </c>
      <c r="C64" s="37" t="s">
        <v>94</v>
      </c>
      <c r="D64" s="37"/>
      <c r="E64" s="37"/>
      <c r="F64" s="38">
        <f t="shared" si="39"/>
        <v>115000000</v>
      </c>
      <c r="G64" s="38">
        <f t="shared" si="39"/>
        <v>0</v>
      </c>
      <c r="H64" s="38">
        <f t="shared" si="39"/>
        <v>0</v>
      </c>
      <c r="I64" s="38">
        <f t="shared" si="39"/>
        <v>0</v>
      </c>
      <c r="J64" s="38">
        <f t="shared" si="39"/>
        <v>0</v>
      </c>
      <c r="K64" s="38">
        <f t="shared" si="39"/>
        <v>0</v>
      </c>
      <c r="L64" s="38">
        <f t="shared" si="39"/>
        <v>0</v>
      </c>
      <c r="M64" s="38">
        <f t="shared" si="39"/>
        <v>0</v>
      </c>
      <c r="N64" s="38">
        <f t="shared" si="39"/>
        <v>0</v>
      </c>
      <c r="O64" s="38">
        <f t="shared" si="39"/>
        <v>0</v>
      </c>
      <c r="P64" s="38">
        <f t="shared" si="39"/>
        <v>0</v>
      </c>
      <c r="Q64" s="38">
        <f t="shared" si="39"/>
        <v>0</v>
      </c>
      <c r="R64" s="38">
        <f t="shared" si="39"/>
        <v>0</v>
      </c>
      <c r="S64" s="38">
        <f t="shared" si="39"/>
        <v>114200000</v>
      </c>
      <c r="T64" s="38">
        <f t="shared" si="39"/>
        <v>0</v>
      </c>
      <c r="U64" s="38">
        <f t="shared" si="39"/>
        <v>0</v>
      </c>
      <c r="V64" s="38">
        <f t="shared" si="40"/>
        <v>0</v>
      </c>
      <c r="W64" s="38">
        <f t="shared" si="40"/>
        <v>0</v>
      </c>
      <c r="X64" s="38">
        <f t="shared" si="40"/>
        <v>0</v>
      </c>
      <c r="Y64" s="38">
        <f t="shared" si="40"/>
        <v>0</v>
      </c>
      <c r="Z64" s="38">
        <f t="shared" si="40"/>
        <v>0</v>
      </c>
      <c r="AA64" s="38">
        <f t="shared" si="40"/>
        <v>0</v>
      </c>
      <c r="AB64" s="38">
        <f t="shared" si="40"/>
        <v>0</v>
      </c>
      <c r="AC64" s="38">
        <f t="shared" si="40"/>
        <v>0</v>
      </c>
      <c r="AD64" s="38">
        <f t="shared" si="40"/>
        <v>0</v>
      </c>
      <c r="AE64" s="38">
        <f t="shared" si="40"/>
        <v>0</v>
      </c>
      <c r="AF64" s="38">
        <f t="shared" si="40"/>
        <v>0</v>
      </c>
      <c r="AG64" s="38">
        <f t="shared" si="40"/>
        <v>0</v>
      </c>
      <c r="AH64" s="38">
        <f t="shared" si="40"/>
        <v>0</v>
      </c>
      <c r="AI64" s="38">
        <f t="shared" si="40"/>
        <v>0</v>
      </c>
      <c r="AJ64" s="38">
        <f t="shared" si="40"/>
        <v>0</v>
      </c>
      <c r="AK64" s="38">
        <f t="shared" si="40"/>
        <v>0</v>
      </c>
      <c r="AL64" s="38">
        <f t="shared" si="40"/>
        <v>0</v>
      </c>
      <c r="AM64" s="38">
        <f t="shared" si="40"/>
        <v>0</v>
      </c>
      <c r="AN64" s="38">
        <f t="shared" si="40"/>
        <v>0</v>
      </c>
      <c r="AO64" s="38">
        <f t="shared" si="40"/>
        <v>0</v>
      </c>
      <c r="AP64" s="38">
        <f t="shared" si="40"/>
        <v>0</v>
      </c>
      <c r="AQ64" s="38">
        <f t="shared" si="17"/>
        <v>114200000</v>
      </c>
      <c r="AR64" s="39">
        <f t="shared" si="3"/>
        <v>9.930434782608695E-3</v>
      </c>
      <c r="AS64" s="40">
        <f t="shared" si="4"/>
        <v>800000</v>
      </c>
      <c r="AT64" s="39">
        <f t="shared" si="7"/>
        <v>0.69565217391304346</v>
      </c>
      <c r="AU64" s="20" t="s">
        <v>90</v>
      </c>
      <c r="AV64" s="20" t="s">
        <v>91</v>
      </c>
      <c r="AW64" s="20"/>
      <c r="AX64" s="38">
        <f t="shared" si="41"/>
        <v>0</v>
      </c>
      <c r="AY64" s="38">
        <f t="shared" si="41"/>
        <v>0</v>
      </c>
      <c r="AZ64" s="38">
        <f t="shared" si="41"/>
        <v>0</v>
      </c>
      <c r="BA64" s="38">
        <f t="shared" si="41"/>
        <v>0</v>
      </c>
      <c r="BB64" s="38">
        <f t="shared" si="41"/>
        <v>0</v>
      </c>
    </row>
    <row r="65" spans="2:54" x14ac:dyDescent="0.25">
      <c r="B65" s="46" t="s">
        <v>56</v>
      </c>
      <c r="C65" s="47" t="s">
        <v>95</v>
      </c>
      <c r="D65" s="47"/>
      <c r="E65" s="47"/>
      <c r="F65" s="48">
        <f>SUM(F66)</f>
        <v>115000000</v>
      </c>
      <c r="G65" s="48">
        <f t="shared" ref="G65:AP65" si="42">SUM(G66)</f>
        <v>0</v>
      </c>
      <c r="H65" s="48">
        <f t="shared" si="42"/>
        <v>0</v>
      </c>
      <c r="I65" s="48">
        <f t="shared" si="42"/>
        <v>0</v>
      </c>
      <c r="J65" s="48">
        <f t="shared" si="42"/>
        <v>0</v>
      </c>
      <c r="K65" s="48">
        <f t="shared" si="42"/>
        <v>0</v>
      </c>
      <c r="L65" s="48">
        <f t="shared" si="42"/>
        <v>0</v>
      </c>
      <c r="M65" s="48">
        <f t="shared" si="42"/>
        <v>0</v>
      </c>
      <c r="N65" s="48">
        <f t="shared" si="42"/>
        <v>0</v>
      </c>
      <c r="O65" s="48">
        <f t="shared" si="42"/>
        <v>0</v>
      </c>
      <c r="P65" s="48">
        <f t="shared" si="42"/>
        <v>0</v>
      </c>
      <c r="Q65" s="48">
        <f t="shared" si="42"/>
        <v>0</v>
      </c>
      <c r="R65" s="48">
        <f t="shared" si="42"/>
        <v>0</v>
      </c>
      <c r="S65" s="48">
        <f t="shared" si="42"/>
        <v>114200000</v>
      </c>
      <c r="T65" s="48">
        <f t="shared" si="42"/>
        <v>0</v>
      </c>
      <c r="U65" s="48">
        <f t="shared" si="42"/>
        <v>0</v>
      </c>
      <c r="V65" s="48">
        <f t="shared" si="42"/>
        <v>0</v>
      </c>
      <c r="W65" s="48">
        <f t="shared" si="42"/>
        <v>0</v>
      </c>
      <c r="X65" s="48">
        <f t="shared" si="42"/>
        <v>0</v>
      </c>
      <c r="Y65" s="48">
        <f t="shared" si="42"/>
        <v>0</v>
      </c>
      <c r="Z65" s="48">
        <f t="shared" si="42"/>
        <v>0</v>
      </c>
      <c r="AA65" s="48">
        <f t="shared" si="42"/>
        <v>0</v>
      </c>
      <c r="AB65" s="48">
        <f t="shared" si="42"/>
        <v>0</v>
      </c>
      <c r="AC65" s="48">
        <f t="shared" si="42"/>
        <v>0</v>
      </c>
      <c r="AD65" s="48">
        <f t="shared" si="42"/>
        <v>0</v>
      </c>
      <c r="AE65" s="48">
        <f t="shared" si="42"/>
        <v>0</v>
      </c>
      <c r="AF65" s="48">
        <f t="shared" si="42"/>
        <v>0</v>
      </c>
      <c r="AG65" s="48">
        <f t="shared" si="42"/>
        <v>0</v>
      </c>
      <c r="AH65" s="48">
        <f t="shared" si="42"/>
        <v>0</v>
      </c>
      <c r="AI65" s="48">
        <f t="shared" si="42"/>
        <v>0</v>
      </c>
      <c r="AJ65" s="48">
        <f t="shared" si="42"/>
        <v>0</v>
      </c>
      <c r="AK65" s="48">
        <f t="shared" si="42"/>
        <v>0</v>
      </c>
      <c r="AL65" s="48">
        <f t="shared" si="42"/>
        <v>0</v>
      </c>
      <c r="AM65" s="48">
        <f t="shared" si="42"/>
        <v>0</v>
      </c>
      <c r="AN65" s="48">
        <f t="shared" si="42"/>
        <v>0</v>
      </c>
      <c r="AO65" s="48">
        <f t="shared" si="42"/>
        <v>0</v>
      </c>
      <c r="AP65" s="48">
        <f t="shared" si="42"/>
        <v>0</v>
      </c>
      <c r="AQ65" s="48">
        <f t="shared" si="17"/>
        <v>114200000</v>
      </c>
      <c r="AR65" s="49">
        <f t="shared" si="3"/>
        <v>9.930434782608695E-3</v>
      </c>
      <c r="AS65" s="50">
        <f>F65-AQ65</f>
        <v>800000</v>
      </c>
      <c r="AT65" s="49">
        <f t="shared" si="7"/>
        <v>0.69565217391304346</v>
      </c>
      <c r="AU65" s="20" t="s">
        <v>90</v>
      </c>
      <c r="AV65" s="20" t="s">
        <v>91</v>
      </c>
      <c r="AW65" s="20"/>
      <c r="AX65" s="48">
        <f t="shared" ref="AX65:BB65" si="43">SUM(AX66)</f>
        <v>0</v>
      </c>
      <c r="AY65" s="48">
        <f t="shared" si="43"/>
        <v>0</v>
      </c>
      <c r="AZ65" s="48">
        <f t="shared" si="43"/>
        <v>0</v>
      </c>
      <c r="BA65" s="48">
        <f t="shared" si="43"/>
        <v>0</v>
      </c>
      <c r="BB65" s="48">
        <f t="shared" si="43"/>
        <v>0</v>
      </c>
    </row>
    <row r="66" spans="2:54" x14ac:dyDescent="0.25">
      <c r="B66" s="51">
        <v>532111</v>
      </c>
      <c r="C66" s="20" t="s">
        <v>96</v>
      </c>
      <c r="D66" s="20"/>
      <c r="E66" s="20"/>
      <c r="F66" s="52">
        <v>115000000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>
        <v>114200000</v>
      </c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>
        <f t="shared" si="17"/>
        <v>114200000</v>
      </c>
      <c r="AR66" s="54">
        <f t="shared" si="3"/>
        <v>9.930434782608695E-3</v>
      </c>
      <c r="AS66" s="55">
        <f>F66-AQ66</f>
        <v>800000</v>
      </c>
      <c r="AT66" s="54">
        <f t="shared" si="7"/>
        <v>0.69565217391304346</v>
      </c>
      <c r="AU66" s="20" t="s">
        <v>90</v>
      </c>
      <c r="AV66" s="20" t="s">
        <v>91</v>
      </c>
      <c r="AW66" s="20" t="s">
        <v>97</v>
      </c>
      <c r="AX66" s="52"/>
      <c r="AY66" s="52"/>
      <c r="AZ66" s="53"/>
      <c r="BA66" s="52"/>
      <c r="BB66" s="52"/>
    </row>
    <row r="67" spans="2:54" x14ac:dyDescent="0.25">
      <c r="B67" s="31" t="s">
        <v>98</v>
      </c>
      <c r="C67" s="32" t="s">
        <v>99</v>
      </c>
      <c r="D67" s="32">
        <v>9</v>
      </c>
      <c r="E67" s="32" t="s">
        <v>100</v>
      </c>
      <c r="F67" s="33">
        <f t="shared" ref="F67:AP67" si="44">F68+F76+F123</f>
        <v>5085940000</v>
      </c>
      <c r="G67" s="33">
        <f t="shared" si="44"/>
        <v>0</v>
      </c>
      <c r="H67" s="33">
        <f t="shared" si="44"/>
        <v>0</v>
      </c>
      <c r="I67" s="33">
        <f t="shared" si="44"/>
        <v>0</v>
      </c>
      <c r="J67" s="33">
        <f t="shared" si="44"/>
        <v>63640000</v>
      </c>
      <c r="K67" s="33">
        <f t="shared" si="44"/>
        <v>0</v>
      </c>
      <c r="L67" s="33">
        <f t="shared" si="44"/>
        <v>0</v>
      </c>
      <c r="M67" s="33">
        <f t="shared" si="44"/>
        <v>63640000</v>
      </c>
      <c r="N67" s="33">
        <f t="shared" si="44"/>
        <v>136990690</v>
      </c>
      <c r="O67" s="33">
        <f t="shared" si="44"/>
        <v>226935794</v>
      </c>
      <c r="P67" s="33">
        <f t="shared" si="44"/>
        <v>184892998</v>
      </c>
      <c r="Q67" s="33">
        <f t="shared" si="44"/>
        <v>75325796</v>
      </c>
      <c r="R67" s="33">
        <f t="shared" si="44"/>
        <v>0</v>
      </c>
      <c r="S67" s="33">
        <f t="shared" si="44"/>
        <v>75472600</v>
      </c>
      <c r="T67" s="33">
        <f t="shared" si="44"/>
        <v>83939616</v>
      </c>
      <c r="U67" s="33">
        <f t="shared" si="44"/>
        <v>0</v>
      </c>
      <c r="V67" s="33">
        <f t="shared" si="44"/>
        <v>0</v>
      </c>
      <c r="W67" s="33">
        <f t="shared" si="44"/>
        <v>0</v>
      </c>
      <c r="X67" s="33">
        <f t="shared" si="44"/>
        <v>0</v>
      </c>
      <c r="Y67" s="33">
        <f t="shared" si="44"/>
        <v>0</v>
      </c>
      <c r="Z67" s="33">
        <f t="shared" si="44"/>
        <v>0</v>
      </c>
      <c r="AA67" s="33">
        <f t="shared" si="44"/>
        <v>0</v>
      </c>
      <c r="AB67" s="33">
        <f t="shared" si="44"/>
        <v>0</v>
      </c>
      <c r="AC67" s="33">
        <f t="shared" si="44"/>
        <v>0</v>
      </c>
      <c r="AD67" s="33">
        <f t="shared" si="44"/>
        <v>0</v>
      </c>
      <c r="AE67" s="33">
        <f t="shared" si="44"/>
        <v>0</v>
      </c>
      <c r="AF67" s="33">
        <f t="shared" si="44"/>
        <v>0</v>
      </c>
      <c r="AG67" s="33">
        <f t="shared" si="44"/>
        <v>0</v>
      </c>
      <c r="AH67" s="33">
        <f t="shared" si="44"/>
        <v>0</v>
      </c>
      <c r="AI67" s="33">
        <f t="shared" si="44"/>
        <v>0</v>
      </c>
      <c r="AJ67" s="33">
        <f t="shared" si="44"/>
        <v>0</v>
      </c>
      <c r="AK67" s="33">
        <f t="shared" si="44"/>
        <v>0</v>
      </c>
      <c r="AL67" s="33">
        <f t="shared" si="44"/>
        <v>0</v>
      </c>
      <c r="AM67" s="33">
        <f t="shared" si="44"/>
        <v>0</v>
      </c>
      <c r="AN67" s="33">
        <f t="shared" si="44"/>
        <v>0</v>
      </c>
      <c r="AO67" s="33">
        <f t="shared" si="44"/>
        <v>0</v>
      </c>
      <c r="AP67" s="33">
        <f t="shared" si="44"/>
        <v>0</v>
      </c>
      <c r="AQ67" s="33">
        <f>SUM(G67:AP67)</f>
        <v>910837494</v>
      </c>
      <c r="AR67" s="34">
        <f t="shared" si="3"/>
        <v>1.7908931171032297E-3</v>
      </c>
      <c r="AS67" s="35">
        <f>F67-AQ67</f>
        <v>4175102506</v>
      </c>
      <c r="AT67" s="34">
        <f>AS67/F67*100</f>
        <v>82.091068828967707</v>
      </c>
      <c r="AU67" s="20"/>
      <c r="AV67" s="20"/>
      <c r="AW67" s="20"/>
      <c r="AX67" s="33">
        <f>AX68+AX76+AX123</f>
        <v>99961115</v>
      </c>
      <c r="AY67" s="33">
        <f>AY68+AY76+AY123</f>
        <v>226935794</v>
      </c>
      <c r="AZ67" s="33">
        <f>AZ68+AZ76+AZ123</f>
        <v>37029575</v>
      </c>
      <c r="BA67" s="33">
        <f>BA68+BA76+BA123</f>
        <v>75325796</v>
      </c>
      <c r="BB67" s="33">
        <f t="shared" ref="BB67" si="45">BB68+BB76+BB123</f>
        <v>83939616</v>
      </c>
    </row>
    <row r="68" spans="2:54" x14ac:dyDescent="0.25">
      <c r="B68" s="36" t="s">
        <v>101</v>
      </c>
      <c r="C68" s="37" t="s">
        <v>102</v>
      </c>
      <c r="D68" s="37">
        <v>2</v>
      </c>
      <c r="E68" s="37" t="s">
        <v>100</v>
      </c>
      <c r="F68" s="38">
        <f>F69</f>
        <v>153780000</v>
      </c>
      <c r="G68" s="38">
        <f t="shared" ref="G68:AP69" si="46">G69</f>
        <v>0</v>
      </c>
      <c r="H68" s="38">
        <f t="shared" si="46"/>
        <v>0</v>
      </c>
      <c r="I68" s="38">
        <f t="shared" si="46"/>
        <v>0</v>
      </c>
      <c r="J68" s="38">
        <f t="shared" si="46"/>
        <v>0</v>
      </c>
      <c r="K68" s="38">
        <f t="shared" si="46"/>
        <v>0</v>
      </c>
      <c r="L68" s="38">
        <f t="shared" si="46"/>
        <v>0</v>
      </c>
      <c r="M68" s="38">
        <f t="shared" si="46"/>
        <v>0</v>
      </c>
      <c r="N68" s="38">
        <f t="shared" si="46"/>
        <v>1890000</v>
      </c>
      <c r="O68" s="38">
        <f t="shared" si="46"/>
        <v>3436750</v>
      </c>
      <c r="P68" s="38">
        <f t="shared" si="46"/>
        <v>3570000</v>
      </c>
      <c r="Q68" s="38">
        <f t="shared" si="46"/>
        <v>0</v>
      </c>
      <c r="R68" s="38">
        <f t="shared" si="46"/>
        <v>0</v>
      </c>
      <c r="S68" s="38">
        <f t="shared" si="46"/>
        <v>10960600</v>
      </c>
      <c r="T68" s="38">
        <f t="shared" si="46"/>
        <v>0</v>
      </c>
      <c r="U68" s="38">
        <f t="shared" si="46"/>
        <v>0</v>
      </c>
      <c r="V68" s="38">
        <f t="shared" si="46"/>
        <v>0</v>
      </c>
      <c r="W68" s="38">
        <f t="shared" si="46"/>
        <v>0</v>
      </c>
      <c r="X68" s="38">
        <f t="shared" si="46"/>
        <v>0</v>
      </c>
      <c r="Y68" s="38">
        <f t="shared" si="46"/>
        <v>0</v>
      </c>
      <c r="Z68" s="38">
        <f t="shared" si="46"/>
        <v>0</v>
      </c>
      <c r="AA68" s="38">
        <f t="shared" si="46"/>
        <v>0</v>
      </c>
      <c r="AB68" s="38">
        <f t="shared" si="46"/>
        <v>0</v>
      </c>
      <c r="AC68" s="38">
        <f t="shared" si="46"/>
        <v>0</v>
      </c>
      <c r="AD68" s="38">
        <f t="shared" si="46"/>
        <v>0</v>
      </c>
      <c r="AE68" s="38">
        <f t="shared" si="46"/>
        <v>0</v>
      </c>
      <c r="AF68" s="38">
        <f t="shared" si="46"/>
        <v>0</v>
      </c>
      <c r="AG68" s="38">
        <f t="shared" si="46"/>
        <v>0</v>
      </c>
      <c r="AH68" s="38">
        <f t="shared" si="46"/>
        <v>0</v>
      </c>
      <c r="AI68" s="38">
        <f t="shared" si="46"/>
        <v>0</v>
      </c>
      <c r="AJ68" s="38">
        <f t="shared" si="46"/>
        <v>0</v>
      </c>
      <c r="AK68" s="38">
        <f t="shared" si="46"/>
        <v>0</v>
      </c>
      <c r="AL68" s="38">
        <f t="shared" si="46"/>
        <v>0</v>
      </c>
      <c r="AM68" s="38">
        <f t="shared" si="46"/>
        <v>0</v>
      </c>
      <c r="AN68" s="38">
        <f t="shared" si="46"/>
        <v>0</v>
      </c>
      <c r="AO68" s="38">
        <f t="shared" si="46"/>
        <v>0</v>
      </c>
      <c r="AP68" s="38">
        <f t="shared" si="46"/>
        <v>0</v>
      </c>
      <c r="AQ68" s="38">
        <f t="shared" si="17"/>
        <v>19857350</v>
      </c>
      <c r="AR68" s="39">
        <f t="shared" si="3"/>
        <v>1.291283001690727E-3</v>
      </c>
      <c r="AS68" s="40">
        <f t="shared" si="4"/>
        <v>133922650</v>
      </c>
      <c r="AT68" s="39">
        <f t="shared" si="7"/>
        <v>87.087169983092721</v>
      </c>
      <c r="AU68" s="20" t="s">
        <v>103</v>
      </c>
      <c r="AV68" s="20" t="s">
        <v>104</v>
      </c>
      <c r="AW68" s="20"/>
      <c r="AX68" s="38">
        <f t="shared" ref="AX68:BB69" si="47">AX69</f>
        <v>0</v>
      </c>
      <c r="AY68" s="38">
        <f t="shared" si="47"/>
        <v>3436750</v>
      </c>
      <c r="AZ68" s="38">
        <f t="shared" si="47"/>
        <v>1890000</v>
      </c>
      <c r="BA68" s="38">
        <f t="shared" si="47"/>
        <v>0</v>
      </c>
      <c r="BB68" s="38">
        <f t="shared" si="47"/>
        <v>0</v>
      </c>
    </row>
    <row r="69" spans="2:54" x14ac:dyDescent="0.25">
      <c r="B69" s="36">
        <v>311</v>
      </c>
      <c r="C69" s="37" t="s">
        <v>105</v>
      </c>
      <c r="D69" s="37"/>
      <c r="E69" s="37"/>
      <c r="F69" s="38">
        <f>F70</f>
        <v>153780000</v>
      </c>
      <c r="G69" s="38">
        <f t="shared" si="46"/>
        <v>0</v>
      </c>
      <c r="H69" s="38">
        <f t="shared" si="46"/>
        <v>0</v>
      </c>
      <c r="I69" s="38">
        <f t="shared" si="46"/>
        <v>0</v>
      </c>
      <c r="J69" s="38">
        <f t="shared" si="46"/>
        <v>0</v>
      </c>
      <c r="K69" s="38">
        <f t="shared" si="46"/>
        <v>0</v>
      </c>
      <c r="L69" s="38">
        <f t="shared" si="46"/>
        <v>0</v>
      </c>
      <c r="M69" s="38">
        <f t="shared" si="46"/>
        <v>0</v>
      </c>
      <c r="N69" s="38">
        <f t="shared" si="46"/>
        <v>1890000</v>
      </c>
      <c r="O69" s="38">
        <f t="shared" si="46"/>
        <v>3436750</v>
      </c>
      <c r="P69" s="38">
        <f t="shared" si="46"/>
        <v>3570000</v>
      </c>
      <c r="Q69" s="38">
        <f t="shared" si="46"/>
        <v>0</v>
      </c>
      <c r="R69" s="38">
        <f t="shared" si="46"/>
        <v>0</v>
      </c>
      <c r="S69" s="38">
        <f t="shared" si="46"/>
        <v>10960600</v>
      </c>
      <c r="T69" s="38">
        <f t="shared" si="46"/>
        <v>0</v>
      </c>
      <c r="U69" s="38">
        <f t="shared" si="46"/>
        <v>0</v>
      </c>
      <c r="V69" s="38">
        <f t="shared" si="46"/>
        <v>0</v>
      </c>
      <c r="W69" s="38">
        <f t="shared" si="46"/>
        <v>0</v>
      </c>
      <c r="X69" s="38">
        <f t="shared" si="46"/>
        <v>0</v>
      </c>
      <c r="Y69" s="38">
        <f t="shared" si="46"/>
        <v>0</v>
      </c>
      <c r="Z69" s="38">
        <f t="shared" si="46"/>
        <v>0</v>
      </c>
      <c r="AA69" s="38">
        <f t="shared" si="46"/>
        <v>0</v>
      </c>
      <c r="AB69" s="38">
        <f t="shared" si="46"/>
        <v>0</v>
      </c>
      <c r="AC69" s="38">
        <f t="shared" si="46"/>
        <v>0</v>
      </c>
      <c r="AD69" s="38">
        <f t="shared" si="46"/>
        <v>0</v>
      </c>
      <c r="AE69" s="38">
        <f t="shared" si="46"/>
        <v>0</v>
      </c>
      <c r="AF69" s="38">
        <f t="shared" si="46"/>
        <v>0</v>
      </c>
      <c r="AG69" s="38">
        <f t="shared" si="46"/>
        <v>0</v>
      </c>
      <c r="AH69" s="38">
        <f t="shared" si="46"/>
        <v>0</v>
      </c>
      <c r="AI69" s="38">
        <f t="shared" si="46"/>
        <v>0</v>
      </c>
      <c r="AJ69" s="38">
        <f t="shared" si="46"/>
        <v>0</v>
      </c>
      <c r="AK69" s="38">
        <f t="shared" si="46"/>
        <v>0</v>
      </c>
      <c r="AL69" s="38">
        <f t="shared" si="46"/>
        <v>0</v>
      </c>
      <c r="AM69" s="38">
        <f t="shared" si="46"/>
        <v>0</v>
      </c>
      <c r="AN69" s="38">
        <f t="shared" si="46"/>
        <v>0</v>
      </c>
      <c r="AO69" s="38">
        <f t="shared" si="46"/>
        <v>0</v>
      </c>
      <c r="AP69" s="38">
        <f t="shared" si="46"/>
        <v>0</v>
      </c>
      <c r="AQ69" s="38">
        <f t="shared" si="17"/>
        <v>19857350</v>
      </c>
      <c r="AR69" s="39">
        <f t="shared" si="3"/>
        <v>1.291283001690727E-3</v>
      </c>
      <c r="AS69" s="40">
        <f t="shared" si="4"/>
        <v>133922650</v>
      </c>
      <c r="AT69" s="39">
        <f t="shared" si="7"/>
        <v>87.087169983092721</v>
      </c>
      <c r="AU69" s="20" t="s">
        <v>103</v>
      </c>
      <c r="AV69" s="20" t="s">
        <v>104</v>
      </c>
      <c r="AW69" s="20"/>
      <c r="AX69" s="38">
        <f t="shared" si="47"/>
        <v>0</v>
      </c>
      <c r="AY69" s="38">
        <f t="shared" si="47"/>
        <v>3436750</v>
      </c>
      <c r="AZ69" s="38">
        <f t="shared" si="47"/>
        <v>1890000</v>
      </c>
      <c r="BA69" s="38">
        <f t="shared" si="47"/>
        <v>0</v>
      </c>
      <c r="BB69" s="38">
        <f t="shared" si="47"/>
        <v>0</v>
      </c>
    </row>
    <row r="70" spans="2:54" x14ac:dyDescent="0.25">
      <c r="B70" s="46" t="s">
        <v>56</v>
      </c>
      <c r="C70" s="47" t="s">
        <v>106</v>
      </c>
      <c r="D70" s="47"/>
      <c r="E70" s="47"/>
      <c r="F70" s="48">
        <f>SUM(F71:F75)</f>
        <v>153780000</v>
      </c>
      <c r="G70" s="48">
        <f t="shared" ref="G70:AP70" si="48">SUM(G71:G75)</f>
        <v>0</v>
      </c>
      <c r="H70" s="48">
        <f t="shared" si="48"/>
        <v>0</v>
      </c>
      <c r="I70" s="48">
        <f t="shared" si="48"/>
        <v>0</v>
      </c>
      <c r="J70" s="48">
        <f t="shared" si="48"/>
        <v>0</v>
      </c>
      <c r="K70" s="48">
        <f t="shared" si="48"/>
        <v>0</v>
      </c>
      <c r="L70" s="48">
        <f t="shared" si="48"/>
        <v>0</v>
      </c>
      <c r="M70" s="48">
        <f t="shared" si="48"/>
        <v>0</v>
      </c>
      <c r="N70" s="48">
        <f t="shared" si="48"/>
        <v>1890000</v>
      </c>
      <c r="O70" s="48">
        <f t="shared" si="48"/>
        <v>3436750</v>
      </c>
      <c r="P70" s="48">
        <f t="shared" si="48"/>
        <v>3570000</v>
      </c>
      <c r="Q70" s="48">
        <f t="shared" si="48"/>
        <v>0</v>
      </c>
      <c r="R70" s="48">
        <f t="shared" si="48"/>
        <v>0</v>
      </c>
      <c r="S70" s="48">
        <f t="shared" si="48"/>
        <v>10960600</v>
      </c>
      <c r="T70" s="48">
        <f t="shared" si="48"/>
        <v>0</v>
      </c>
      <c r="U70" s="48">
        <f t="shared" si="48"/>
        <v>0</v>
      </c>
      <c r="V70" s="48">
        <f t="shared" si="48"/>
        <v>0</v>
      </c>
      <c r="W70" s="48">
        <f t="shared" si="48"/>
        <v>0</v>
      </c>
      <c r="X70" s="48">
        <f t="shared" si="48"/>
        <v>0</v>
      </c>
      <c r="Y70" s="48">
        <f t="shared" si="48"/>
        <v>0</v>
      </c>
      <c r="Z70" s="48">
        <f t="shared" si="48"/>
        <v>0</v>
      </c>
      <c r="AA70" s="48">
        <f t="shared" si="48"/>
        <v>0</v>
      </c>
      <c r="AB70" s="48">
        <f t="shared" si="48"/>
        <v>0</v>
      </c>
      <c r="AC70" s="48">
        <f t="shared" si="48"/>
        <v>0</v>
      </c>
      <c r="AD70" s="48">
        <f t="shared" si="48"/>
        <v>0</v>
      </c>
      <c r="AE70" s="48">
        <f t="shared" si="48"/>
        <v>0</v>
      </c>
      <c r="AF70" s="48">
        <f t="shared" si="48"/>
        <v>0</v>
      </c>
      <c r="AG70" s="48">
        <f t="shared" si="48"/>
        <v>0</v>
      </c>
      <c r="AH70" s="48">
        <f t="shared" si="48"/>
        <v>0</v>
      </c>
      <c r="AI70" s="48">
        <f t="shared" si="48"/>
        <v>0</v>
      </c>
      <c r="AJ70" s="48">
        <f t="shared" si="48"/>
        <v>0</v>
      </c>
      <c r="AK70" s="48">
        <f t="shared" si="48"/>
        <v>0</v>
      </c>
      <c r="AL70" s="48">
        <f t="shared" si="48"/>
        <v>0</v>
      </c>
      <c r="AM70" s="48">
        <f t="shared" si="48"/>
        <v>0</v>
      </c>
      <c r="AN70" s="48">
        <f t="shared" si="48"/>
        <v>0</v>
      </c>
      <c r="AO70" s="48">
        <f t="shared" si="48"/>
        <v>0</v>
      </c>
      <c r="AP70" s="48">
        <f t="shared" si="48"/>
        <v>0</v>
      </c>
      <c r="AQ70" s="48">
        <f>SUM(G70:AP70)</f>
        <v>19857350</v>
      </c>
      <c r="AR70" s="49">
        <f t="shared" si="3"/>
        <v>1.291283001690727E-3</v>
      </c>
      <c r="AS70" s="50">
        <f t="shared" si="4"/>
        <v>133922650</v>
      </c>
      <c r="AT70" s="49">
        <f t="shared" si="7"/>
        <v>87.087169983092721</v>
      </c>
      <c r="AU70" s="20" t="s">
        <v>103</v>
      </c>
      <c r="AV70" s="20" t="s">
        <v>104</v>
      </c>
      <c r="AW70" s="20"/>
      <c r="AX70" s="48">
        <f t="shared" ref="AX70:BB70" si="49">SUM(AX71:AX75)</f>
        <v>0</v>
      </c>
      <c r="AY70" s="48">
        <f t="shared" si="49"/>
        <v>3436750</v>
      </c>
      <c r="AZ70" s="48">
        <f t="shared" si="49"/>
        <v>1890000</v>
      </c>
      <c r="BA70" s="48">
        <f t="shared" si="49"/>
        <v>0</v>
      </c>
      <c r="BB70" s="48">
        <f t="shared" si="49"/>
        <v>0</v>
      </c>
    </row>
    <row r="71" spans="2:54" x14ac:dyDescent="0.25">
      <c r="B71" s="51">
        <v>521211</v>
      </c>
      <c r="C71" s="20" t="s">
        <v>58</v>
      </c>
      <c r="D71" s="20"/>
      <c r="E71" s="20"/>
      <c r="F71" s="52">
        <v>14400000</v>
      </c>
      <c r="G71" s="52"/>
      <c r="H71" s="52"/>
      <c r="I71" s="52"/>
      <c r="J71" s="52"/>
      <c r="K71" s="52"/>
      <c r="L71" s="52"/>
      <c r="M71" s="52"/>
      <c r="N71" s="53">
        <v>1890000</v>
      </c>
      <c r="O71" s="52">
        <v>986000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>
        <f t="shared" si="17"/>
        <v>2876000</v>
      </c>
      <c r="AR71" s="54">
        <f t="shared" si="3"/>
        <v>1.9972222222222223E-3</v>
      </c>
      <c r="AS71" s="55">
        <f t="shared" si="4"/>
        <v>11524000</v>
      </c>
      <c r="AT71" s="54">
        <f t="shared" si="7"/>
        <v>80.027777777777771</v>
      </c>
      <c r="AU71" s="20" t="s">
        <v>103</v>
      </c>
      <c r="AV71" s="20" t="s">
        <v>104</v>
      </c>
      <c r="AW71" s="20" t="s">
        <v>59</v>
      </c>
      <c r="AX71" s="52"/>
      <c r="AY71" s="52">
        <v>986000</v>
      </c>
      <c r="AZ71" s="53">
        <v>1890000</v>
      </c>
      <c r="BA71" s="52"/>
      <c r="BB71" s="52"/>
    </row>
    <row r="72" spans="2:54" x14ac:dyDescent="0.25">
      <c r="B72" s="51">
        <v>521219</v>
      </c>
      <c r="C72" s="20" t="s">
        <v>73</v>
      </c>
      <c r="D72" s="20"/>
      <c r="E72" s="20"/>
      <c r="F72" s="52">
        <v>8000000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>
        <f t="shared" si="17"/>
        <v>0</v>
      </c>
      <c r="AR72" s="54">
        <f t="shared" si="3"/>
        <v>0</v>
      </c>
      <c r="AS72" s="55">
        <f t="shared" si="4"/>
        <v>8000000</v>
      </c>
      <c r="AT72" s="54">
        <f t="shared" si="7"/>
        <v>100</v>
      </c>
      <c r="AU72" s="20" t="s">
        <v>103</v>
      </c>
      <c r="AV72" s="20" t="s">
        <v>104</v>
      </c>
      <c r="AW72" s="20" t="s">
        <v>59</v>
      </c>
      <c r="AX72" s="52"/>
      <c r="AY72" s="52"/>
      <c r="AZ72" s="53"/>
      <c r="BA72" s="52"/>
      <c r="BB72" s="52"/>
    </row>
    <row r="73" spans="2:54" x14ac:dyDescent="0.25">
      <c r="B73" s="51">
        <v>521811</v>
      </c>
      <c r="C73" s="20" t="s">
        <v>74</v>
      </c>
      <c r="D73" s="20"/>
      <c r="E73" s="20"/>
      <c r="F73" s="52">
        <v>12000000</v>
      </c>
      <c r="G73" s="52"/>
      <c r="H73" s="52"/>
      <c r="I73" s="52"/>
      <c r="J73" s="52"/>
      <c r="K73" s="52"/>
      <c r="L73" s="52"/>
      <c r="M73" s="52"/>
      <c r="N73" s="52"/>
      <c r="O73" s="52">
        <v>2450750</v>
      </c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>
        <f t="shared" si="17"/>
        <v>2450750</v>
      </c>
      <c r="AR73" s="54">
        <f t="shared" si="3"/>
        <v>2.0422916666666666E-3</v>
      </c>
      <c r="AS73" s="55">
        <f>F73-AQ73</f>
        <v>9549250</v>
      </c>
      <c r="AT73" s="54">
        <f t="shared" si="7"/>
        <v>79.577083333333334</v>
      </c>
      <c r="AU73" s="20" t="s">
        <v>103</v>
      </c>
      <c r="AV73" s="20" t="s">
        <v>104</v>
      </c>
      <c r="AW73" s="20" t="s">
        <v>59</v>
      </c>
      <c r="AX73" s="52"/>
      <c r="AY73" s="52">
        <v>2450750</v>
      </c>
      <c r="AZ73" s="53"/>
      <c r="BA73" s="52"/>
      <c r="BB73" s="52"/>
    </row>
    <row r="74" spans="2:54" x14ac:dyDescent="0.25">
      <c r="B74" s="51">
        <v>522151</v>
      </c>
      <c r="C74" s="20" t="s">
        <v>60</v>
      </c>
      <c r="D74" s="20"/>
      <c r="E74" s="20"/>
      <c r="F74" s="52">
        <v>4000000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>
        <f t="shared" si="17"/>
        <v>0</v>
      </c>
      <c r="AR74" s="54">
        <f t="shared" si="3"/>
        <v>0</v>
      </c>
      <c r="AS74" s="55">
        <f t="shared" si="4"/>
        <v>4000000</v>
      </c>
      <c r="AT74" s="54">
        <f t="shared" si="7"/>
        <v>100</v>
      </c>
      <c r="AU74" s="20" t="s">
        <v>103</v>
      </c>
      <c r="AV74" s="20" t="s">
        <v>104</v>
      </c>
      <c r="AW74" s="20" t="s">
        <v>59</v>
      </c>
      <c r="AX74" s="52"/>
      <c r="AY74" s="52"/>
      <c r="AZ74" s="53"/>
      <c r="BA74" s="52"/>
      <c r="BB74" s="52"/>
    </row>
    <row r="75" spans="2:54" x14ac:dyDescent="0.25">
      <c r="B75" s="51">
        <v>524111</v>
      </c>
      <c r="C75" s="20" t="s">
        <v>61</v>
      </c>
      <c r="D75" s="20"/>
      <c r="E75" s="20"/>
      <c r="F75" s="52">
        <v>115380000</v>
      </c>
      <c r="G75" s="52"/>
      <c r="H75" s="52"/>
      <c r="I75" s="52"/>
      <c r="J75" s="52"/>
      <c r="K75" s="52"/>
      <c r="L75" s="52"/>
      <c r="M75" s="52"/>
      <c r="N75" s="52"/>
      <c r="O75" s="52"/>
      <c r="P75" s="52">
        <v>3570000</v>
      </c>
      <c r="Q75" s="52"/>
      <c r="R75" s="52"/>
      <c r="S75" s="52">
        <v>10960600</v>
      </c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>
        <f t="shared" si="17"/>
        <v>14530600</v>
      </c>
      <c r="AR75" s="54">
        <f t="shared" si="3"/>
        <v>1.2593690414283236E-3</v>
      </c>
      <c r="AS75" s="55">
        <f t="shared" si="4"/>
        <v>100849400</v>
      </c>
      <c r="AT75" s="54">
        <f t="shared" si="7"/>
        <v>87.406309585716755</v>
      </c>
      <c r="AU75" s="20" t="s">
        <v>103</v>
      </c>
      <c r="AV75" s="20" t="s">
        <v>104</v>
      </c>
      <c r="AW75" s="20" t="s">
        <v>59</v>
      </c>
      <c r="AX75" s="52"/>
      <c r="AY75" s="52"/>
      <c r="AZ75" s="53"/>
      <c r="BA75" s="52"/>
      <c r="BB75" s="52"/>
    </row>
    <row r="76" spans="2:54" x14ac:dyDescent="0.25">
      <c r="B76" s="36" t="s">
        <v>107</v>
      </c>
      <c r="C76" s="37" t="s">
        <v>108</v>
      </c>
      <c r="D76" s="37">
        <v>1</v>
      </c>
      <c r="E76" s="37" t="s">
        <v>100</v>
      </c>
      <c r="F76" s="38">
        <f t="shared" ref="F76:AP76" si="50">F77</f>
        <v>2736502000</v>
      </c>
      <c r="G76" s="38">
        <f t="shared" si="50"/>
        <v>0</v>
      </c>
      <c r="H76" s="38">
        <f t="shared" si="50"/>
        <v>0</v>
      </c>
      <c r="I76" s="38">
        <f t="shared" si="50"/>
        <v>0</v>
      </c>
      <c r="J76" s="38">
        <f t="shared" si="50"/>
        <v>0</v>
      </c>
      <c r="K76" s="38">
        <f t="shared" si="50"/>
        <v>0</v>
      </c>
      <c r="L76" s="38">
        <f t="shared" si="50"/>
        <v>0</v>
      </c>
      <c r="M76" s="38">
        <f t="shared" si="50"/>
        <v>0</v>
      </c>
      <c r="N76" s="38">
        <f t="shared" si="50"/>
        <v>85679153</v>
      </c>
      <c r="O76" s="38">
        <f t="shared" si="50"/>
        <v>142958644</v>
      </c>
      <c r="P76" s="38">
        <f t="shared" si="50"/>
        <v>54042998</v>
      </c>
      <c r="Q76" s="38">
        <f t="shared" si="50"/>
        <v>40187000</v>
      </c>
      <c r="R76" s="38">
        <f t="shared" si="50"/>
        <v>0</v>
      </c>
      <c r="S76" s="38">
        <f t="shared" si="50"/>
        <v>872000</v>
      </c>
      <c r="T76" s="38">
        <f t="shared" si="50"/>
        <v>18988905</v>
      </c>
      <c r="U76" s="38">
        <f t="shared" si="50"/>
        <v>0</v>
      </c>
      <c r="V76" s="38">
        <f t="shared" si="50"/>
        <v>0</v>
      </c>
      <c r="W76" s="38">
        <f t="shared" si="50"/>
        <v>0</v>
      </c>
      <c r="X76" s="38">
        <f t="shared" si="50"/>
        <v>0</v>
      </c>
      <c r="Y76" s="38">
        <f t="shared" si="50"/>
        <v>0</v>
      </c>
      <c r="Z76" s="38">
        <f t="shared" si="50"/>
        <v>0</v>
      </c>
      <c r="AA76" s="38">
        <f t="shared" si="50"/>
        <v>0</v>
      </c>
      <c r="AB76" s="38">
        <f t="shared" si="50"/>
        <v>0</v>
      </c>
      <c r="AC76" s="38">
        <f t="shared" si="50"/>
        <v>0</v>
      </c>
      <c r="AD76" s="38">
        <f t="shared" si="50"/>
        <v>0</v>
      </c>
      <c r="AE76" s="38">
        <f t="shared" si="50"/>
        <v>0</v>
      </c>
      <c r="AF76" s="38">
        <f t="shared" si="50"/>
        <v>0</v>
      </c>
      <c r="AG76" s="38">
        <f t="shared" si="50"/>
        <v>0</v>
      </c>
      <c r="AH76" s="38">
        <f t="shared" si="50"/>
        <v>0</v>
      </c>
      <c r="AI76" s="38">
        <f t="shared" si="50"/>
        <v>0</v>
      </c>
      <c r="AJ76" s="38">
        <f t="shared" si="50"/>
        <v>0</v>
      </c>
      <c r="AK76" s="38">
        <f t="shared" si="50"/>
        <v>0</v>
      </c>
      <c r="AL76" s="38">
        <f t="shared" si="50"/>
        <v>0</v>
      </c>
      <c r="AM76" s="38">
        <f t="shared" si="50"/>
        <v>0</v>
      </c>
      <c r="AN76" s="38">
        <f t="shared" si="50"/>
        <v>0</v>
      </c>
      <c r="AO76" s="38">
        <f t="shared" si="50"/>
        <v>0</v>
      </c>
      <c r="AP76" s="38">
        <f t="shared" si="50"/>
        <v>0</v>
      </c>
      <c r="AQ76" s="38">
        <f t="shared" si="17"/>
        <v>342728700</v>
      </c>
      <c r="AR76" s="39">
        <f t="shared" si="3"/>
        <v>1.2524335812654258E-3</v>
      </c>
      <c r="AS76" s="40">
        <f t="shared" si="4"/>
        <v>2393773300</v>
      </c>
      <c r="AT76" s="39">
        <f t="shared" si="7"/>
        <v>87.475664187345743</v>
      </c>
      <c r="AU76" s="20"/>
      <c r="AV76" s="20"/>
      <c r="AW76" s="20"/>
      <c r="AX76" s="38">
        <f t="shared" ref="AX76:BB76" si="51">AX77</f>
        <v>59308000</v>
      </c>
      <c r="AY76" s="38">
        <f t="shared" si="51"/>
        <v>142958644</v>
      </c>
      <c r="AZ76" s="38">
        <f t="shared" si="51"/>
        <v>26371153</v>
      </c>
      <c r="BA76" s="38">
        <f t="shared" si="51"/>
        <v>40187000</v>
      </c>
      <c r="BB76" s="38">
        <f t="shared" si="51"/>
        <v>18988905</v>
      </c>
    </row>
    <row r="77" spans="2:54" x14ac:dyDescent="0.25">
      <c r="B77" s="36">
        <v>301</v>
      </c>
      <c r="C77" s="37" t="s">
        <v>109</v>
      </c>
      <c r="D77" s="37"/>
      <c r="E77" s="37"/>
      <c r="F77" s="38">
        <f t="shared" ref="F77:AP77" si="52">F78+F82+F86+F91+F95+F102+F108+F113+F118</f>
        <v>2736502000</v>
      </c>
      <c r="G77" s="38">
        <f t="shared" si="52"/>
        <v>0</v>
      </c>
      <c r="H77" s="38">
        <f t="shared" si="52"/>
        <v>0</v>
      </c>
      <c r="I77" s="38">
        <f t="shared" si="52"/>
        <v>0</v>
      </c>
      <c r="J77" s="38">
        <f t="shared" si="52"/>
        <v>0</v>
      </c>
      <c r="K77" s="38">
        <f t="shared" si="52"/>
        <v>0</v>
      </c>
      <c r="L77" s="38">
        <f t="shared" si="52"/>
        <v>0</v>
      </c>
      <c r="M77" s="38">
        <f t="shared" si="52"/>
        <v>0</v>
      </c>
      <c r="N77" s="38">
        <f t="shared" si="52"/>
        <v>85679153</v>
      </c>
      <c r="O77" s="38">
        <f t="shared" si="52"/>
        <v>142958644</v>
      </c>
      <c r="P77" s="38">
        <f t="shared" si="52"/>
        <v>54042998</v>
      </c>
      <c r="Q77" s="38">
        <f t="shared" si="52"/>
        <v>40187000</v>
      </c>
      <c r="R77" s="38">
        <f t="shared" si="52"/>
        <v>0</v>
      </c>
      <c r="S77" s="38">
        <f t="shared" si="52"/>
        <v>872000</v>
      </c>
      <c r="T77" s="38">
        <f t="shared" si="52"/>
        <v>18988905</v>
      </c>
      <c r="U77" s="38">
        <f t="shared" si="52"/>
        <v>0</v>
      </c>
      <c r="V77" s="38">
        <f t="shared" si="52"/>
        <v>0</v>
      </c>
      <c r="W77" s="38">
        <f t="shared" si="52"/>
        <v>0</v>
      </c>
      <c r="X77" s="38">
        <f t="shared" si="52"/>
        <v>0</v>
      </c>
      <c r="Y77" s="38">
        <f t="shared" si="52"/>
        <v>0</v>
      </c>
      <c r="Z77" s="38">
        <f t="shared" si="52"/>
        <v>0</v>
      </c>
      <c r="AA77" s="38">
        <f t="shared" si="52"/>
        <v>0</v>
      </c>
      <c r="AB77" s="38">
        <f t="shared" si="52"/>
        <v>0</v>
      </c>
      <c r="AC77" s="38">
        <f t="shared" si="52"/>
        <v>0</v>
      </c>
      <c r="AD77" s="38">
        <f t="shared" si="52"/>
        <v>0</v>
      </c>
      <c r="AE77" s="38">
        <f t="shared" si="52"/>
        <v>0</v>
      </c>
      <c r="AF77" s="38">
        <f t="shared" si="52"/>
        <v>0</v>
      </c>
      <c r="AG77" s="38">
        <f t="shared" si="52"/>
        <v>0</v>
      </c>
      <c r="AH77" s="38">
        <f t="shared" si="52"/>
        <v>0</v>
      </c>
      <c r="AI77" s="38">
        <f t="shared" si="52"/>
        <v>0</v>
      </c>
      <c r="AJ77" s="38">
        <f t="shared" si="52"/>
        <v>0</v>
      </c>
      <c r="AK77" s="38">
        <f t="shared" si="52"/>
        <v>0</v>
      </c>
      <c r="AL77" s="38">
        <f t="shared" si="52"/>
        <v>0</v>
      </c>
      <c r="AM77" s="38">
        <f t="shared" si="52"/>
        <v>0</v>
      </c>
      <c r="AN77" s="38">
        <f t="shared" si="52"/>
        <v>0</v>
      </c>
      <c r="AO77" s="38">
        <f t="shared" si="52"/>
        <v>0</v>
      </c>
      <c r="AP77" s="38">
        <f t="shared" si="52"/>
        <v>0</v>
      </c>
      <c r="AQ77" s="38">
        <f t="shared" si="17"/>
        <v>342728700</v>
      </c>
      <c r="AR77" s="39">
        <f t="shared" si="3"/>
        <v>1.2524335812654258E-3</v>
      </c>
      <c r="AS77" s="40">
        <f t="shared" si="4"/>
        <v>2393773300</v>
      </c>
      <c r="AT77" s="39">
        <f t="shared" si="7"/>
        <v>87.475664187345743</v>
      </c>
      <c r="AU77" s="20"/>
      <c r="AV77" s="20"/>
      <c r="AW77" s="20"/>
      <c r="AX77" s="38">
        <f>AX78+AX82+AX86+AX91+AX95+AX102+AX108+AX113+AX118</f>
        <v>59308000</v>
      </c>
      <c r="AY77" s="38">
        <f>AY78+AY82+AY86+AY91+AY95+AY102+AY108+AY113+AY118</f>
        <v>142958644</v>
      </c>
      <c r="AZ77" s="38">
        <f>AZ78+AZ82+AZ86+AZ91+AZ95+AZ102+AZ108+AZ113+AZ118</f>
        <v>26371153</v>
      </c>
      <c r="BA77" s="38">
        <f>BA78+BA82+BA86+BA91+BA95+BA102+BA108+BA113+BA118</f>
        <v>40187000</v>
      </c>
      <c r="BB77" s="38">
        <f t="shared" ref="BB77" si="53">BB78+BB82+BB86+BB91+BB95+BB102+BB108+BB113+BB118</f>
        <v>18988905</v>
      </c>
    </row>
    <row r="78" spans="2:54" x14ac:dyDescent="0.25">
      <c r="B78" s="46" t="s">
        <v>56</v>
      </c>
      <c r="C78" s="47" t="s">
        <v>110</v>
      </c>
      <c r="D78" s="47"/>
      <c r="E78" s="47"/>
      <c r="F78" s="48">
        <f t="shared" ref="F78" si="54">SUM(F79:F81)</f>
        <v>51100000</v>
      </c>
      <c r="G78" s="48">
        <f t="shared" ref="G78:AP78" si="55">SUM(G79:G81)</f>
        <v>0</v>
      </c>
      <c r="H78" s="48">
        <f t="shared" si="55"/>
        <v>0</v>
      </c>
      <c r="I78" s="48">
        <f t="shared" si="55"/>
        <v>0</v>
      </c>
      <c r="J78" s="48">
        <f t="shared" si="55"/>
        <v>0</v>
      </c>
      <c r="K78" s="48">
        <f t="shared" si="55"/>
        <v>0</v>
      </c>
      <c r="L78" s="48">
        <f t="shared" si="55"/>
        <v>0</v>
      </c>
      <c r="M78" s="48">
        <f t="shared" si="55"/>
        <v>0</v>
      </c>
      <c r="N78" s="48">
        <f t="shared" si="55"/>
        <v>3135000</v>
      </c>
      <c r="O78" s="48">
        <f t="shared" si="55"/>
        <v>5948800</v>
      </c>
      <c r="P78" s="48">
        <f t="shared" si="55"/>
        <v>0</v>
      </c>
      <c r="Q78" s="48">
        <f t="shared" si="55"/>
        <v>3960000</v>
      </c>
      <c r="R78" s="48">
        <f t="shared" si="55"/>
        <v>0</v>
      </c>
      <c r="S78" s="48">
        <f t="shared" si="55"/>
        <v>0</v>
      </c>
      <c r="T78" s="48">
        <f t="shared" si="55"/>
        <v>0</v>
      </c>
      <c r="U78" s="48">
        <f t="shared" si="55"/>
        <v>0</v>
      </c>
      <c r="V78" s="48">
        <f t="shared" si="55"/>
        <v>0</v>
      </c>
      <c r="W78" s="48">
        <f t="shared" si="55"/>
        <v>0</v>
      </c>
      <c r="X78" s="48">
        <f t="shared" si="55"/>
        <v>0</v>
      </c>
      <c r="Y78" s="48">
        <f t="shared" si="55"/>
        <v>0</v>
      </c>
      <c r="Z78" s="48">
        <f t="shared" si="55"/>
        <v>0</v>
      </c>
      <c r="AA78" s="48">
        <f t="shared" si="55"/>
        <v>0</v>
      </c>
      <c r="AB78" s="48">
        <f t="shared" si="55"/>
        <v>0</v>
      </c>
      <c r="AC78" s="48">
        <f t="shared" si="55"/>
        <v>0</v>
      </c>
      <c r="AD78" s="48">
        <f t="shared" si="55"/>
        <v>0</v>
      </c>
      <c r="AE78" s="48">
        <f t="shared" si="55"/>
        <v>0</v>
      </c>
      <c r="AF78" s="48">
        <f t="shared" si="55"/>
        <v>0</v>
      </c>
      <c r="AG78" s="48">
        <f t="shared" si="55"/>
        <v>0</v>
      </c>
      <c r="AH78" s="48">
        <f t="shared" si="55"/>
        <v>0</v>
      </c>
      <c r="AI78" s="48">
        <f t="shared" si="55"/>
        <v>0</v>
      </c>
      <c r="AJ78" s="48">
        <f t="shared" si="55"/>
        <v>0</v>
      </c>
      <c r="AK78" s="48">
        <f t="shared" si="55"/>
        <v>0</v>
      </c>
      <c r="AL78" s="48">
        <f t="shared" si="55"/>
        <v>0</v>
      </c>
      <c r="AM78" s="48">
        <f t="shared" si="55"/>
        <v>0</v>
      </c>
      <c r="AN78" s="48">
        <f t="shared" si="55"/>
        <v>0</v>
      </c>
      <c r="AO78" s="48">
        <f t="shared" si="55"/>
        <v>0</v>
      </c>
      <c r="AP78" s="48">
        <f t="shared" si="55"/>
        <v>0</v>
      </c>
      <c r="AQ78" s="48">
        <f t="shared" si="17"/>
        <v>13043800</v>
      </c>
      <c r="AR78" s="49">
        <f t="shared" si="3"/>
        <v>2.5526027397260276E-3</v>
      </c>
      <c r="AS78" s="50">
        <f t="shared" si="4"/>
        <v>38056200</v>
      </c>
      <c r="AT78" s="49">
        <f t="shared" si="7"/>
        <v>74.473972602739721</v>
      </c>
      <c r="AU78" s="20" t="s">
        <v>90</v>
      </c>
      <c r="AV78" s="20" t="s">
        <v>91</v>
      </c>
      <c r="AW78" s="20"/>
      <c r="AX78" s="48">
        <f t="shared" ref="AX78:BB78" si="56">SUM(AX79:AX81)</f>
        <v>3135000</v>
      </c>
      <c r="AY78" s="48">
        <f t="shared" si="56"/>
        <v>5948800</v>
      </c>
      <c r="AZ78" s="48">
        <f t="shared" si="56"/>
        <v>0</v>
      </c>
      <c r="BA78" s="48">
        <f t="shared" si="56"/>
        <v>3960000</v>
      </c>
      <c r="BB78" s="48">
        <f t="shared" si="56"/>
        <v>0</v>
      </c>
    </row>
    <row r="79" spans="2:54" x14ac:dyDescent="0.25">
      <c r="B79" s="51">
        <v>521211</v>
      </c>
      <c r="C79" s="20" t="s">
        <v>58</v>
      </c>
      <c r="D79" s="20"/>
      <c r="E79" s="20"/>
      <c r="F79" s="52">
        <v>22000000</v>
      </c>
      <c r="G79" s="52"/>
      <c r="H79" s="52"/>
      <c r="I79" s="52"/>
      <c r="J79" s="52"/>
      <c r="K79" s="52"/>
      <c r="L79" s="52"/>
      <c r="M79" s="52"/>
      <c r="N79" s="52"/>
      <c r="O79" s="52">
        <v>3998800</v>
      </c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>
        <f t="shared" ref="AQ79:AQ138" si="57">SUM(G79:AP79)</f>
        <v>3998800</v>
      </c>
      <c r="AR79" s="54">
        <f t="shared" ref="AR79:AR97" si="58">AQ79/F79/100</f>
        <v>1.8176363636363637E-3</v>
      </c>
      <c r="AS79" s="55">
        <f t="shared" ref="AS79:AS122" si="59">F79-AQ79</f>
        <v>18001200</v>
      </c>
      <c r="AT79" s="54">
        <f t="shared" si="7"/>
        <v>81.823636363636368</v>
      </c>
      <c r="AU79" s="20" t="s">
        <v>90</v>
      </c>
      <c r="AV79" s="20" t="s">
        <v>91</v>
      </c>
      <c r="AW79" s="20" t="s">
        <v>59</v>
      </c>
      <c r="AX79" s="52"/>
      <c r="AY79" s="52">
        <v>3998800</v>
      </c>
      <c r="AZ79" s="53"/>
      <c r="BA79" s="52"/>
      <c r="BB79" s="52"/>
    </row>
    <row r="80" spans="2:54" x14ac:dyDescent="0.25">
      <c r="B80" s="51">
        <v>524111</v>
      </c>
      <c r="C80" s="20" t="s">
        <v>61</v>
      </c>
      <c r="D80" s="20"/>
      <c r="E80" s="20"/>
      <c r="F80" s="52">
        <v>27000000</v>
      </c>
      <c r="G80" s="52"/>
      <c r="H80" s="52"/>
      <c r="I80" s="52"/>
      <c r="J80" s="52"/>
      <c r="K80" s="52"/>
      <c r="L80" s="52"/>
      <c r="M80" s="52"/>
      <c r="N80" s="52">
        <v>2685000</v>
      </c>
      <c r="O80" s="52">
        <v>1650000</v>
      </c>
      <c r="P80" s="52"/>
      <c r="Q80" s="52">
        <v>3960000</v>
      </c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>
        <f t="shared" si="57"/>
        <v>8295000</v>
      </c>
      <c r="AR80" s="54">
        <f t="shared" si="58"/>
        <v>3.0722222222222223E-3</v>
      </c>
      <c r="AS80" s="55">
        <f t="shared" si="59"/>
        <v>18705000</v>
      </c>
      <c r="AT80" s="54">
        <f t="shared" ref="AT80:AT136" si="60">AS80/F80*100</f>
        <v>69.277777777777786</v>
      </c>
      <c r="AU80" s="20" t="s">
        <v>90</v>
      </c>
      <c r="AV80" s="20" t="s">
        <v>91</v>
      </c>
      <c r="AW80" s="20" t="s">
        <v>59</v>
      </c>
      <c r="AX80" s="52">
        <v>2685000</v>
      </c>
      <c r="AY80" s="52">
        <v>1650000</v>
      </c>
      <c r="AZ80" s="53"/>
      <c r="BA80" s="52">
        <v>3960000</v>
      </c>
      <c r="BB80" s="52"/>
    </row>
    <row r="81" spans="2:55" x14ac:dyDescent="0.25">
      <c r="B81" s="51">
        <v>524113</v>
      </c>
      <c r="C81" s="20" t="s">
        <v>76</v>
      </c>
      <c r="D81" s="20"/>
      <c r="E81" s="20"/>
      <c r="F81" s="52">
        <v>2100000</v>
      </c>
      <c r="G81" s="52"/>
      <c r="H81" s="52"/>
      <c r="I81" s="52"/>
      <c r="J81" s="52"/>
      <c r="K81" s="52"/>
      <c r="L81" s="52"/>
      <c r="M81" s="52"/>
      <c r="N81" s="52">
        <v>450000</v>
      </c>
      <c r="O81" s="52">
        <v>300000</v>
      </c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>
        <f t="shared" si="57"/>
        <v>750000</v>
      </c>
      <c r="AR81" s="54">
        <f t="shared" si="58"/>
        <v>3.5714285714285713E-3</v>
      </c>
      <c r="AS81" s="55">
        <f t="shared" si="59"/>
        <v>1350000</v>
      </c>
      <c r="AT81" s="54">
        <f t="shared" si="60"/>
        <v>64.285714285714292</v>
      </c>
      <c r="AU81" s="20" t="s">
        <v>90</v>
      </c>
      <c r="AV81" s="20" t="s">
        <v>91</v>
      </c>
      <c r="AW81" s="20" t="s">
        <v>59</v>
      </c>
      <c r="AX81" s="52">
        <v>450000</v>
      </c>
      <c r="AY81" s="52">
        <v>300000</v>
      </c>
      <c r="AZ81" s="53"/>
      <c r="BA81" s="52"/>
      <c r="BB81" s="52"/>
    </row>
    <row r="82" spans="2:55" x14ac:dyDescent="0.25">
      <c r="B82" s="46" t="s">
        <v>62</v>
      </c>
      <c r="C82" s="47" t="s">
        <v>111</v>
      </c>
      <c r="D82" s="47"/>
      <c r="E82" s="47"/>
      <c r="F82" s="48">
        <f t="shared" ref="F82:AP82" si="61">SUM(F83:F85)</f>
        <v>548180000</v>
      </c>
      <c r="G82" s="48">
        <f t="shared" si="61"/>
        <v>0</v>
      </c>
      <c r="H82" s="48">
        <f t="shared" si="61"/>
        <v>0</v>
      </c>
      <c r="I82" s="48">
        <f t="shared" si="61"/>
        <v>0</v>
      </c>
      <c r="J82" s="48">
        <f t="shared" si="61"/>
        <v>0</v>
      </c>
      <c r="K82" s="48">
        <f t="shared" si="61"/>
        <v>0</v>
      </c>
      <c r="L82" s="48">
        <f t="shared" si="61"/>
        <v>0</v>
      </c>
      <c r="M82" s="48">
        <f t="shared" si="61"/>
        <v>0</v>
      </c>
      <c r="N82" s="48">
        <f t="shared" si="61"/>
        <v>49559600</v>
      </c>
      <c r="O82" s="48">
        <f t="shared" si="61"/>
        <v>23771900</v>
      </c>
      <c r="P82" s="48">
        <f t="shared" si="61"/>
        <v>34977460</v>
      </c>
      <c r="Q82" s="48">
        <f t="shared" si="61"/>
        <v>31588000</v>
      </c>
      <c r="R82" s="48">
        <f t="shared" si="61"/>
        <v>0</v>
      </c>
      <c r="S82" s="48">
        <f t="shared" si="61"/>
        <v>0</v>
      </c>
      <c r="T82" s="48">
        <f t="shared" si="61"/>
        <v>10477701</v>
      </c>
      <c r="U82" s="48">
        <f t="shared" si="61"/>
        <v>0</v>
      </c>
      <c r="V82" s="48">
        <f t="shared" si="61"/>
        <v>0</v>
      </c>
      <c r="W82" s="48">
        <f t="shared" si="61"/>
        <v>0</v>
      </c>
      <c r="X82" s="48">
        <f t="shared" si="61"/>
        <v>0</v>
      </c>
      <c r="Y82" s="48">
        <f t="shared" si="61"/>
        <v>0</v>
      </c>
      <c r="Z82" s="48">
        <f t="shared" si="61"/>
        <v>0</v>
      </c>
      <c r="AA82" s="48">
        <f t="shared" si="61"/>
        <v>0</v>
      </c>
      <c r="AB82" s="48">
        <f t="shared" si="61"/>
        <v>0</v>
      </c>
      <c r="AC82" s="48">
        <f t="shared" si="61"/>
        <v>0</v>
      </c>
      <c r="AD82" s="48">
        <f t="shared" si="61"/>
        <v>0</v>
      </c>
      <c r="AE82" s="48">
        <f t="shared" si="61"/>
        <v>0</v>
      </c>
      <c r="AF82" s="48">
        <f t="shared" si="61"/>
        <v>0</v>
      </c>
      <c r="AG82" s="48">
        <f t="shared" si="61"/>
        <v>0</v>
      </c>
      <c r="AH82" s="48">
        <f t="shared" si="61"/>
        <v>0</v>
      </c>
      <c r="AI82" s="48">
        <f t="shared" si="61"/>
        <v>0</v>
      </c>
      <c r="AJ82" s="48">
        <f t="shared" si="61"/>
        <v>0</v>
      </c>
      <c r="AK82" s="48">
        <f t="shared" si="61"/>
        <v>0</v>
      </c>
      <c r="AL82" s="48">
        <f t="shared" si="61"/>
        <v>0</v>
      </c>
      <c r="AM82" s="48">
        <f t="shared" si="61"/>
        <v>0</v>
      </c>
      <c r="AN82" s="48">
        <f t="shared" si="61"/>
        <v>0</v>
      </c>
      <c r="AO82" s="48">
        <f t="shared" si="61"/>
        <v>0</v>
      </c>
      <c r="AP82" s="48">
        <f t="shared" si="61"/>
        <v>0</v>
      </c>
      <c r="AQ82" s="48">
        <f t="shared" si="57"/>
        <v>150374661</v>
      </c>
      <c r="AR82" s="49">
        <f t="shared" si="58"/>
        <v>2.7431621182823162E-3</v>
      </c>
      <c r="AS82" s="50">
        <f t="shared" si="59"/>
        <v>397805339</v>
      </c>
      <c r="AT82" s="49">
        <f t="shared" si="60"/>
        <v>72.568378817176836</v>
      </c>
      <c r="AU82" s="20" t="s">
        <v>90</v>
      </c>
      <c r="AV82" s="20" t="s">
        <v>91</v>
      </c>
      <c r="AW82" s="20"/>
      <c r="AX82" s="48">
        <f>SUM(AX83:AX85)</f>
        <v>49105600</v>
      </c>
      <c r="AY82" s="48">
        <f>SUM(AY83:AY85)</f>
        <v>23771900</v>
      </c>
      <c r="AZ82" s="48">
        <f>SUM(AZ83:AZ85)</f>
        <v>454000</v>
      </c>
      <c r="BA82" s="48">
        <f>SUM(BA83:BA85)</f>
        <v>31588000</v>
      </c>
      <c r="BB82" s="48">
        <f t="shared" ref="BB82" si="62">SUM(BB83:BB85)</f>
        <v>10477701</v>
      </c>
    </row>
    <row r="83" spans="2:55" x14ac:dyDescent="0.25">
      <c r="B83" s="51">
        <v>521211</v>
      </c>
      <c r="C83" s="20" t="s">
        <v>58</v>
      </c>
      <c r="D83" s="20"/>
      <c r="E83" s="20"/>
      <c r="F83" s="52">
        <v>10000000</v>
      </c>
      <c r="G83" s="52"/>
      <c r="H83" s="52"/>
      <c r="I83" s="52"/>
      <c r="J83" s="52"/>
      <c r="K83" s="52"/>
      <c r="L83" s="52"/>
      <c r="M83" s="52"/>
      <c r="N83" s="52">
        <v>2485000</v>
      </c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>
        <f t="shared" si="57"/>
        <v>2485000</v>
      </c>
      <c r="AR83" s="54">
        <f t="shared" si="58"/>
        <v>2.4849999999999998E-3</v>
      </c>
      <c r="AS83" s="55">
        <f t="shared" si="59"/>
        <v>7515000</v>
      </c>
      <c r="AT83" s="54">
        <f t="shared" si="60"/>
        <v>75.149999999999991</v>
      </c>
      <c r="AU83" s="20" t="s">
        <v>90</v>
      </c>
      <c r="AV83" s="20" t="s">
        <v>91</v>
      </c>
      <c r="AW83" s="20" t="s">
        <v>59</v>
      </c>
      <c r="AX83" s="52">
        <v>2485000</v>
      </c>
      <c r="AY83" s="52"/>
      <c r="AZ83" s="53"/>
      <c r="BA83" s="52"/>
      <c r="BB83" s="52"/>
    </row>
    <row r="84" spans="2:55" x14ac:dyDescent="0.25">
      <c r="B84" s="51">
        <v>522192</v>
      </c>
      <c r="C84" s="20" t="s">
        <v>75</v>
      </c>
      <c r="D84" s="20"/>
      <c r="E84" s="20"/>
      <c r="F84" s="52">
        <v>23680000</v>
      </c>
      <c r="G84" s="52"/>
      <c r="H84" s="52"/>
      <c r="I84" s="52"/>
      <c r="J84" s="52"/>
      <c r="K84" s="52"/>
      <c r="L84" s="52"/>
      <c r="M84" s="52"/>
      <c r="N84" s="52">
        <f>1235000+454000</f>
        <v>1689000</v>
      </c>
      <c r="O84" s="52">
        <v>342000</v>
      </c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>
        <f t="shared" si="57"/>
        <v>2031000</v>
      </c>
      <c r="AR84" s="54">
        <f t="shared" si="58"/>
        <v>8.5768581081081081E-4</v>
      </c>
      <c r="AS84" s="55">
        <f t="shared" si="59"/>
        <v>21649000</v>
      </c>
      <c r="AT84" s="54">
        <f t="shared" si="60"/>
        <v>91.423141891891888</v>
      </c>
      <c r="AU84" s="20" t="s">
        <v>90</v>
      </c>
      <c r="AV84" s="20" t="s">
        <v>91</v>
      </c>
      <c r="AW84" s="20" t="s">
        <v>59</v>
      </c>
      <c r="AX84" s="52">
        <v>1235000</v>
      </c>
      <c r="AY84" s="52">
        <v>342000</v>
      </c>
      <c r="AZ84" s="53">
        <v>454000</v>
      </c>
      <c r="BA84" s="52"/>
      <c r="BB84" s="52"/>
    </row>
    <row r="85" spans="2:55" x14ac:dyDescent="0.25">
      <c r="B85" s="51">
        <v>524111</v>
      </c>
      <c r="C85" s="20" t="s">
        <v>61</v>
      </c>
      <c r="D85" s="20"/>
      <c r="E85" s="20"/>
      <c r="F85" s="52">
        <v>514500000</v>
      </c>
      <c r="G85" s="52"/>
      <c r="H85" s="52"/>
      <c r="I85" s="52"/>
      <c r="J85" s="52"/>
      <c r="K85" s="52"/>
      <c r="L85" s="52"/>
      <c r="M85" s="52"/>
      <c r="N85" s="52">
        <v>45385600</v>
      </c>
      <c r="O85" s="52">
        <v>23429900</v>
      </c>
      <c r="P85" s="52">
        <v>34977460</v>
      </c>
      <c r="Q85" s="52">
        <v>31588000</v>
      </c>
      <c r="R85" s="52"/>
      <c r="S85" s="52"/>
      <c r="T85" s="52">
        <v>10477701</v>
      </c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>
        <f t="shared" si="57"/>
        <v>145858661</v>
      </c>
      <c r="AR85" s="54">
        <f t="shared" si="58"/>
        <v>2.834959397473275E-3</v>
      </c>
      <c r="AS85" s="55">
        <f t="shared" si="59"/>
        <v>368641339</v>
      </c>
      <c r="AT85" s="54">
        <f t="shared" si="60"/>
        <v>71.650406025267259</v>
      </c>
      <c r="AU85" s="20" t="s">
        <v>90</v>
      </c>
      <c r="AV85" s="20" t="s">
        <v>91</v>
      </c>
      <c r="AW85" s="20" t="s">
        <v>59</v>
      </c>
      <c r="AX85" s="52">
        <v>45385600</v>
      </c>
      <c r="AY85" s="52">
        <v>23429900</v>
      </c>
      <c r="AZ85" s="53"/>
      <c r="BA85" s="52">
        <v>31588000</v>
      </c>
      <c r="BB85" s="52">
        <v>10477701</v>
      </c>
    </row>
    <row r="86" spans="2:55" x14ac:dyDescent="0.25">
      <c r="B86" s="46" t="s">
        <v>78</v>
      </c>
      <c r="C86" s="47" t="s">
        <v>112</v>
      </c>
      <c r="D86" s="47"/>
      <c r="E86" s="47"/>
      <c r="F86" s="48">
        <f t="shared" ref="F86:AP86" si="63">SUM(F87:F90)</f>
        <v>74500000</v>
      </c>
      <c r="G86" s="48">
        <f t="shared" si="63"/>
        <v>0</v>
      </c>
      <c r="H86" s="48">
        <f t="shared" si="63"/>
        <v>0</v>
      </c>
      <c r="I86" s="48">
        <f t="shared" si="63"/>
        <v>0</v>
      </c>
      <c r="J86" s="48">
        <f t="shared" si="63"/>
        <v>0</v>
      </c>
      <c r="K86" s="48">
        <f t="shared" si="63"/>
        <v>0</v>
      </c>
      <c r="L86" s="48">
        <f t="shared" si="63"/>
        <v>0</v>
      </c>
      <c r="M86" s="48">
        <f t="shared" si="63"/>
        <v>0</v>
      </c>
      <c r="N86" s="48">
        <f t="shared" si="63"/>
        <v>600000</v>
      </c>
      <c r="O86" s="48">
        <f t="shared" si="63"/>
        <v>5277000</v>
      </c>
      <c r="P86" s="48">
        <f t="shared" si="63"/>
        <v>0</v>
      </c>
      <c r="Q86" s="48">
        <f t="shared" si="63"/>
        <v>0</v>
      </c>
      <c r="R86" s="48">
        <f t="shared" si="63"/>
        <v>0</v>
      </c>
      <c r="S86" s="48">
        <f t="shared" si="63"/>
        <v>0</v>
      </c>
      <c r="T86" s="48">
        <f t="shared" si="63"/>
        <v>3300000</v>
      </c>
      <c r="U86" s="48">
        <f t="shared" si="63"/>
        <v>0</v>
      </c>
      <c r="V86" s="48">
        <f t="shared" si="63"/>
        <v>0</v>
      </c>
      <c r="W86" s="48">
        <f t="shared" si="63"/>
        <v>0</v>
      </c>
      <c r="X86" s="48">
        <f t="shared" si="63"/>
        <v>0</v>
      </c>
      <c r="Y86" s="48">
        <f t="shared" si="63"/>
        <v>0</v>
      </c>
      <c r="Z86" s="48">
        <f t="shared" si="63"/>
        <v>0</v>
      </c>
      <c r="AA86" s="48">
        <f t="shared" si="63"/>
        <v>0</v>
      </c>
      <c r="AB86" s="48">
        <f t="shared" si="63"/>
        <v>0</v>
      </c>
      <c r="AC86" s="48">
        <f t="shared" si="63"/>
        <v>0</v>
      </c>
      <c r="AD86" s="48">
        <f t="shared" si="63"/>
        <v>0</v>
      </c>
      <c r="AE86" s="48">
        <f t="shared" si="63"/>
        <v>0</v>
      </c>
      <c r="AF86" s="48">
        <f t="shared" si="63"/>
        <v>0</v>
      </c>
      <c r="AG86" s="48">
        <f t="shared" si="63"/>
        <v>0</v>
      </c>
      <c r="AH86" s="48">
        <f t="shared" si="63"/>
        <v>0</v>
      </c>
      <c r="AI86" s="48">
        <f t="shared" si="63"/>
        <v>0</v>
      </c>
      <c r="AJ86" s="48">
        <f t="shared" si="63"/>
        <v>0</v>
      </c>
      <c r="AK86" s="48">
        <f t="shared" si="63"/>
        <v>0</v>
      </c>
      <c r="AL86" s="48">
        <f t="shared" si="63"/>
        <v>0</v>
      </c>
      <c r="AM86" s="48">
        <f t="shared" si="63"/>
        <v>0</v>
      </c>
      <c r="AN86" s="48">
        <f t="shared" si="63"/>
        <v>0</v>
      </c>
      <c r="AO86" s="48">
        <f t="shared" si="63"/>
        <v>0</v>
      </c>
      <c r="AP86" s="48">
        <f t="shared" si="63"/>
        <v>0</v>
      </c>
      <c r="AQ86" s="48">
        <f t="shared" si="57"/>
        <v>9177000</v>
      </c>
      <c r="AR86" s="49">
        <f t="shared" si="58"/>
        <v>1.2318120805369127E-3</v>
      </c>
      <c r="AS86" s="50">
        <f t="shared" si="59"/>
        <v>65323000</v>
      </c>
      <c r="AT86" s="49">
        <f t="shared" si="60"/>
        <v>87.681879194630881</v>
      </c>
      <c r="AU86" s="20" t="s">
        <v>90</v>
      </c>
      <c r="AV86" s="20" t="s">
        <v>91</v>
      </c>
      <c r="AW86" s="20"/>
      <c r="AX86" s="48">
        <f t="shared" ref="AX86:BB86" si="64">SUM(AX87:AX90)</f>
        <v>600000</v>
      </c>
      <c r="AY86" s="48">
        <f t="shared" si="64"/>
        <v>5277000</v>
      </c>
      <c r="AZ86" s="48">
        <f t="shared" si="64"/>
        <v>0</v>
      </c>
      <c r="BA86" s="48">
        <f t="shared" si="64"/>
        <v>0</v>
      </c>
      <c r="BB86" s="48">
        <f t="shared" si="64"/>
        <v>3300000</v>
      </c>
      <c r="BC86" t="s">
        <v>113</v>
      </c>
    </row>
    <row r="87" spans="2:55" x14ac:dyDescent="0.25">
      <c r="B87" s="51">
        <v>521211</v>
      </c>
      <c r="C87" s="20" t="s">
        <v>58</v>
      </c>
      <c r="D87" s="20"/>
      <c r="E87" s="20"/>
      <c r="F87" s="52">
        <v>46000000</v>
      </c>
      <c r="G87" s="52"/>
      <c r="H87" s="52"/>
      <c r="I87" s="52"/>
      <c r="J87" s="52"/>
      <c r="K87" s="52"/>
      <c r="L87" s="52"/>
      <c r="M87" s="52"/>
      <c r="N87" s="52"/>
      <c r="O87" s="52">
        <v>3987000</v>
      </c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>
        <f t="shared" si="57"/>
        <v>3987000</v>
      </c>
      <c r="AR87" s="54">
        <f t="shared" si="58"/>
        <v>8.6673913043478249E-4</v>
      </c>
      <c r="AS87" s="55">
        <f t="shared" si="59"/>
        <v>42013000</v>
      </c>
      <c r="AT87" s="54">
        <f t="shared" si="60"/>
        <v>91.332608695652169</v>
      </c>
      <c r="AU87" s="20" t="s">
        <v>90</v>
      </c>
      <c r="AV87" s="20" t="s">
        <v>91</v>
      </c>
      <c r="AW87" s="20" t="s">
        <v>59</v>
      </c>
      <c r="AX87" s="52"/>
      <c r="AY87" s="52">
        <v>3987000</v>
      </c>
      <c r="AZ87" s="53"/>
      <c r="BA87" s="52"/>
      <c r="BB87" s="52"/>
    </row>
    <row r="88" spans="2:55" x14ac:dyDescent="0.25">
      <c r="B88" s="51">
        <v>522141</v>
      </c>
      <c r="C88" s="20" t="s">
        <v>114</v>
      </c>
      <c r="D88" s="20"/>
      <c r="E88" s="20"/>
      <c r="F88" s="52">
        <v>6000000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>
        <f t="shared" si="57"/>
        <v>0</v>
      </c>
      <c r="AR88" s="54">
        <f t="shared" si="58"/>
        <v>0</v>
      </c>
      <c r="AS88" s="55">
        <f t="shared" si="59"/>
        <v>6000000</v>
      </c>
      <c r="AT88" s="54">
        <f t="shared" si="60"/>
        <v>100</v>
      </c>
      <c r="AU88" s="20" t="s">
        <v>90</v>
      </c>
      <c r="AV88" s="20" t="s">
        <v>91</v>
      </c>
      <c r="AW88" s="20" t="s">
        <v>59</v>
      </c>
      <c r="AX88" s="52"/>
      <c r="AY88" s="52"/>
      <c r="AZ88" s="53"/>
      <c r="BA88" s="52"/>
      <c r="BB88" s="52"/>
    </row>
    <row r="89" spans="2:55" x14ac:dyDescent="0.25">
      <c r="B89" s="51">
        <v>524111</v>
      </c>
      <c r="C89" s="20" t="s">
        <v>61</v>
      </c>
      <c r="D89" s="20"/>
      <c r="E89" s="20"/>
      <c r="F89" s="52">
        <v>18000000</v>
      </c>
      <c r="G89" s="52"/>
      <c r="H89" s="52"/>
      <c r="I89" s="52"/>
      <c r="J89" s="52"/>
      <c r="K89" s="52"/>
      <c r="L89" s="52"/>
      <c r="M89" s="52"/>
      <c r="N89" s="52"/>
      <c r="O89" s="52">
        <v>1290000</v>
      </c>
      <c r="P89" s="52"/>
      <c r="Q89" s="52"/>
      <c r="R89" s="52"/>
      <c r="S89" s="52"/>
      <c r="T89" s="52">
        <v>3300000</v>
      </c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>
        <f t="shared" si="57"/>
        <v>4590000</v>
      </c>
      <c r="AR89" s="54">
        <f t="shared" si="58"/>
        <v>2.5500000000000002E-3</v>
      </c>
      <c r="AS89" s="55">
        <f t="shared" si="59"/>
        <v>13410000</v>
      </c>
      <c r="AT89" s="54">
        <f t="shared" si="60"/>
        <v>74.5</v>
      </c>
      <c r="AU89" s="20" t="s">
        <v>90</v>
      </c>
      <c r="AV89" s="20" t="s">
        <v>91</v>
      </c>
      <c r="AW89" s="20" t="s">
        <v>59</v>
      </c>
      <c r="AX89" s="52"/>
      <c r="AY89" s="52">
        <v>1290000</v>
      </c>
      <c r="AZ89" s="53"/>
      <c r="BA89" s="52"/>
      <c r="BB89" s="52">
        <v>3300000</v>
      </c>
    </row>
    <row r="90" spans="2:55" x14ac:dyDescent="0.25">
      <c r="B90" s="51">
        <v>524113</v>
      </c>
      <c r="C90" s="20" t="s">
        <v>76</v>
      </c>
      <c r="D90" s="20"/>
      <c r="E90" s="20"/>
      <c r="F90" s="52">
        <v>4500000</v>
      </c>
      <c r="G90" s="52"/>
      <c r="H90" s="52"/>
      <c r="I90" s="52"/>
      <c r="J90" s="52"/>
      <c r="K90" s="52"/>
      <c r="L90" s="52"/>
      <c r="M90" s="52"/>
      <c r="N90" s="52">
        <v>600000</v>
      </c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>
        <f t="shared" si="57"/>
        <v>600000</v>
      </c>
      <c r="AR90" s="54">
        <f t="shared" si="58"/>
        <v>1.3333333333333333E-3</v>
      </c>
      <c r="AS90" s="55">
        <f t="shared" si="59"/>
        <v>3900000</v>
      </c>
      <c r="AT90" s="54">
        <f t="shared" si="60"/>
        <v>86.666666666666671</v>
      </c>
      <c r="AU90" s="20" t="s">
        <v>90</v>
      </c>
      <c r="AV90" s="20" t="s">
        <v>91</v>
      </c>
      <c r="AW90" s="20" t="s">
        <v>59</v>
      </c>
      <c r="AX90" s="52">
        <v>600000</v>
      </c>
      <c r="AY90" s="52"/>
      <c r="AZ90" s="53"/>
      <c r="BA90" s="52"/>
      <c r="BB90" s="52"/>
    </row>
    <row r="91" spans="2:55" x14ac:dyDescent="0.25">
      <c r="B91" s="46" t="s">
        <v>115</v>
      </c>
      <c r="C91" s="47" t="s">
        <v>116</v>
      </c>
      <c r="D91" s="47"/>
      <c r="E91" s="47"/>
      <c r="F91" s="48">
        <f t="shared" ref="F91:AP91" si="65">SUM(F92:F94)</f>
        <v>101050000</v>
      </c>
      <c r="G91" s="48">
        <f t="shared" si="65"/>
        <v>0</v>
      </c>
      <c r="H91" s="48">
        <f t="shared" si="65"/>
        <v>0</v>
      </c>
      <c r="I91" s="48">
        <f t="shared" si="65"/>
        <v>0</v>
      </c>
      <c r="J91" s="48">
        <f t="shared" si="65"/>
        <v>0</v>
      </c>
      <c r="K91" s="48">
        <f t="shared" si="65"/>
        <v>0</v>
      </c>
      <c r="L91" s="48">
        <f t="shared" si="65"/>
        <v>0</v>
      </c>
      <c r="M91" s="48">
        <f t="shared" si="65"/>
        <v>0</v>
      </c>
      <c r="N91" s="48">
        <f t="shared" si="65"/>
        <v>4907400</v>
      </c>
      <c r="O91" s="48">
        <f t="shared" si="65"/>
        <v>8779000</v>
      </c>
      <c r="P91" s="48">
        <f t="shared" si="65"/>
        <v>14352838</v>
      </c>
      <c r="Q91" s="48">
        <f t="shared" si="65"/>
        <v>1410000</v>
      </c>
      <c r="R91" s="48">
        <f t="shared" si="65"/>
        <v>0</v>
      </c>
      <c r="S91" s="48">
        <f t="shared" si="65"/>
        <v>0</v>
      </c>
      <c r="T91" s="48">
        <f t="shared" si="65"/>
        <v>0</v>
      </c>
      <c r="U91" s="48">
        <f t="shared" si="65"/>
        <v>0</v>
      </c>
      <c r="V91" s="48">
        <f t="shared" si="65"/>
        <v>0</v>
      </c>
      <c r="W91" s="48">
        <f t="shared" si="65"/>
        <v>0</v>
      </c>
      <c r="X91" s="48">
        <f t="shared" si="65"/>
        <v>0</v>
      </c>
      <c r="Y91" s="48">
        <f t="shared" si="65"/>
        <v>0</v>
      </c>
      <c r="Z91" s="48">
        <f t="shared" si="65"/>
        <v>0</v>
      </c>
      <c r="AA91" s="48">
        <f t="shared" si="65"/>
        <v>0</v>
      </c>
      <c r="AB91" s="48">
        <f t="shared" si="65"/>
        <v>0</v>
      </c>
      <c r="AC91" s="48">
        <f t="shared" si="65"/>
        <v>0</v>
      </c>
      <c r="AD91" s="48">
        <f t="shared" si="65"/>
        <v>0</v>
      </c>
      <c r="AE91" s="48">
        <f t="shared" si="65"/>
        <v>0</v>
      </c>
      <c r="AF91" s="48">
        <f t="shared" si="65"/>
        <v>0</v>
      </c>
      <c r="AG91" s="48">
        <f t="shared" si="65"/>
        <v>0</v>
      </c>
      <c r="AH91" s="48">
        <f t="shared" si="65"/>
        <v>0</v>
      </c>
      <c r="AI91" s="48">
        <f t="shared" si="65"/>
        <v>0</v>
      </c>
      <c r="AJ91" s="48">
        <f t="shared" si="65"/>
        <v>0</v>
      </c>
      <c r="AK91" s="48">
        <f t="shared" si="65"/>
        <v>0</v>
      </c>
      <c r="AL91" s="48">
        <f t="shared" si="65"/>
        <v>0</v>
      </c>
      <c r="AM91" s="48">
        <f t="shared" si="65"/>
        <v>0</v>
      </c>
      <c r="AN91" s="48">
        <f t="shared" si="65"/>
        <v>0</v>
      </c>
      <c r="AO91" s="48">
        <f t="shared" si="65"/>
        <v>0</v>
      </c>
      <c r="AP91" s="48">
        <f t="shared" si="65"/>
        <v>0</v>
      </c>
      <c r="AQ91" s="48">
        <f t="shared" si="57"/>
        <v>29449238</v>
      </c>
      <c r="AR91" s="49">
        <f t="shared" si="58"/>
        <v>2.9143234042553188E-3</v>
      </c>
      <c r="AS91" s="50">
        <f t="shared" si="59"/>
        <v>71600762</v>
      </c>
      <c r="AT91" s="49">
        <f t="shared" si="60"/>
        <v>70.856765957446811</v>
      </c>
      <c r="AU91" s="20" t="s">
        <v>90</v>
      </c>
      <c r="AV91" s="20" t="s">
        <v>91</v>
      </c>
      <c r="AW91" s="20"/>
      <c r="AX91" s="48">
        <f t="shared" ref="AX91:BB91" si="66">SUM(AX92:AX94)</f>
        <v>4907400</v>
      </c>
      <c r="AY91" s="48">
        <f t="shared" si="66"/>
        <v>8779000</v>
      </c>
      <c r="AZ91" s="48">
        <f t="shared" si="66"/>
        <v>0</v>
      </c>
      <c r="BA91" s="48">
        <f t="shared" si="66"/>
        <v>1410000</v>
      </c>
      <c r="BB91" s="48">
        <f t="shared" si="66"/>
        <v>0</v>
      </c>
    </row>
    <row r="92" spans="2:55" x14ac:dyDescent="0.25">
      <c r="B92" s="51">
        <v>521211</v>
      </c>
      <c r="C92" s="20" t="s">
        <v>58</v>
      </c>
      <c r="D92" s="20"/>
      <c r="E92" s="20"/>
      <c r="F92" s="52">
        <v>28000000</v>
      </c>
      <c r="G92" s="52"/>
      <c r="H92" s="52"/>
      <c r="I92" s="52"/>
      <c r="J92" s="52"/>
      <c r="K92" s="52"/>
      <c r="L92" s="52"/>
      <c r="M92" s="52"/>
      <c r="N92" s="52"/>
      <c r="O92" s="52">
        <v>5459000</v>
      </c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>
        <f t="shared" si="57"/>
        <v>5459000</v>
      </c>
      <c r="AR92" s="54">
        <f t="shared" si="58"/>
        <v>1.949642857142857E-3</v>
      </c>
      <c r="AS92" s="55">
        <f t="shared" si="59"/>
        <v>22541000</v>
      </c>
      <c r="AT92" s="54">
        <f t="shared" si="60"/>
        <v>80.503571428571433</v>
      </c>
      <c r="AU92" s="20" t="s">
        <v>90</v>
      </c>
      <c r="AV92" s="20" t="s">
        <v>91</v>
      </c>
      <c r="AW92" s="20" t="s">
        <v>59</v>
      </c>
      <c r="AX92" s="52"/>
      <c r="AY92" s="52">
        <v>5459000</v>
      </c>
      <c r="AZ92" s="53"/>
      <c r="BA92" s="52"/>
      <c r="BB92" s="52"/>
    </row>
    <row r="93" spans="2:55" x14ac:dyDescent="0.25">
      <c r="B93" s="51">
        <v>524111</v>
      </c>
      <c r="C93" s="20" t="s">
        <v>61</v>
      </c>
      <c r="D93" s="20"/>
      <c r="E93" s="20"/>
      <c r="F93" s="52">
        <v>71250000</v>
      </c>
      <c r="G93" s="52"/>
      <c r="H93" s="52"/>
      <c r="I93" s="52"/>
      <c r="J93" s="52"/>
      <c r="K93" s="52"/>
      <c r="L93" s="52"/>
      <c r="M93" s="52"/>
      <c r="N93" s="52">
        <v>4907400</v>
      </c>
      <c r="O93" s="52">
        <v>3320000</v>
      </c>
      <c r="P93" s="52">
        <v>14352838</v>
      </c>
      <c r="Q93" s="52">
        <v>1410000</v>
      </c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>
        <f t="shared" si="57"/>
        <v>23990238</v>
      </c>
      <c r="AR93" s="54">
        <f t="shared" si="58"/>
        <v>3.3670509473684215E-3</v>
      </c>
      <c r="AS93" s="55">
        <f t="shared" si="59"/>
        <v>47259762</v>
      </c>
      <c r="AT93" s="54">
        <f t="shared" si="60"/>
        <v>66.329490526315794</v>
      </c>
      <c r="AU93" s="20" t="s">
        <v>90</v>
      </c>
      <c r="AV93" s="20" t="s">
        <v>91</v>
      </c>
      <c r="AW93" s="20" t="s">
        <v>59</v>
      </c>
      <c r="AX93" s="52">
        <v>4907400</v>
      </c>
      <c r="AY93" s="52">
        <v>3320000</v>
      </c>
      <c r="AZ93" s="53"/>
      <c r="BA93" s="52">
        <v>1410000</v>
      </c>
      <c r="BB93" s="52"/>
    </row>
    <row r="94" spans="2:55" x14ac:dyDescent="0.25">
      <c r="B94" s="51">
        <v>524113</v>
      </c>
      <c r="C94" s="20" t="s">
        <v>76</v>
      </c>
      <c r="D94" s="20"/>
      <c r="E94" s="20"/>
      <c r="F94" s="52">
        <v>1800000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>
        <f t="shared" si="57"/>
        <v>0</v>
      </c>
      <c r="AR94" s="54">
        <f t="shared" si="58"/>
        <v>0</v>
      </c>
      <c r="AS94" s="55">
        <f t="shared" si="59"/>
        <v>1800000</v>
      </c>
      <c r="AT94" s="54">
        <f t="shared" si="60"/>
        <v>100</v>
      </c>
      <c r="AU94" s="20" t="s">
        <v>90</v>
      </c>
      <c r="AV94" s="20" t="s">
        <v>91</v>
      </c>
      <c r="AW94" s="20" t="s">
        <v>59</v>
      </c>
      <c r="AX94" s="52"/>
      <c r="AY94" s="52"/>
      <c r="AZ94" s="53"/>
      <c r="BA94" s="52"/>
      <c r="BB94" s="52"/>
    </row>
    <row r="95" spans="2:55" x14ac:dyDescent="0.25">
      <c r="B95" s="46" t="s">
        <v>117</v>
      </c>
      <c r="C95" s="47" t="s">
        <v>118</v>
      </c>
      <c r="D95" s="47"/>
      <c r="E95" s="47"/>
      <c r="F95" s="48">
        <f t="shared" ref="F95:AP95" si="67">SUM(F96:F101)</f>
        <v>411672000</v>
      </c>
      <c r="G95" s="48">
        <f t="shared" si="67"/>
        <v>0</v>
      </c>
      <c r="H95" s="48">
        <f t="shared" si="67"/>
        <v>0</v>
      </c>
      <c r="I95" s="48">
        <f t="shared" si="67"/>
        <v>0</v>
      </c>
      <c r="J95" s="48">
        <f t="shared" si="67"/>
        <v>0</v>
      </c>
      <c r="K95" s="48">
        <f t="shared" si="67"/>
        <v>0</v>
      </c>
      <c r="L95" s="48">
        <f t="shared" si="67"/>
        <v>0</v>
      </c>
      <c r="M95" s="48">
        <f t="shared" si="67"/>
        <v>0</v>
      </c>
      <c r="N95" s="48">
        <f t="shared" si="67"/>
        <v>13360000</v>
      </c>
      <c r="O95" s="48">
        <f t="shared" si="67"/>
        <v>74319450</v>
      </c>
      <c r="P95" s="48">
        <f t="shared" si="67"/>
        <v>3712700</v>
      </c>
      <c r="Q95" s="48">
        <f t="shared" si="67"/>
        <v>3229000</v>
      </c>
      <c r="R95" s="48">
        <f t="shared" si="67"/>
        <v>0</v>
      </c>
      <c r="S95" s="48">
        <f t="shared" si="67"/>
        <v>0</v>
      </c>
      <c r="T95" s="48">
        <f t="shared" si="67"/>
        <v>1860000</v>
      </c>
      <c r="U95" s="48">
        <f t="shared" si="67"/>
        <v>0</v>
      </c>
      <c r="V95" s="48">
        <f t="shared" si="67"/>
        <v>0</v>
      </c>
      <c r="W95" s="48">
        <f t="shared" si="67"/>
        <v>0</v>
      </c>
      <c r="X95" s="48">
        <f t="shared" si="67"/>
        <v>0</v>
      </c>
      <c r="Y95" s="48">
        <f t="shared" si="67"/>
        <v>0</v>
      </c>
      <c r="Z95" s="48">
        <f t="shared" si="67"/>
        <v>0</v>
      </c>
      <c r="AA95" s="48">
        <f t="shared" si="67"/>
        <v>0</v>
      </c>
      <c r="AB95" s="48">
        <f t="shared" si="67"/>
        <v>0</v>
      </c>
      <c r="AC95" s="48">
        <f t="shared" si="67"/>
        <v>0</v>
      </c>
      <c r="AD95" s="48">
        <f t="shared" si="67"/>
        <v>0</v>
      </c>
      <c r="AE95" s="48">
        <f t="shared" si="67"/>
        <v>0</v>
      </c>
      <c r="AF95" s="48">
        <f t="shared" si="67"/>
        <v>0</v>
      </c>
      <c r="AG95" s="48">
        <f t="shared" si="67"/>
        <v>0</v>
      </c>
      <c r="AH95" s="48">
        <f t="shared" si="67"/>
        <v>0</v>
      </c>
      <c r="AI95" s="48">
        <f t="shared" si="67"/>
        <v>0</v>
      </c>
      <c r="AJ95" s="48">
        <f t="shared" si="67"/>
        <v>0</v>
      </c>
      <c r="AK95" s="48">
        <f t="shared" si="67"/>
        <v>0</v>
      </c>
      <c r="AL95" s="48">
        <f t="shared" si="67"/>
        <v>0</v>
      </c>
      <c r="AM95" s="48">
        <f t="shared" si="67"/>
        <v>0</v>
      </c>
      <c r="AN95" s="48">
        <f t="shared" si="67"/>
        <v>0</v>
      </c>
      <c r="AO95" s="48">
        <f t="shared" si="67"/>
        <v>0</v>
      </c>
      <c r="AP95" s="48">
        <f t="shared" si="67"/>
        <v>0</v>
      </c>
      <c r="AQ95" s="48">
        <f t="shared" si="57"/>
        <v>96481150</v>
      </c>
      <c r="AR95" s="49">
        <f t="shared" si="58"/>
        <v>2.3436412969548574E-3</v>
      </c>
      <c r="AS95" s="50">
        <f t="shared" si="59"/>
        <v>315190850</v>
      </c>
      <c r="AT95" s="49">
        <f t="shared" si="60"/>
        <v>76.56358703045143</v>
      </c>
      <c r="AU95" s="20" t="s">
        <v>90</v>
      </c>
      <c r="AV95" s="20" t="s">
        <v>91</v>
      </c>
      <c r="AW95" s="20"/>
      <c r="AX95" s="48">
        <f t="shared" ref="AX95:BB95" si="68">SUM(AX96:AX101)</f>
        <v>1560000</v>
      </c>
      <c r="AY95" s="48">
        <f t="shared" si="68"/>
        <v>74319450</v>
      </c>
      <c r="AZ95" s="48">
        <f t="shared" si="68"/>
        <v>11800000</v>
      </c>
      <c r="BA95" s="48">
        <f t="shared" si="68"/>
        <v>3229000</v>
      </c>
      <c r="BB95" s="48">
        <f t="shared" si="68"/>
        <v>1860000</v>
      </c>
    </row>
    <row r="96" spans="2:55" x14ac:dyDescent="0.25">
      <c r="B96" s="51">
        <v>521211</v>
      </c>
      <c r="C96" s="20" t="s">
        <v>58</v>
      </c>
      <c r="D96" s="20"/>
      <c r="E96" s="20"/>
      <c r="F96" s="52">
        <v>57600000</v>
      </c>
      <c r="G96" s="52"/>
      <c r="H96" s="52"/>
      <c r="I96" s="52"/>
      <c r="J96" s="52"/>
      <c r="K96" s="52"/>
      <c r="L96" s="52"/>
      <c r="M96" s="52"/>
      <c r="N96" s="52"/>
      <c r="O96" s="52">
        <v>31495000</v>
      </c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>
        <f t="shared" si="57"/>
        <v>31495000</v>
      </c>
      <c r="AR96" s="54">
        <f t="shared" si="58"/>
        <v>5.4678819444444445E-3</v>
      </c>
      <c r="AS96" s="55">
        <f t="shared" si="59"/>
        <v>26105000</v>
      </c>
      <c r="AT96" s="54">
        <f t="shared" si="60"/>
        <v>45.321180555555557</v>
      </c>
      <c r="AU96" s="20" t="s">
        <v>90</v>
      </c>
      <c r="AV96" s="20" t="s">
        <v>91</v>
      </c>
      <c r="AW96" s="20" t="s">
        <v>59</v>
      </c>
      <c r="AX96" s="52"/>
      <c r="AY96" s="52">
        <v>31495000</v>
      </c>
      <c r="AZ96" s="53"/>
      <c r="BA96" s="52"/>
      <c r="BB96" s="52"/>
    </row>
    <row r="97" spans="2:54" x14ac:dyDescent="0.25">
      <c r="B97" s="51">
        <v>521241</v>
      </c>
      <c r="C97" s="20" t="s">
        <v>119</v>
      </c>
      <c r="D97" s="20"/>
      <c r="E97" s="20"/>
      <c r="F97" s="52">
        <v>226200000</v>
      </c>
      <c r="G97" s="52"/>
      <c r="H97" s="52"/>
      <c r="I97" s="52"/>
      <c r="J97" s="52"/>
      <c r="K97" s="52"/>
      <c r="L97" s="52"/>
      <c r="M97" s="52"/>
      <c r="N97" s="53">
        <v>11800000</v>
      </c>
      <c r="O97" s="52">
        <v>35332450</v>
      </c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>
        <f t="shared" si="57"/>
        <v>47132450</v>
      </c>
      <c r="AR97" s="54">
        <f t="shared" si="58"/>
        <v>2.0836626878868256E-3</v>
      </c>
      <c r="AS97" s="55">
        <f t="shared" si="59"/>
        <v>179067550</v>
      </c>
      <c r="AT97" s="54">
        <f t="shared" si="60"/>
        <v>79.163373121131741</v>
      </c>
      <c r="AU97" s="20" t="s">
        <v>90</v>
      </c>
      <c r="AV97" s="20" t="s">
        <v>91</v>
      </c>
      <c r="AW97" s="20" t="s">
        <v>59</v>
      </c>
      <c r="AX97" s="52"/>
      <c r="AY97" s="52">
        <v>35332450</v>
      </c>
      <c r="AZ97" s="53">
        <v>11800000</v>
      </c>
      <c r="BA97" s="52"/>
      <c r="BB97" s="52"/>
    </row>
    <row r="98" spans="2:54" x14ac:dyDescent="0.25">
      <c r="B98" s="51">
        <v>522191</v>
      </c>
      <c r="C98" s="20" t="s">
        <v>120</v>
      </c>
      <c r="D98" s="20"/>
      <c r="E98" s="20"/>
      <c r="F98" s="52">
        <v>35000000</v>
      </c>
      <c r="G98" s="52"/>
      <c r="H98" s="52"/>
      <c r="I98" s="52"/>
      <c r="J98" s="52"/>
      <c r="K98" s="52"/>
      <c r="L98" s="52"/>
      <c r="M98" s="52"/>
      <c r="N98" s="53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4"/>
      <c r="AS98" s="55"/>
      <c r="AT98" s="54"/>
      <c r="AU98" s="20" t="s">
        <v>90</v>
      </c>
      <c r="AV98" s="20" t="s">
        <v>91</v>
      </c>
      <c r="AW98" s="20"/>
      <c r="AX98" s="52"/>
      <c r="AY98" s="52"/>
      <c r="AZ98" s="53"/>
      <c r="BA98" s="52"/>
      <c r="BB98" s="52"/>
    </row>
    <row r="99" spans="2:54" x14ac:dyDescent="0.25">
      <c r="B99" s="51">
        <v>522192</v>
      </c>
      <c r="C99" s="20" t="s">
        <v>75</v>
      </c>
      <c r="D99" s="20"/>
      <c r="E99" s="20"/>
      <c r="F99" s="52">
        <v>48000000</v>
      </c>
      <c r="G99" s="52"/>
      <c r="H99" s="52"/>
      <c r="I99" s="52"/>
      <c r="J99" s="52"/>
      <c r="K99" s="52"/>
      <c r="L99" s="52"/>
      <c r="M99" s="52"/>
      <c r="N99" s="52"/>
      <c r="O99" s="52">
        <v>802000</v>
      </c>
      <c r="P99" s="52"/>
      <c r="Q99" s="52">
        <v>3229000</v>
      </c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>
        <f t="shared" si="57"/>
        <v>4031000</v>
      </c>
      <c r="AR99" s="54">
        <f>AQ99/F99/100</f>
        <v>8.3979166666666664E-4</v>
      </c>
      <c r="AS99" s="55">
        <f t="shared" si="59"/>
        <v>43969000</v>
      </c>
      <c r="AT99" s="54">
        <f t="shared" si="60"/>
        <v>91.602083333333326</v>
      </c>
      <c r="AU99" s="20" t="s">
        <v>90</v>
      </c>
      <c r="AV99" s="20" t="s">
        <v>91</v>
      </c>
      <c r="AW99" s="20" t="s">
        <v>59</v>
      </c>
      <c r="AX99" s="52"/>
      <c r="AY99" s="52">
        <v>802000</v>
      </c>
      <c r="AZ99" s="53"/>
      <c r="BA99" s="52">
        <v>3229000</v>
      </c>
      <c r="BB99" s="52"/>
    </row>
    <row r="100" spans="2:54" x14ac:dyDescent="0.25">
      <c r="B100" s="51">
        <v>524111</v>
      </c>
      <c r="C100" s="20" t="s">
        <v>61</v>
      </c>
      <c r="D100" s="20"/>
      <c r="E100" s="20"/>
      <c r="F100" s="52">
        <v>42772000</v>
      </c>
      <c r="G100" s="52"/>
      <c r="H100" s="52"/>
      <c r="I100" s="52"/>
      <c r="J100" s="52"/>
      <c r="K100" s="52"/>
      <c r="L100" s="52"/>
      <c r="M100" s="52"/>
      <c r="N100" s="52">
        <v>1560000</v>
      </c>
      <c r="O100" s="52">
        <v>6690000</v>
      </c>
      <c r="P100" s="52">
        <v>3712700</v>
      </c>
      <c r="Q100" s="52"/>
      <c r="R100" s="52"/>
      <c r="S100" s="52"/>
      <c r="T100" s="52">
        <v>1860000</v>
      </c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>
        <f t="shared" si="57"/>
        <v>13822700</v>
      </c>
      <c r="AR100" s="54">
        <f>AQ100/F100/100</f>
        <v>3.2317170111287757E-3</v>
      </c>
      <c r="AS100" s="55">
        <f t="shared" si="59"/>
        <v>28949300</v>
      </c>
      <c r="AT100" s="54">
        <f t="shared" si="60"/>
        <v>67.682829888712234</v>
      </c>
      <c r="AU100" s="20" t="s">
        <v>90</v>
      </c>
      <c r="AV100" s="20" t="s">
        <v>91</v>
      </c>
      <c r="AW100" s="20" t="s">
        <v>59</v>
      </c>
      <c r="AX100" s="52">
        <v>1560000</v>
      </c>
      <c r="AY100" s="52">
        <v>6690000</v>
      </c>
      <c r="AZ100" s="53"/>
      <c r="BA100" s="52"/>
      <c r="BB100" s="52">
        <v>1860000</v>
      </c>
    </row>
    <row r="101" spans="2:54" x14ac:dyDescent="0.25">
      <c r="B101" s="51">
        <v>524113</v>
      </c>
      <c r="C101" s="20" t="s">
        <v>76</v>
      </c>
      <c r="D101" s="20"/>
      <c r="E101" s="20"/>
      <c r="F101" s="52">
        <v>2100000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>
        <f t="shared" si="57"/>
        <v>0</v>
      </c>
      <c r="AR101" s="54">
        <f>AQ101/F101/100</f>
        <v>0</v>
      </c>
      <c r="AS101" s="55">
        <f t="shared" si="59"/>
        <v>2100000</v>
      </c>
      <c r="AT101" s="54">
        <f t="shared" si="60"/>
        <v>100</v>
      </c>
      <c r="AU101" s="20" t="s">
        <v>90</v>
      </c>
      <c r="AV101" s="20" t="s">
        <v>91</v>
      </c>
      <c r="AW101" s="20" t="s">
        <v>59</v>
      </c>
      <c r="AX101" s="52"/>
      <c r="AY101" s="52"/>
      <c r="AZ101" s="53"/>
      <c r="BA101" s="52"/>
      <c r="BB101" s="52"/>
    </row>
    <row r="102" spans="2:54" x14ac:dyDescent="0.25">
      <c r="B102" s="46" t="s">
        <v>121</v>
      </c>
      <c r="C102" s="47" t="s">
        <v>122</v>
      </c>
      <c r="D102" s="47"/>
      <c r="E102" s="47"/>
      <c r="F102" s="48">
        <f t="shared" ref="F102:AP102" si="69">SUM(F103:F107)</f>
        <v>450000000</v>
      </c>
      <c r="G102" s="48">
        <f t="shared" si="69"/>
        <v>0</v>
      </c>
      <c r="H102" s="48">
        <f t="shared" si="69"/>
        <v>0</v>
      </c>
      <c r="I102" s="48">
        <f t="shared" si="69"/>
        <v>0</v>
      </c>
      <c r="J102" s="48">
        <f t="shared" si="69"/>
        <v>0</v>
      </c>
      <c r="K102" s="48">
        <f t="shared" si="69"/>
        <v>0</v>
      </c>
      <c r="L102" s="48">
        <f t="shared" si="69"/>
        <v>0</v>
      </c>
      <c r="M102" s="48">
        <f t="shared" si="69"/>
        <v>0</v>
      </c>
      <c r="N102" s="48">
        <f t="shared" si="69"/>
        <v>1743940</v>
      </c>
      <c r="O102" s="48">
        <f t="shared" si="69"/>
        <v>2949500</v>
      </c>
      <c r="P102" s="48">
        <f t="shared" si="69"/>
        <v>0</v>
      </c>
      <c r="Q102" s="48">
        <f t="shared" si="69"/>
        <v>0</v>
      </c>
      <c r="R102" s="48">
        <f t="shared" si="69"/>
        <v>0</v>
      </c>
      <c r="S102" s="48">
        <f t="shared" si="69"/>
        <v>0</v>
      </c>
      <c r="T102" s="48">
        <f t="shared" si="69"/>
        <v>3351204</v>
      </c>
      <c r="U102" s="48">
        <f t="shared" si="69"/>
        <v>0</v>
      </c>
      <c r="V102" s="48">
        <f t="shared" si="69"/>
        <v>0</v>
      </c>
      <c r="W102" s="48">
        <f t="shared" si="69"/>
        <v>0</v>
      </c>
      <c r="X102" s="48">
        <f t="shared" si="69"/>
        <v>0</v>
      </c>
      <c r="Y102" s="48">
        <f t="shared" si="69"/>
        <v>0</v>
      </c>
      <c r="Z102" s="48">
        <f t="shared" si="69"/>
        <v>0</v>
      </c>
      <c r="AA102" s="48">
        <f t="shared" si="69"/>
        <v>0</v>
      </c>
      <c r="AB102" s="48">
        <f t="shared" si="69"/>
        <v>0</v>
      </c>
      <c r="AC102" s="48">
        <f t="shared" si="69"/>
        <v>0</v>
      </c>
      <c r="AD102" s="48">
        <f t="shared" si="69"/>
        <v>0</v>
      </c>
      <c r="AE102" s="48">
        <f t="shared" si="69"/>
        <v>0</v>
      </c>
      <c r="AF102" s="48">
        <f t="shared" si="69"/>
        <v>0</v>
      </c>
      <c r="AG102" s="48">
        <f t="shared" si="69"/>
        <v>0</v>
      </c>
      <c r="AH102" s="48">
        <f t="shared" si="69"/>
        <v>0</v>
      </c>
      <c r="AI102" s="48">
        <f t="shared" si="69"/>
        <v>0</v>
      </c>
      <c r="AJ102" s="48">
        <f t="shared" si="69"/>
        <v>0</v>
      </c>
      <c r="AK102" s="48">
        <f t="shared" si="69"/>
        <v>0</v>
      </c>
      <c r="AL102" s="48">
        <f t="shared" si="69"/>
        <v>0</v>
      </c>
      <c r="AM102" s="48">
        <f t="shared" si="69"/>
        <v>0</v>
      </c>
      <c r="AN102" s="48">
        <f t="shared" si="69"/>
        <v>0</v>
      </c>
      <c r="AO102" s="48">
        <f t="shared" si="69"/>
        <v>0</v>
      </c>
      <c r="AP102" s="48">
        <f t="shared" si="69"/>
        <v>0</v>
      </c>
      <c r="AQ102" s="48">
        <f t="shared" si="57"/>
        <v>8044644</v>
      </c>
      <c r="AR102" s="49">
        <f t="shared" ref="AR102:AR165" si="70">AQ102/F102/100</f>
        <v>1.7876986666666666E-4</v>
      </c>
      <c r="AS102" s="50">
        <f t="shared" si="59"/>
        <v>441955356</v>
      </c>
      <c r="AT102" s="49">
        <f>AS102/F102*100</f>
        <v>98.212301333333329</v>
      </c>
      <c r="AU102" s="20" t="s">
        <v>70</v>
      </c>
      <c r="AV102" s="20" t="s">
        <v>82</v>
      </c>
      <c r="AW102" s="20"/>
      <c r="AX102" s="48">
        <f t="shared" ref="AX102:BA102" si="71">SUM(AX103:AX107)</f>
        <v>0</v>
      </c>
      <c r="AY102" s="48">
        <f t="shared" si="71"/>
        <v>2949500</v>
      </c>
      <c r="AZ102" s="48">
        <f t="shared" si="71"/>
        <v>1743940</v>
      </c>
      <c r="BA102" s="48">
        <f t="shared" si="71"/>
        <v>0</v>
      </c>
      <c r="BB102" s="48">
        <f t="shared" ref="BB102" si="72">SUM(BB103:BB107)</f>
        <v>3351204</v>
      </c>
    </row>
    <row r="103" spans="2:54" x14ac:dyDescent="0.25">
      <c r="B103" s="51">
        <v>521211</v>
      </c>
      <c r="C103" s="20" t="s">
        <v>58</v>
      </c>
      <c r="D103" s="20"/>
      <c r="E103" s="20"/>
      <c r="F103" s="52">
        <v>32000000</v>
      </c>
      <c r="G103" s="52"/>
      <c r="H103" s="52"/>
      <c r="I103" s="52"/>
      <c r="J103" s="52"/>
      <c r="K103" s="52"/>
      <c r="L103" s="52"/>
      <c r="M103" s="52"/>
      <c r="N103" s="53">
        <v>1499700</v>
      </c>
      <c r="O103" s="52">
        <v>2499500</v>
      </c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>
        <f t="shared" si="57"/>
        <v>3999200</v>
      </c>
      <c r="AR103" s="54">
        <f t="shared" si="70"/>
        <v>1.24975E-3</v>
      </c>
      <c r="AS103" s="55">
        <f t="shared" si="59"/>
        <v>28000800</v>
      </c>
      <c r="AT103" s="54">
        <f t="shared" si="60"/>
        <v>87.502500000000012</v>
      </c>
      <c r="AU103" s="20" t="s">
        <v>70</v>
      </c>
      <c r="AV103" s="20" t="s">
        <v>82</v>
      </c>
      <c r="AW103" s="20" t="s">
        <v>59</v>
      </c>
      <c r="AX103" s="52"/>
      <c r="AY103" s="52">
        <v>2499500</v>
      </c>
      <c r="AZ103" s="53">
        <v>1499700</v>
      </c>
      <c r="BA103" s="52"/>
      <c r="BB103" s="52"/>
    </row>
    <row r="104" spans="2:54" x14ac:dyDescent="0.25">
      <c r="B104" s="51">
        <v>521219</v>
      </c>
      <c r="C104" s="20" t="s">
        <v>73</v>
      </c>
      <c r="D104" s="20"/>
      <c r="E104" s="20"/>
      <c r="F104" s="52">
        <v>298141000</v>
      </c>
      <c r="G104" s="52"/>
      <c r="H104" s="52"/>
      <c r="I104" s="52"/>
      <c r="J104" s="52"/>
      <c r="K104" s="52"/>
      <c r="L104" s="52"/>
      <c r="M104" s="52"/>
      <c r="N104" s="53">
        <v>244240</v>
      </c>
      <c r="O104" s="52">
        <v>450000</v>
      </c>
      <c r="P104" s="52"/>
      <c r="Q104" s="52"/>
      <c r="R104" s="52"/>
      <c r="S104" s="52"/>
      <c r="T104" s="52">
        <v>3351204</v>
      </c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>
        <f t="shared" si="57"/>
        <v>4045444</v>
      </c>
      <c r="AR104" s="54">
        <f t="shared" si="70"/>
        <v>1.3568895254258891E-4</v>
      </c>
      <c r="AS104" s="55">
        <f t="shared" si="59"/>
        <v>294095556</v>
      </c>
      <c r="AT104" s="54">
        <f>AS104/F104*100</f>
        <v>98.643110474574115</v>
      </c>
      <c r="AU104" s="20" t="s">
        <v>70</v>
      </c>
      <c r="AV104" s="20" t="s">
        <v>82</v>
      </c>
      <c r="AW104" s="20" t="s">
        <v>59</v>
      </c>
      <c r="AX104" s="52"/>
      <c r="AY104" s="52">
        <v>450000</v>
      </c>
      <c r="AZ104" s="53">
        <v>244240</v>
      </c>
      <c r="BA104" s="52"/>
      <c r="BB104" s="52">
        <v>3351204</v>
      </c>
    </row>
    <row r="105" spans="2:54" x14ac:dyDescent="0.25">
      <c r="B105" s="51">
        <v>522151</v>
      </c>
      <c r="C105" s="20" t="s">
        <v>60</v>
      </c>
      <c r="D105" s="20"/>
      <c r="E105" s="20"/>
      <c r="F105" s="52">
        <v>30000000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>
        <f t="shared" si="57"/>
        <v>0</v>
      </c>
      <c r="AR105" s="54">
        <f t="shared" si="70"/>
        <v>0</v>
      </c>
      <c r="AS105" s="55">
        <f t="shared" si="59"/>
        <v>30000000</v>
      </c>
      <c r="AT105" s="54">
        <f t="shared" si="60"/>
        <v>100</v>
      </c>
      <c r="AU105" s="20" t="s">
        <v>70</v>
      </c>
      <c r="AV105" s="20" t="s">
        <v>82</v>
      </c>
      <c r="AW105" s="20" t="s">
        <v>59</v>
      </c>
      <c r="AX105" s="52"/>
      <c r="AY105" s="52"/>
      <c r="AZ105" s="53"/>
      <c r="BA105" s="52"/>
      <c r="BB105" s="52"/>
    </row>
    <row r="106" spans="2:54" x14ac:dyDescent="0.25">
      <c r="B106" s="51">
        <v>522192</v>
      </c>
      <c r="C106" s="20" t="s">
        <v>75</v>
      </c>
      <c r="D106" s="20"/>
      <c r="E106" s="20"/>
      <c r="F106" s="52">
        <v>8000000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>
        <f t="shared" si="57"/>
        <v>0</v>
      </c>
      <c r="AR106" s="54">
        <f t="shared" si="70"/>
        <v>0</v>
      </c>
      <c r="AS106" s="55">
        <f t="shared" si="59"/>
        <v>8000000</v>
      </c>
      <c r="AT106" s="54">
        <f t="shared" si="60"/>
        <v>100</v>
      </c>
      <c r="AU106" s="20" t="s">
        <v>70</v>
      </c>
      <c r="AV106" s="20" t="s">
        <v>82</v>
      </c>
      <c r="AW106" s="20" t="s">
        <v>59</v>
      </c>
      <c r="AX106" s="52"/>
      <c r="AY106" s="52"/>
      <c r="AZ106" s="53"/>
      <c r="BA106" s="52"/>
      <c r="BB106" s="52"/>
    </row>
    <row r="107" spans="2:54" x14ac:dyDescent="0.25">
      <c r="B107" s="51">
        <v>524111</v>
      </c>
      <c r="C107" s="20" t="s">
        <v>61</v>
      </c>
      <c r="D107" s="20"/>
      <c r="E107" s="20"/>
      <c r="F107" s="52">
        <v>81859000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>
        <f t="shared" si="57"/>
        <v>0</v>
      </c>
      <c r="AR107" s="54">
        <f t="shared" si="70"/>
        <v>0</v>
      </c>
      <c r="AS107" s="55">
        <f t="shared" si="59"/>
        <v>81859000</v>
      </c>
      <c r="AT107" s="54">
        <f t="shared" si="60"/>
        <v>100</v>
      </c>
      <c r="AU107" s="20" t="s">
        <v>70</v>
      </c>
      <c r="AV107" s="20" t="s">
        <v>82</v>
      </c>
      <c r="AW107" s="20" t="s">
        <v>59</v>
      </c>
      <c r="AX107" s="52"/>
      <c r="AY107" s="52"/>
      <c r="AZ107" s="53"/>
      <c r="BA107" s="52"/>
      <c r="BB107" s="52"/>
    </row>
    <row r="108" spans="2:54" x14ac:dyDescent="0.25">
      <c r="B108" s="46" t="s">
        <v>123</v>
      </c>
      <c r="C108" s="47" t="s">
        <v>124</v>
      </c>
      <c r="D108" s="47"/>
      <c r="E108" s="47"/>
      <c r="F108" s="48">
        <f t="shared" ref="F108:AP108" si="73">SUM(F109:F112)</f>
        <v>350000000</v>
      </c>
      <c r="G108" s="48">
        <f t="shared" si="73"/>
        <v>0</v>
      </c>
      <c r="H108" s="48">
        <f t="shared" si="73"/>
        <v>0</v>
      </c>
      <c r="I108" s="48">
        <f t="shared" si="73"/>
        <v>0</v>
      </c>
      <c r="J108" s="48">
        <f t="shared" si="73"/>
        <v>0</v>
      </c>
      <c r="K108" s="48">
        <f t="shared" si="73"/>
        <v>0</v>
      </c>
      <c r="L108" s="48">
        <f t="shared" si="73"/>
        <v>0</v>
      </c>
      <c r="M108" s="48">
        <f t="shared" si="73"/>
        <v>0</v>
      </c>
      <c r="N108" s="48">
        <f t="shared" si="73"/>
        <v>3173213</v>
      </c>
      <c r="O108" s="48">
        <f t="shared" si="73"/>
        <v>3236994</v>
      </c>
      <c r="P108" s="48">
        <f t="shared" si="73"/>
        <v>1000000</v>
      </c>
      <c r="Q108" s="48">
        <f t="shared" si="73"/>
        <v>0</v>
      </c>
      <c r="R108" s="48">
        <f t="shared" si="73"/>
        <v>0</v>
      </c>
      <c r="S108" s="48">
        <f t="shared" si="73"/>
        <v>872000</v>
      </c>
      <c r="T108" s="48">
        <f t="shared" si="73"/>
        <v>0</v>
      </c>
      <c r="U108" s="48">
        <f t="shared" si="73"/>
        <v>0</v>
      </c>
      <c r="V108" s="48">
        <f t="shared" si="73"/>
        <v>0</v>
      </c>
      <c r="W108" s="48">
        <f t="shared" si="73"/>
        <v>0</v>
      </c>
      <c r="X108" s="48">
        <f t="shared" si="73"/>
        <v>0</v>
      </c>
      <c r="Y108" s="48">
        <f t="shared" si="73"/>
        <v>0</v>
      </c>
      <c r="Z108" s="48">
        <f t="shared" si="73"/>
        <v>0</v>
      </c>
      <c r="AA108" s="48">
        <f t="shared" si="73"/>
        <v>0</v>
      </c>
      <c r="AB108" s="48">
        <f t="shared" si="73"/>
        <v>0</v>
      </c>
      <c r="AC108" s="48">
        <f t="shared" si="73"/>
        <v>0</v>
      </c>
      <c r="AD108" s="48">
        <f t="shared" si="73"/>
        <v>0</v>
      </c>
      <c r="AE108" s="48">
        <f t="shared" si="73"/>
        <v>0</v>
      </c>
      <c r="AF108" s="48">
        <f t="shared" si="73"/>
        <v>0</v>
      </c>
      <c r="AG108" s="48">
        <f t="shared" si="73"/>
        <v>0</v>
      </c>
      <c r="AH108" s="48">
        <f t="shared" si="73"/>
        <v>0</v>
      </c>
      <c r="AI108" s="48">
        <f t="shared" si="73"/>
        <v>0</v>
      </c>
      <c r="AJ108" s="48">
        <f t="shared" si="73"/>
        <v>0</v>
      </c>
      <c r="AK108" s="48">
        <f t="shared" si="73"/>
        <v>0</v>
      </c>
      <c r="AL108" s="48">
        <f t="shared" si="73"/>
        <v>0</v>
      </c>
      <c r="AM108" s="48">
        <f t="shared" si="73"/>
        <v>0</v>
      </c>
      <c r="AN108" s="48">
        <f t="shared" si="73"/>
        <v>0</v>
      </c>
      <c r="AO108" s="48">
        <f t="shared" si="73"/>
        <v>0</v>
      </c>
      <c r="AP108" s="48">
        <f t="shared" si="73"/>
        <v>0</v>
      </c>
      <c r="AQ108" s="48">
        <f t="shared" si="57"/>
        <v>8282207</v>
      </c>
      <c r="AR108" s="49">
        <f t="shared" si="70"/>
        <v>2.3663448571428571E-4</v>
      </c>
      <c r="AS108" s="50">
        <f t="shared" si="59"/>
        <v>341717793</v>
      </c>
      <c r="AT108" s="49">
        <f t="shared" si="60"/>
        <v>97.633655142857151</v>
      </c>
      <c r="AU108" s="20" t="s">
        <v>54</v>
      </c>
      <c r="AV108" s="20" t="s">
        <v>55</v>
      </c>
      <c r="AW108" s="20"/>
      <c r="AX108" s="48">
        <f t="shared" ref="AX108:BB108" si="74">SUM(AX109:AX112)</f>
        <v>0</v>
      </c>
      <c r="AY108" s="48">
        <f t="shared" si="74"/>
        <v>3236994</v>
      </c>
      <c r="AZ108" s="48">
        <f t="shared" si="74"/>
        <v>3173213</v>
      </c>
      <c r="BA108" s="48">
        <f t="shared" si="74"/>
        <v>0</v>
      </c>
      <c r="BB108" s="48">
        <f t="shared" si="74"/>
        <v>0</v>
      </c>
    </row>
    <row r="109" spans="2:54" x14ac:dyDescent="0.25">
      <c r="B109" s="51">
        <v>521211</v>
      </c>
      <c r="C109" s="20" t="s">
        <v>58</v>
      </c>
      <c r="D109" s="20"/>
      <c r="E109" s="20"/>
      <c r="F109" s="52">
        <v>31000000</v>
      </c>
      <c r="G109" s="52"/>
      <c r="H109" s="52"/>
      <c r="I109" s="52"/>
      <c r="J109" s="52"/>
      <c r="K109" s="52"/>
      <c r="L109" s="52"/>
      <c r="M109" s="52"/>
      <c r="N109" s="52"/>
      <c r="O109" s="52">
        <v>1200000</v>
      </c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>
        <f t="shared" si="57"/>
        <v>1200000</v>
      </c>
      <c r="AR109" s="54">
        <f t="shared" si="70"/>
        <v>3.8709677419354843E-4</v>
      </c>
      <c r="AS109" s="55">
        <f t="shared" si="59"/>
        <v>29800000</v>
      </c>
      <c r="AT109" s="54">
        <f t="shared" si="60"/>
        <v>96.129032258064512</v>
      </c>
      <c r="AU109" s="20" t="s">
        <v>54</v>
      </c>
      <c r="AV109" s="20" t="s">
        <v>55</v>
      </c>
      <c r="AW109" s="20" t="s">
        <v>59</v>
      </c>
      <c r="AX109" s="52"/>
      <c r="AY109" s="52">
        <v>1200000</v>
      </c>
      <c r="AZ109" s="53"/>
      <c r="BA109" s="52"/>
      <c r="BB109" s="52"/>
    </row>
    <row r="110" spans="2:54" x14ac:dyDescent="0.25">
      <c r="B110" s="51">
        <v>521219</v>
      </c>
      <c r="C110" s="20" t="s">
        <v>73</v>
      </c>
      <c r="D110" s="20"/>
      <c r="E110" s="20"/>
      <c r="F110" s="52">
        <v>3000000</v>
      </c>
      <c r="G110" s="52"/>
      <c r="H110" s="52"/>
      <c r="I110" s="52"/>
      <c r="J110" s="52"/>
      <c r="K110" s="52"/>
      <c r="L110" s="52"/>
      <c r="M110" s="52"/>
      <c r="N110" s="53">
        <v>473213</v>
      </c>
      <c r="O110" s="52">
        <v>236994</v>
      </c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>
        <f t="shared" si="57"/>
        <v>710207</v>
      </c>
      <c r="AR110" s="54">
        <f t="shared" si="70"/>
        <v>2.3673566666666669E-3</v>
      </c>
      <c r="AS110" s="55">
        <f t="shared" si="59"/>
        <v>2289793</v>
      </c>
      <c r="AT110" s="54">
        <f t="shared" si="60"/>
        <v>76.326433333333327</v>
      </c>
      <c r="AU110" s="20" t="s">
        <v>54</v>
      </c>
      <c r="AV110" s="20" t="s">
        <v>55</v>
      </c>
      <c r="AW110" s="20" t="s">
        <v>59</v>
      </c>
      <c r="AX110" s="52"/>
      <c r="AY110" s="52">
        <v>236994</v>
      </c>
      <c r="AZ110" s="53">
        <v>473213</v>
      </c>
      <c r="BA110" s="52"/>
      <c r="BB110" s="52"/>
    </row>
    <row r="111" spans="2:54" x14ac:dyDescent="0.25">
      <c r="B111" s="51">
        <v>522151</v>
      </c>
      <c r="C111" s="20" t="s">
        <v>60</v>
      </c>
      <c r="D111" s="20"/>
      <c r="E111" s="20"/>
      <c r="F111" s="52">
        <v>70000000</v>
      </c>
      <c r="G111" s="52"/>
      <c r="H111" s="52"/>
      <c r="I111" s="52"/>
      <c r="J111" s="52"/>
      <c r="K111" s="52"/>
      <c r="L111" s="52"/>
      <c r="M111" s="52"/>
      <c r="N111" s="52"/>
      <c r="O111" s="52">
        <v>1800000</v>
      </c>
      <c r="P111" s="52">
        <v>1000000</v>
      </c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>
        <f t="shared" si="57"/>
        <v>2800000</v>
      </c>
      <c r="AR111" s="54">
        <f t="shared" si="70"/>
        <v>4.0000000000000002E-4</v>
      </c>
      <c r="AS111" s="55">
        <f t="shared" si="59"/>
        <v>67200000</v>
      </c>
      <c r="AT111" s="54">
        <f t="shared" si="60"/>
        <v>96</v>
      </c>
      <c r="AU111" s="20" t="s">
        <v>54</v>
      </c>
      <c r="AV111" s="20" t="s">
        <v>55</v>
      </c>
      <c r="AW111" s="20" t="s">
        <v>59</v>
      </c>
      <c r="AX111" s="52"/>
      <c r="AY111" s="52">
        <v>1800000</v>
      </c>
      <c r="AZ111" s="53"/>
      <c r="BA111" s="52"/>
      <c r="BB111" s="52"/>
    </row>
    <row r="112" spans="2:54" x14ac:dyDescent="0.25">
      <c r="B112" s="51">
        <v>524111</v>
      </c>
      <c r="C112" s="20" t="s">
        <v>61</v>
      </c>
      <c r="D112" s="20"/>
      <c r="E112" s="20"/>
      <c r="F112" s="52">
        <v>246000000</v>
      </c>
      <c r="G112" s="52"/>
      <c r="H112" s="52"/>
      <c r="I112" s="52"/>
      <c r="J112" s="52"/>
      <c r="K112" s="52"/>
      <c r="L112" s="52"/>
      <c r="M112" s="52"/>
      <c r="N112" s="53">
        <v>2700000</v>
      </c>
      <c r="O112" s="52"/>
      <c r="P112" s="52"/>
      <c r="Q112" s="52"/>
      <c r="R112" s="52"/>
      <c r="S112" s="52">
        <v>872000</v>
      </c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>
        <f t="shared" si="57"/>
        <v>3572000</v>
      </c>
      <c r="AR112" s="54">
        <f t="shared" si="70"/>
        <v>1.4520325203252031E-4</v>
      </c>
      <c r="AS112" s="55">
        <f t="shared" si="59"/>
        <v>242428000</v>
      </c>
      <c r="AT112" s="54">
        <f t="shared" si="60"/>
        <v>98.547967479674796</v>
      </c>
      <c r="AU112" s="20" t="s">
        <v>54</v>
      </c>
      <c r="AV112" s="20" t="s">
        <v>55</v>
      </c>
      <c r="AW112" s="20" t="s">
        <v>59</v>
      </c>
      <c r="AX112" s="52"/>
      <c r="AY112" s="52"/>
      <c r="AZ112" s="53">
        <v>2700000</v>
      </c>
      <c r="BA112" s="52"/>
      <c r="BB112" s="52"/>
    </row>
    <row r="113" spans="2:54" x14ac:dyDescent="0.25">
      <c r="B113" s="46" t="s">
        <v>125</v>
      </c>
      <c r="C113" s="47" t="s">
        <v>126</v>
      </c>
      <c r="D113" s="47"/>
      <c r="E113" s="47"/>
      <c r="F113" s="48">
        <f t="shared" ref="F113:AP113" si="75">SUM(F114:F117)</f>
        <v>639737000</v>
      </c>
      <c r="G113" s="48">
        <f t="shared" si="75"/>
        <v>0</v>
      </c>
      <c r="H113" s="48">
        <f t="shared" si="75"/>
        <v>0</v>
      </c>
      <c r="I113" s="48">
        <f t="shared" si="75"/>
        <v>0</v>
      </c>
      <c r="J113" s="48">
        <f t="shared" si="75"/>
        <v>0</v>
      </c>
      <c r="K113" s="48">
        <f t="shared" si="75"/>
        <v>0</v>
      </c>
      <c r="L113" s="48">
        <f t="shared" si="75"/>
        <v>0</v>
      </c>
      <c r="M113" s="48">
        <f t="shared" si="75"/>
        <v>0</v>
      </c>
      <c r="N113" s="48">
        <f t="shared" si="75"/>
        <v>0</v>
      </c>
      <c r="O113" s="48">
        <f t="shared" si="75"/>
        <v>0</v>
      </c>
      <c r="P113" s="48">
        <f t="shared" si="75"/>
        <v>0</v>
      </c>
      <c r="Q113" s="48">
        <f t="shared" si="75"/>
        <v>0</v>
      </c>
      <c r="R113" s="48">
        <f t="shared" si="75"/>
        <v>0</v>
      </c>
      <c r="S113" s="48">
        <f t="shared" si="75"/>
        <v>0</v>
      </c>
      <c r="T113" s="48">
        <f t="shared" si="75"/>
        <v>0</v>
      </c>
      <c r="U113" s="48">
        <f t="shared" si="75"/>
        <v>0</v>
      </c>
      <c r="V113" s="48">
        <f t="shared" si="75"/>
        <v>0</v>
      </c>
      <c r="W113" s="48">
        <f t="shared" si="75"/>
        <v>0</v>
      </c>
      <c r="X113" s="48">
        <f t="shared" si="75"/>
        <v>0</v>
      </c>
      <c r="Y113" s="48">
        <f t="shared" si="75"/>
        <v>0</v>
      </c>
      <c r="Z113" s="48">
        <f t="shared" si="75"/>
        <v>0</v>
      </c>
      <c r="AA113" s="48">
        <f t="shared" si="75"/>
        <v>0</v>
      </c>
      <c r="AB113" s="48">
        <f t="shared" si="75"/>
        <v>0</v>
      </c>
      <c r="AC113" s="48">
        <f t="shared" si="75"/>
        <v>0</v>
      </c>
      <c r="AD113" s="48">
        <f t="shared" si="75"/>
        <v>0</v>
      </c>
      <c r="AE113" s="48">
        <f t="shared" si="75"/>
        <v>0</v>
      </c>
      <c r="AF113" s="48">
        <f t="shared" si="75"/>
        <v>0</v>
      </c>
      <c r="AG113" s="48">
        <f t="shared" si="75"/>
        <v>0</v>
      </c>
      <c r="AH113" s="48">
        <f t="shared" si="75"/>
        <v>0</v>
      </c>
      <c r="AI113" s="48">
        <f t="shared" si="75"/>
        <v>0</v>
      </c>
      <c r="AJ113" s="48">
        <f t="shared" si="75"/>
        <v>0</v>
      </c>
      <c r="AK113" s="48">
        <f t="shared" si="75"/>
        <v>0</v>
      </c>
      <c r="AL113" s="48">
        <f t="shared" si="75"/>
        <v>0</v>
      </c>
      <c r="AM113" s="48">
        <f t="shared" si="75"/>
        <v>0</v>
      </c>
      <c r="AN113" s="48">
        <f t="shared" si="75"/>
        <v>0</v>
      </c>
      <c r="AO113" s="48">
        <f t="shared" si="75"/>
        <v>0</v>
      </c>
      <c r="AP113" s="48">
        <f t="shared" si="75"/>
        <v>0</v>
      </c>
      <c r="AQ113" s="48">
        <f t="shared" si="57"/>
        <v>0</v>
      </c>
      <c r="AR113" s="49">
        <f t="shared" si="70"/>
        <v>0</v>
      </c>
      <c r="AS113" s="50">
        <f t="shared" si="59"/>
        <v>639737000</v>
      </c>
      <c r="AT113" s="49">
        <f t="shared" si="60"/>
        <v>100</v>
      </c>
      <c r="AU113" s="20" t="s">
        <v>54</v>
      </c>
      <c r="AV113" s="20" t="s">
        <v>66</v>
      </c>
      <c r="AW113" s="20"/>
      <c r="AX113" s="48">
        <f t="shared" ref="AX113:BB113" si="76">SUM(AX114:AX117)</f>
        <v>0</v>
      </c>
      <c r="AY113" s="48">
        <f t="shared" si="76"/>
        <v>0</v>
      </c>
      <c r="AZ113" s="48">
        <f t="shared" si="76"/>
        <v>0</v>
      </c>
      <c r="BA113" s="48">
        <f t="shared" si="76"/>
        <v>0</v>
      </c>
      <c r="BB113" s="48">
        <f t="shared" si="76"/>
        <v>0</v>
      </c>
    </row>
    <row r="114" spans="2:54" x14ac:dyDescent="0.25">
      <c r="B114" s="51">
        <v>521211</v>
      </c>
      <c r="C114" s="20" t="s">
        <v>58</v>
      </c>
      <c r="D114" s="20"/>
      <c r="E114" s="20"/>
      <c r="F114" s="52">
        <v>118575000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>
        <f t="shared" si="57"/>
        <v>0</v>
      </c>
      <c r="AR114" s="54">
        <f t="shared" si="70"/>
        <v>0</v>
      </c>
      <c r="AS114" s="55">
        <f t="shared" si="59"/>
        <v>118575000</v>
      </c>
      <c r="AT114" s="54">
        <f t="shared" si="60"/>
        <v>100</v>
      </c>
      <c r="AU114" s="20" t="s">
        <v>54</v>
      </c>
      <c r="AV114" s="20" t="s">
        <v>66</v>
      </c>
      <c r="AW114" s="20" t="s">
        <v>59</v>
      </c>
      <c r="AX114" s="52"/>
      <c r="AY114" s="52"/>
      <c r="AZ114" s="53"/>
      <c r="BA114" s="52"/>
      <c r="BB114" s="52"/>
    </row>
    <row r="115" spans="2:54" x14ac:dyDescent="0.25">
      <c r="B115" s="51">
        <v>521219</v>
      </c>
      <c r="C115" s="20" t="s">
        <v>73</v>
      </c>
      <c r="D115" s="20"/>
      <c r="E115" s="20"/>
      <c r="F115" s="52">
        <v>393200000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>
        <f t="shared" si="57"/>
        <v>0</v>
      </c>
      <c r="AR115" s="54">
        <f t="shared" si="70"/>
        <v>0</v>
      </c>
      <c r="AS115" s="55">
        <f t="shared" si="59"/>
        <v>393200000</v>
      </c>
      <c r="AT115" s="54">
        <f t="shared" si="60"/>
        <v>100</v>
      </c>
      <c r="AU115" s="20" t="s">
        <v>54</v>
      </c>
      <c r="AV115" s="20" t="s">
        <v>66</v>
      </c>
      <c r="AW115" s="20" t="s">
        <v>59</v>
      </c>
      <c r="AX115" s="52"/>
      <c r="AY115" s="52"/>
      <c r="AZ115" s="53"/>
      <c r="BA115" s="52"/>
      <c r="BB115" s="52"/>
    </row>
    <row r="116" spans="2:54" x14ac:dyDescent="0.25">
      <c r="B116" s="51">
        <v>522141</v>
      </c>
      <c r="C116" s="20" t="s">
        <v>114</v>
      </c>
      <c r="D116" s="20"/>
      <c r="E116" s="20"/>
      <c r="F116" s="52">
        <v>120000000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>
        <f t="shared" si="57"/>
        <v>0</v>
      </c>
      <c r="AR116" s="54">
        <f t="shared" si="70"/>
        <v>0</v>
      </c>
      <c r="AS116" s="55">
        <f>F116-AQ116</f>
        <v>120000000</v>
      </c>
      <c r="AT116" s="54">
        <f t="shared" si="60"/>
        <v>100</v>
      </c>
      <c r="AU116" s="20" t="s">
        <v>54</v>
      </c>
      <c r="AV116" s="20" t="s">
        <v>66</v>
      </c>
      <c r="AW116" s="20" t="s">
        <v>59</v>
      </c>
      <c r="AX116" s="52"/>
      <c r="AY116" s="52"/>
      <c r="AZ116" s="53"/>
      <c r="BA116" s="52"/>
      <c r="BB116" s="52"/>
    </row>
    <row r="117" spans="2:54" x14ac:dyDescent="0.25">
      <c r="B117" s="51">
        <v>524111</v>
      </c>
      <c r="C117" s="20" t="s">
        <v>61</v>
      </c>
      <c r="D117" s="20"/>
      <c r="E117" s="20"/>
      <c r="F117" s="52">
        <v>7962000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>
        <f t="shared" si="57"/>
        <v>0</v>
      </c>
      <c r="AR117" s="54">
        <f t="shared" si="70"/>
        <v>0</v>
      </c>
      <c r="AS117" s="55">
        <f t="shared" si="59"/>
        <v>7962000</v>
      </c>
      <c r="AT117" s="54">
        <f t="shared" si="60"/>
        <v>100</v>
      </c>
      <c r="AU117" s="20" t="s">
        <v>54</v>
      </c>
      <c r="AV117" s="20" t="s">
        <v>66</v>
      </c>
      <c r="AW117" s="20" t="s">
        <v>59</v>
      </c>
      <c r="AX117" s="52"/>
      <c r="AY117" s="52"/>
      <c r="AZ117" s="53"/>
      <c r="BA117" s="52"/>
      <c r="BB117" s="52"/>
    </row>
    <row r="118" spans="2:54" x14ac:dyDescent="0.25">
      <c r="B118" s="46" t="s">
        <v>127</v>
      </c>
      <c r="C118" s="47" t="s">
        <v>128</v>
      </c>
      <c r="D118" s="47"/>
      <c r="E118" s="47"/>
      <c r="F118" s="48">
        <f>SUM(F119:F122)</f>
        <v>110263000</v>
      </c>
      <c r="G118" s="48">
        <f t="shared" ref="G118:AP118" si="77">SUM(G119:G122)</f>
        <v>0</v>
      </c>
      <c r="H118" s="48">
        <f t="shared" si="77"/>
        <v>0</v>
      </c>
      <c r="I118" s="48">
        <f t="shared" si="77"/>
        <v>0</v>
      </c>
      <c r="J118" s="48">
        <f t="shared" si="77"/>
        <v>0</v>
      </c>
      <c r="K118" s="48">
        <f t="shared" si="77"/>
        <v>0</v>
      </c>
      <c r="L118" s="48">
        <f t="shared" si="77"/>
        <v>0</v>
      </c>
      <c r="M118" s="48">
        <f t="shared" si="77"/>
        <v>0</v>
      </c>
      <c r="N118" s="48">
        <f t="shared" si="77"/>
        <v>9200000</v>
      </c>
      <c r="O118" s="48">
        <f t="shared" si="77"/>
        <v>18676000</v>
      </c>
      <c r="P118" s="48">
        <f t="shared" si="77"/>
        <v>0</v>
      </c>
      <c r="Q118" s="48">
        <f t="shared" si="77"/>
        <v>0</v>
      </c>
      <c r="R118" s="48">
        <f t="shared" si="77"/>
        <v>0</v>
      </c>
      <c r="S118" s="48">
        <f t="shared" si="77"/>
        <v>0</v>
      </c>
      <c r="T118" s="48">
        <f t="shared" si="77"/>
        <v>0</v>
      </c>
      <c r="U118" s="48">
        <f t="shared" si="77"/>
        <v>0</v>
      </c>
      <c r="V118" s="48">
        <f t="shared" si="77"/>
        <v>0</v>
      </c>
      <c r="W118" s="48">
        <f t="shared" si="77"/>
        <v>0</v>
      </c>
      <c r="X118" s="48">
        <f t="shared" si="77"/>
        <v>0</v>
      </c>
      <c r="Y118" s="48">
        <f t="shared" si="77"/>
        <v>0</v>
      </c>
      <c r="Z118" s="48">
        <f t="shared" si="77"/>
        <v>0</v>
      </c>
      <c r="AA118" s="48">
        <f t="shared" si="77"/>
        <v>0</v>
      </c>
      <c r="AB118" s="48">
        <f t="shared" si="77"/>
        <v>0</v>
      </c>
      <c r="AC118" s="48">
        <f t="shared" si="77"/>
        <v>0</v>
      </c>
      <c r="AD118" s="48">
        <f t="shared" si="77"/>
        <v>0</v>
      </c>
      <c r="AE118" s="48">
        <f t="shared" si="77"/>
        <v>0</v>
      </c>
      <c r="AF118" s="48">
        <f t="shared" si="77"/>
        <v>0</v>
      </c>
      <c r="AG118" s="48">
        <f t="shared" si="77"/>
        <v>0</v>
      </c>
      <c r="AH118" s="48">
        <f t="shared" si="77"/>
        <v>0</v>
      </c>
      <c r="AI118" s="48">
        <f t="shared" si="77"/>
        <v>0</v>
      </c>
      <c r="AJ118" s="48">
        <f t="shared" si="77"/>
        <v>0</v>
      </c>
      <c r="AK118" s="48">
        <f t="shared" si="77"/>
        <v>0</v>
      </c>
      <c r="AL118" s="48">
        <f t="shared" si="77"/>
        <v>0</v>
      </c>
      <c r="AM118" s="48">
        <f t="shared" si="77"/>
        <v>0</v>
      </c>
      <c r="AN118" s="48">
        <f t="shared" si="77"/>
        <v>0</v>
      </c>
      <c r="AO118" s="48">
        <f t="shared" si="77"/>
        <v>0</v>
      </c>
      <c r="AP118" s="48">
        <f t="shared" si="77"/>
        <v>0</v>
      </c>
      <c r="AQ118" s="48">
        <f t="shared" si="57"/>
        <v>27876000</v>
      </c>
      <c r="AR118" s="49">
        <f t="shared" si="70"/>
        <v>2.5281372717956157E-3</v>
      </c>
      <c r="AS118" s="50">
        <f t="shared" si="59"/>
        <v>82387000</v>
      </c>
      <c r="AT118" s="49">
        <f t="shared" si="60"/>
        <v>74.71862728204384</v>
      </c>
      <c r="AU118" s="20" t="s">
        <v>54</v>
      </c>
      <c r="AV118" s="20" t="s">
        <v>66</v>
      </c>
      <c r="AW118" s="20"/>
      <c r="AX118" s="48">
        <f t="shared" ref="AX118:BB118" si="78">SUM(AX119:AX122)</f>
        <v>0</v>
      </c>
      <c r="AY118" s="48">
        <f t="shared" si="78"/>
        <v>18676000</v>
      </c>
      <c r="AZ118" s="48">
        <f t="shared" si="78"/>
        <v>9200000</v>
      </c>
      <c r="BA118" s="48">
        <f t="shared" si="78"/>
        <v>0</v>
      </c>
      <c r="BB118" s="48">
        <f t="shared" si="78"/>
        <v>0</v>
      </c>
    </row>
    <row r="119" spans="2:54" x14ac:dyDescent="0.25">
      <c r="B119" s="51">
        <v>521211</v>
      </c>
      <c r="C119" s="20" t="s">
        <v>58</v>
      </c>
      <c r="D119" s="20"/>
      <c r="E119" s="20"/>
      <c r="F119" s="52">
        <v>17550000</v>
      </c>
      <c r="G119" s="52"/>
      <c r="H119" s="52"/>
      <c r="I119" s="52"/>
      <c r="J119" s="52"/>
      <c r="K119" s="52"/>
      <c r="L119" s="52"/>
      <c r="M119" s="52"/>
      <c r="N119" s="53"/>
      <c r="O119" s="52">
        <v>2444000</v>
      </c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>
        <f t="shared" si="57"/>
        <v>2444000</v>
      </c>
      <c r="AR119" s="54">
        <f t="shared" si="70"/>
        <v>1.3925925925925924E-3</v>
      </c>
      <c r="AS119" s="55">
        <f t="shared" si="59"/>
        <v>15106000</v>
      </c>
      <c r="AT119" s="54">
        <f t="shared" si="60"/>
        <v>86.074074074074076</v>
      </c>
      <c r="AU119" s="20" t="s">
        <v>54</v>
      </c>
      <c r="AV119" s="20" t="s">
        <v>66</v>
      </c>
      <c r="AW119" s="20" t="s">
        <v>59</v>
      </c>
      <c r="AX119" s="52"/>
      <c r="AY119" s="52">
        <v>2444000</v>
      </c>
      <c r="AZ119" s="53"/>
      <c r="BA119" s="52"/>
      <c r="BB119" s="52"/>
    </row>
    <row r="120" spans="2:54" x14ac:dyDescent="0.25">
      <c r="B120" s="51">
        <v>521219</v>
      </c>
      <c r="C120" s="20" t="s">
        <v>73</v>
      </c>
      <c r="D120" s="20"/>
      <c r="E120" s="20"/>
      <c r="F120" s="52">
        <v>27651000</v>
      </c>
      <c r="G120" s="52"/>
      <c r="H120" s="52"/>
      <c r="I120" s="52"/>
      <c r="J120" s="52"/>
      <c r="K120" s="52"/>
      <c r="L120" s="52"/>
      <c r="M120" s="52"/>
      <c r="N120" s="53">
        <v>120000</v>
      </c>
      <c r="O120" s="52">
        <v>250000</v>
      </c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>
        <f t="shared" si="57"/>
        <v>370000</v>
      </c>
      <c r="AR120" s="54">
        <f t="shared" si="70"/>
        <v>1.3381071208997867E-4</v>
      </c>
      <c r="AS120" s="55">
        <f t="shared" si="59"/>
        <v>27281000</v>
      </c>
      <c r="AT120" s="54">
        <f t="shared" si="60"/>
        <v>98.661892879100208</v>
      </c>
      <c r="AU120" s="20" t="s">
        <v>54</v>
      </c>
      <c r="AV120" s="20" t="s">
        <v>66</v>
      </c>
      <c r="AW120" s="20" t="s">
        <v>59</v>
      </c>
      <c r="AX120" s="52"/>
      <c r="AY120" s="52">
        <v>250000</v>
      </c>
      <c r="AZ120" s="53">
        <v>120000</v>
      </c>
      <c r="BA120" s="52"/>
      <c r="BB120" s="52"/>
    </row>
    <row r="121" spans="2:54" x14ac:dyDescent="0.25">
      <c r="B121" s="51">
        <v>522151</v>
      </c>
      <c r="C121" s="20" t="s">
        <v>60</v>
      </c>
      <c r="D121" s="20"/>
      <c r="E121" s="20"/>
      <c r="F121" s="52">
        <v>40000000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>
        <f t="shared" si="57"/>
        <v>0</v>
      </c>
      <c r="AR121" s="54">
        <f t="shared" si="70"/>
        <v>0</v>
      </c>
      <c r="AS121" s="55">
        <f>F121-AQ121</f>
        <v>40000000</v>
      </c>
      <c r="AT121" s="54">
        <f t="shared" si="60"/>
        <v>100</v>
      </c>
      <c r="AU121" s="20" t="s">
        <v>54</v>
      </c>
      <c r="AV121" s="20" t="s">
        <v>66</v>
      </c>
      <c r="AW121" s="20" t="s">
        <v>59</v>
      </c>
      <c r="AX121" s="52"/>
      <c r="AY121" s="52"/>
      <c r="AZ121" s="53"/>
      <c r="BA121" s="52"/>
      <c r="BB121" s="52"/>
    </row>
    <row r="122" spans="2:54" x14ac:dyDescent="0.25">
      <c r="B122" s="51">
        <v>524111</v>
      </c>
      <c r="C122" s="20" t="s">
        <v>61</v>
      </c>
      <c r="D122" s="20"/>
      <c r="E122" s="20"/>
      <c r="F122" s="52">
        <v>25062000</v>
      </c>
      <c r="G122" s="52"/>
      <c r="H122" s="52"/>
      <c r="I122" s="52"/>
      <c r="J122" s="52"/>
      <c r="K122" s="52"/>
      <c r="L122" s="52"/>
      <c r="M122" s="52"/>
      <c r="N122" s="53">
        <v>9080000</v>
      </c>
      <c r="O122" s="52">
        <v>15982000</v>
      </c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>
        <f t="shared" si="57"/>
        <v>25062000</v>
      </c>
      <c r="AR122" s="54">
        <f t="shared" si="70"/>
        <v>0.01</v>
      </c>
      <c r="AS122" s="55">
        <f t="shared" si="59"/>
        <v>0</v>
      </c>
      <c r="AT122" s="54">
        <f t="shared" si="60"/>
        <v>0</v>
      </c>
      <c r="AU122" s="20" t="s">
        <v>54</v>
      </c>
      <c r="AV122" s="20" t="s">
        <v>66</v>
      </c>
      <c r="AW122" s="20" t="s">
        <v>59</v>
      </c>
      <c r="AX122" s="52"/>
      <c r="AY122" s="52">
        <v>15982000</v>
      </c>
      <c r="AZ122" s="53">
        <v>9080000</v>
      </c>
      <c r="BA122" s="52"/>
      <c r="BB122" s="52"/>
    </row>
    <row r="123" spans="2:54" x14ac:dyDescent="0.25">
      <c r="B123" s="36" t="s">
        <v>129</v>
      </c>
      <c r="C123" s="37" t="s">
        <v>130</v>
      </c>
      <c r="D123" s="37">
        <v>1</v>
      </c>
      <c r="E123" s="37" t="s">
        <v>100</v>
      </c>
      <c r="F123" s="38">
        <f>F124</f>
        <v>2195658000</v>
      </c>
      <c r="G123" s="38">
        <f t="shared" ref="G123:AP123" si="79">G124</f>
        <v>0</v>
      </c>
      <c r="H123" s="38">
        <f t="shared" si="79"/>
        <v>0</v>
      </c>
      <c r="I123" s="38">
        <f t="shared" si="79"/>
        <v>0</v>
      </c>
      <c r="J123" s="38">
        <f t="shared" si="79"/>
        <v>63640000</v>
      </c>
      <c r="K123" s="38">
        <f t="shared" si="79"/>
        <v>0</v>
      </c>
      <c r="L123" s="38">
        <f t="shared" si="79"/>
        <v>0</v>
      </c>
      <c r="M123" s="38">
        <f t="shared" si="79"/>
        <v>63640000</v>
      </c>
      <c r="N123" s="38">
        <f t="shared" si="79"/>
        <v>49421537</v>
      </c>
      <c r="O123" s="38">
        <f t="shared" si="79"/>
        <v>80540400</v>
      </c>
      <c r="P123" s="38">
        <f t="shared" si="79"/>
        <v>127280000</v>
      </c>
      <c r="Q123" s="38">
        <f t="shared" si="79"/>
        <v>35138796</v>
      </c>
      <c r="R123" s="38">
        <f t="shared" si="79"/>
        <v>0</v>
      </c>
      <c r="S123" s="38">
        <f t="shared" si="79"/>
        <v>63640000</v>
      </c>
      <c r="T123" s="38">
        <f t="shared" si="79"/>
        <v>64950711</v>
      </c>
      <c r="U123" s="38">
        <f t="shared" si="79"/>
        <v>0</v>
      </c>
      <c r="V123" s="38">
        <f t="shared" si="79"/>
        <v>0</v>
      </c>
      <c r="W123" s="38">
        <f t="shared" si="79"/>
        <v>0</v>
      </c>
      <c r="X123" s="38">
        <f t="shared" si="79"/>
        <v>0</v>
      </c>
      <c r="Y123" s="38">
        <f t="shared" si="79"/>
        <v>0</v>
      </c>
      <c r="Z123" s="38">
        <f t="shared" si="79"/>
        <v>0</v>
      </c>
      <c r="AA123" s="38">
        <f t="shared" si="79"/>
        <v>0</v>
      </c>
      <c r="AB123" s="38">
        <f t="shared" si="79"/>
        <v>0</v>
      </c>
      <c r="AC123" s="38">
        <f t="shared" si="79"/>
        <v>0</v>
      </c>
      <c r="AD123" s="38">
        <f t="shared" si="79"/>
        <v>0</v>
      </c>
      <c r="AE123" s="38">
        <f t="shared" si="79"/>
        <v>0</v>
      </c>
      <c r="AF123" s="38">
        <f t="shared" si="79"/>
        <v>0</v>
      </c>
      <c r="AG123" s="38">
        <f t="shared" si="79"/>
        <v>0</v>
      </c>
      <c r="AH123" s="38">
        <f t="shared" si="79"/>
        <v>0</v>
      </c>
      <c r="AI123" s="38">
        <f t="shared" si="79"/>
        <v>0</v>
      </c>
      <c r="AJ123" s="38">
        <f t="shared" si="79"/>
        <v>0</v>
      </c>
      <c r="AK123" s="38">
        <f t="shared" si="79"/>
        <v>0</v>
      </c>
      <c r="AL123" s="38">
        <f t="shared" si="79"/>
        <v>0</v>
      </c>
      <c r="AM123" s="38">
        <f t="shared" si="79"/>
        <v>0</v>
      </c>
      <c r="AN123" s="38">
        <f t="shared" si="79"/>
        <v>0</v>
      </c>
      <c r="AO123" s="38">
        <f t="shared" si="79"/>
        <v>0</v>
      </c>
      <c r="AP123" s="38">
        <f t="shared" si="79"/>
        <v>0</v>
      </c>
      <c r="AQ123" s="38">
        <f>SUM(G123:AP123)</f>
        <v>548251444</v>
      </c>
      <c r="AR123" s="39">
        <f t="shared" si="70"/>
        <v>2.496980149003169E-3</v>
      </c>
      <c r="AS123" s="40">
        <f>F123-AQ123</f>
        <v>1647406556</v>
      </c>
      <c r="AT123" s="39">
        <f>AS123/F123*100</f>
        <v>75.030198509968315</v>
      </c>
      <c r="AU123" s="20" t="s">
        <v>90</v>
      </c>
      <c r="AV123" s="20" t="s">
        <v>91</v>
      </c>
      <c r="AW123" s="20"/>
      <c r="AX123" s="38">
        <f t="shared" ref="AX123:BB123" si="80">AX124</f>
        <v>40653115</v>
      </c>
      <c r="AY123" s="38">
        <f t="shared" si="80"/>
        <v>80540400</v>
      </c>
      <c r="AZ123" s="38">
        <f t="shared" si="80"/>
        <v>8768422</v>
      </c>
      <c r="BA123" s="38">
        <f t="shared" si="80"/>
        <v>35138796</v>
      </c>
      <c r="BB123" s="38">
        <f t="shared" si="80"/>
        <v>64950711</v>
      </c>
    </row>
    <row r="124" spans="2:54" x14ac:dyDescent="0.25">
      <c r="B124" s="36" t="s">
        <v>131</v>
      </c>
      <c r="C124" s="37" t="s">
        <v>132</v>
      </c>
      <c r="D124" s="37"/>
      <c r="E124" s="37"/>
      <c r="F124" s="38">
        <f>F125+F128+F131+F134+F137</f>
        <v>2195658000</v>
      </c>
      <c r="G124" s="38">
        <f t="shared" ref="G124:AP124" si="81">G125+G128+G131+G134+G137</f>
        <v>0</v>
      </c>
      <c r="H124" s="38">
        <f t="shared" si="81"/>
        <v>0</v>
      </c>
      <c r="I124" s="38">
        <f t="shared" si="81"/>
        <v>0</v>
      </c>
      <c r="J124" s="38">
        <f t="shared" si="81"/>
        <v>63640000</v>
      </c>
      <c r="K124" s="38">
        <f t="shared" si="81"/>
        <v>0</v>
      </c>
      <c r="L124" s="38">
        <f t="shared" si="81"/>
        <v>0</v>
      </c>
      <c r="M124" s="38">
        <f t="shared" si="81"/>
        <v>63640000</v>
      </c>
      <c r="N124" s="38">
        <f t="shared" si="81"/>
        <v>49421537</v>
      </c>
      <c r="O124" s="38">
        <f t="shared" si="81"/>
        <v>80540400</v>
      </c>
      <c r="P124" s="38">
        <f t="shared" si="81"/>
        <v>127280000</v>
      </c>
      <c r="Q124" s="38">
        <f t="shared" si="81"/>
        <v>35138796</v>
      </c>
      <c r="R124" s="38">
        <f t="shared" si="81"/>
        <v>0</v>
      </c>
      <c r="S124" s="38">
        <f t="shared" si="81"/>
        <v>63640000</v>
      </c>
      <c r="T124" s="38">
        <f t="shared" si="81"/>
        <v>64950711</v>
      </c>
      <c r="U124" s="38">
        <f t="shared" si="81"/>
        <v>0</v>
      </c>
      <c r="V124" s="38">
        <f t="shared" si="81"/>
        <v>0</v>
      </c>
      <c r="W124" s="38">
        <f t="shared" si="81"/>
        <v>0</v>
      </c>
      <c r="X124" s="38">
        <f t="shared" si="81"/>
        <v>0</v>
      </c>
      <c r="Y124" s="38">
        <f t="shared" si="81"/>
        <v>0</v>
      </c>
      <c r="Z124" s="38">
        <f t="shared" si="81"/>
        <v>0</v>
      </c>
      <c r="AA124" s="38">
        <f t="shared" si="81"/>
        <v>0</v>
      </c>
      <c r="AB124" s="38">
        <f t="shared" si="81"/>
        <v>0</v>
      </c>
      <c r="AC124" s="38">
        <f t="shared" si="81"/>
        <v>0</v>
      </c>
      <c r="AD124" s="38">
        <f t="shared" si="81"/>
        <v>0</v>
      </c>
      <c r="AE124" s="38">
        <f t="shared" si="81"/>
        <v>0</v>
      </c>
      <c r="AF124" s="38">
        <f t="shared" si="81"/>
        <v>0</v>
      </c>
      <c r="AG124" s="38">
        <f t="shared" si="81"/>
        <v>0</v>
      </c>
      <c r="AH124" s="38">
        <f t="shared" si="81"/>
        <v>0</v>
      </c>
      <c r="AI124" s="38">
        <f t="shared" si="81"/>
        <v>0</v>
      </c>
      <c r="AJ124" s="38">
        <f t="shared" si="81"/>
        <v>0</v>
      </c>
      <c r="AK124" s="38">
        <f t="shared" si="81"/>
        <v>0</v>
      </c>
      <c r="AL124" s="38">
        <f t="shared" si="81"/>
        <v>0</v>
      </c>
      <c r="AM124" s="38">
        <f t="shared" si="81"/>
        <v>0</v>
      </c>
      <c r="AN124" s="38">
        <f t="shared" si="81"/>
        <v>0</v>
      </c>
      <c r="AO124" s="38">
        <f t="shared" si="81"/>
        <v>0</v>
      </c>
      <c r="AP124" s="38">
        <f t="shared" si="81"/>
        <v>0</v>
      </c>
      <c r="AQ124" s="38">
        <f>SUM(G124:AP124)</f>
        <v>548251444</v>
      </c>
      <c r="AR124" s="39">
        <f t="shared" si="70"/>
        <v>2.496980149003169E-3</v>
      </c>
      <c r="AS124" s="40">
        <f>F124-AQ124</f>
        <v>1647406556</v>
      </c>
      <c r="AT124" s="39">
        <f t="shared" si="60"/>
        <v>75.030198509968315</v>
      </c>
      <c r="AU124" s="20" t="s">
        <v>90</v>
      </c>
      <c r="AV124" s="20" t="s">
        <v>91</v>
      </c>
      <c r="AW124" s="20"/>
      <c r="AX124" s="38">
        <f t="shared" ref="AX124:BB124" si="82">AX125+AX128+AX131+AX134+AX137</f>
        <v>40653115</v>
      </c>
      <c r="AY124" s="38">
        <f t="shared" si="82"/>
        <v>80540400</v>
      </c>
      <c r="AZ124" s="38">
        <f t="shared" si="82"/>
        <v>8768422</v>
      </c>
      <c r="BA124" s="38">
        <f t="shared" si="82"/>
        <v>35138796</v>
      </c>
      <c r="BB124" s="38">
        <f t="shared" si="82"/>
        <v>64950711</v>
      </c>
    </row>
    <row r="125" spans="2:54" x14ac:dyDescent="0.25">
      <c r="B125" s="46" t="s">
        <v>133</v>
      </c>
      <c r="C125" s="47" t="s">
        <v>134</v>
      </c>
      <c r="D125" s="47"/>
      <c r="E125" s="47"/>
      <c r="F125" s="48">
        <f>SUM(F126:F127)</f>
        <v>1254380000</v>
      </c>
      <c r="G125" s="48">
        <f t="shared" ref="G125:AP125" si="83">SUM(G126:G127)</f>
        <v>0</v>
      </c>
      <c r="H125" s="48">
        <f t="shared" si="83"/>
        <v>0</v>
      </c>
      <c r="I125" s="48">
        <f t="shared" si="83"/>
        <v>0</v>
      </c>
      <c r="J125" s="48">
        <f t="shared" si="83"/>
        <v>63640000</v>
      </c>
      <c r="K125" s="48">
        <f t="shared" si="83"/>
        <v>0</v>
      </c>
      <c r="L125" s="48">
        <f t="shared" si="83"/>
        <v>0</v>
      </c>
      <c r="M125" s="48">
        <f t="shared" si="83"/>
        <v>63640000</v>
      </c>
      <c r="N125" s="48">
        <f t="shared" si="83"/>
        <v>22203587</v>
      </c>
      <c r="O125" s="48">
        <f t="shared" si="83"/>
        <v>27406900</v>
      </c>
      <c r="P125" s="48">
        <f t="shared" si="83"/>
        <v>127280000</v>
      </c>
      <c r="Q125" s="48">
        <f t="shared" si="83"/>
        <v>17187096</v>
      </c>
      <c r="R125" s="48">
        <f t="shared" si="83"/>
        <v>0</v>
      </c>
      <c r="S125" s="48">
        <f t="shared" si="83"/>
        <v>63640000</v>
      </c>
      <c r="T125" s="48">
        <f t="shared" si="83"/>
        <v>10296711</v>
      </c>
      <c r="U125" s="48">
        <f t="shared" si="83"/>
        <v>0</v>
      </c>
      <c r="V125" s="48">
        <f t="shared" si="83"/>
        <v>0</v>
      </c>
      <c r="W125" s="48">
        <f t="shared" si="83"/>
        <v>0</v>
      </c>
      <c r="X125" s="48">
        <f t="shared" si="83"/>
        <v>0</v>
      </c>
      <c r="Y125" s="48">
        <f t="shared" si="83"/>
        <v>0</v>
      </c>
      <c r="Z125" s="48">
        <f t="shared" si="83"/>
        <v>0</v>
      </c>
      <c r="AA125" s="48">
        <f t="shared" si="83"/>
        <v>0</v>
      </c>
      <c r="AB125" s="48">
        <f t="shared" si="83"/>
        <v>0</v>
      </c>
      <c r="AC125" s="48">
        <f t="shared" si="83"/>
        <v>0</v>
      </c>
      <c r="AD125" s="48">
        <f t="shared" si="83"/>
        <v>0</v>
      </c>
      <c r="AE125" s="48">
        <f t="shared" si="83"/>
        <v>0</v>
      </c>
      <c r="AF125" s="48">
        <f t="shared" si="83"/>
        <v>0</v>
      </c>
      <c r="AG125" s="48">
        <f t="shared" si="83"/>
        <v>0</v>
      </c>
      <c r="AH125" s="48">
        <f t="shared" si="83"/>
        <v>0</v>
      </c>
      <c r="AI125" s="48">
        <f t="shared" si="83"/>
        <v>0</v>
      </c>
      <c r="AJ125" s="48">
        <f t="shared" si="83"/>
        <v>0</v>
      </c>
      <c r="AK125" s="48">
        <f t="shared" si="83"/>
        <v>0</v>
      </c>
      <c r="AL125" s="48">
        <f t="shared" si="83"/>
        <v>0</v>
      </c>
      <c r="AM125" s="48">
        <f t="shared" si="83"/>
        <v>0</v>
      </c>
      <c r="AN125" s="48">
        <f t="shared" si="83"/>
        <v>0</v>
      </c>
      <c r="AO125" s="48">
        <f t="shared" si="83"/>
        <v>0</v>
      </c>
      <c r="AP125" s="48">
        <f t="shared" si="83"/>
        <v>0</v>
      </c>
      <c r="AQ125" s="48">
        <f>SUM(G125:AP125)</f>
        <v>395294294</v>
      </c>
      <c r="AR125" s="49">
        <f t="shared" si="70"/>
        <v>3.1513121542116425E-3</v>
      </c>
      <c r="AS125" s="50">
        <f>F125-AQ125</f>
        <v>859085706</v>
      </c>
      <c r="AT125" s="49">
        <f>AS125/F125*100</f>
        <v>68.486878457883577</v>
      </c>
      <c r="AU125" s="20" t="s">
        <v>90</v>
      </c>
      <c r="AV125" s="20" t="s">
        <v>91</v>
      </c>
      <c r="AW125" s="20"/>
      <c r="AX125" s="48">
        <f t="shared" ref="AX125:AZ125" si="84">SUM(AX126:AX127)</f>
        <v>15353865</v>
      </c>
      <c r="AY125" s="48">
        <f t="shared" si="84"/>
        <v>27406900</v>
      </c>
      <c r="AZ125" s="48">
        <f t="shared" si="84"/>
        <v>6849722</v>
      </c>
      <c r="BA125" s="48">
        <f t="shared" ref="BA125:BB125" si="85">SUM(BA126:BA127)</f>
        <v>17187096</v>
      </c>
      <c r="BB125" s="48">
        <f t="shared" si="85"/>
        <v>10296711</v>
      </c>
    </row>
    <row r="126" spans="2:54" x14ac:dyDescent="0.25">
      <c r="B126" s="51">
        <v>521111</v>
      </c>
      <c r="C126" s="20" t="s">
        <v>135</v>
      </c>
      <c r="D126" s="20"/>
      <c r="E126" s="20"/>
      <c r="F126" s="52">
        <v>1076220000</v>
      </c>
      <c r="G126" s="52"/>
      <c r="H126" s="52"/>
      <c r="I126" s="52"/>
      <c r="J126" s="52">
        <v>63640000</v>
      </c>
      <c r="K126" s="52"/>
      <c r="L126" s="52"/>
      <c r="M126" s="52">
        <v>63640000</v>
      </c>
      <c r="N126" s="52">
        <f>2178865+6849722</f>
        <v>9028587</v>
      </c>
      <c r="O126" s="52">
        <v>8107900</v>
      </c>
      <c r="P126" s="52">
        <f>63640000+63640000</f>
        <v>127280000</v>
      </c>
      <c r="Q126" s="52">
        <v>8235096</v>
      </c>
      <c r="R126" s="52"/>
      <c r="S126" s="52">
        <v>63640000</v>
      </c>
      <c r="T126" s="52">
        <v>8616711</v>
      </c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>
        <f>SUM(G126:AP126)</f>
        <v>352188294</v>
      </c>
      <c r="AR126" s="54">
        <f t="shared" si="70"/>
        <v>3.2724563193399121E-3</v>
      </c>
      <c r="AS126" s="55">
        <f>F126-AQ126</f>
        <v>724031706</v>
      </c>
      <c r="AT126" s="54">
        <f>AS126/F126*100</f>
        <v>67.275436806600879</v>
      </c>
      <c r="AU126" s="20" t="s">
        <v>90</v>
      </c>
      <c r="AV126" s="20" t="s">
        <v>91</v>
      </c>
      <c r="AW126" s="20" t="s">
        <v>136</v>
      </c>
      <c r="AX126" s="52">
        <v>2178865</v>
      </c>
      <c r="AY126" s="52">
        <v>8107900</v>
      </c>
      <c r="AZ126" s="53">
        <v>6849722</v>
      </c>
      <c r="BA126" s="52">
        <v>8235096</v>
      </c>
      <c r="BB126" s="52">
        <v>8616711</v>
      </c>
    </row>
    <row r="127" spans="2:54" x14ac:dyDescent="0.25">
      <c r="B127" s="51">
        <v>521811</v>
      </c>
      <c r="C127" s="20" t="s">
        <v>74</v>
      </c>
      <c r="D127" s="20"/>
      <c r="E127" s="20"/>
      <c r="F127" s="52">
        <v>178160000</v>
      </c>
      <c r="G127" s="52"/>
      <c r="H127" s="52"/>
      <c r="I127" s="52"/>
      <c r="J127" s="52"/>
      <c r="K127" s="52"/>
      <c r="L127" s="52"/>
      <c r="M127" s="52"/>
      <c r="N127" s="52">
        <v>13175000</v>
      </c>
      <c r="O127" s="52">
        <v>19299000</v>
      </c>
      <c r="P127" s="52"/>
      <c r="Q127" s="52">
        <v>8952000</v>
      </c>
      <c r="R127" s="52"/>
      <c r="S127" s="52"/>
      <c r="T127" s="52">
        <v>1680000</v>
      </c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>
        <f t="shared" si="57"/>
        <v>43106000</v>
      </c>
      <c r="AR127" s="54">
        <f t="shared" si="70"/>
        <v>2.4195105523125279E-3</v>
      </c>
      <c r="AS127" s="55">
        <f>F127-AQ127</f>
        <v>135054000</v>
      </c>
      <c r="AT127" s="54">
        <f t="shared" si="60"/>
        <v>75.804894476874722</v>
      </c>
      <c r="AU127" s="20" t="s">
        <v>90</v>
      </c>
      <c r="AV127" s="20" t="s">
        <v>91</v>
      </c>
      <c r="AW127" s="20" t="s">
        <v>136</v>
      </c>
      <c r="AX127" s="52">
        <v>13175000</v>
      </c>
      <c r="AY127" s="52">
        <v>19299000</v>
      </c>
      <c r="AZ127" s="53"/>
      <c r="BA127" s="52">
        <v>8952000</v>
      </c>
      <c r="BB127" s="52">
        <v>1680000</v>
      </c>
    </row>
    <row r="128" spans="2:54" x14ac:dyDescent="0.25">
      <c r="B128" s="46" t="s">
        <v>137</v>
      </c>
      <c r="C128" s="47" t="s">
        <v>138</v>
      </c>
      <c r="D128" s="47"/>
      <c r="E128" s="47"/>
      <c r="F128" s="48">
        <f t="shared" ref="F128:AP128" si="86">SUM(F129:F130)</f>
        <v>148852000</v>
      </c>
      <c r="G128" s="48">
        <f t="shared" si="86"/>
        <v>0</v>
      </c>
      <c r="H128" s="48">
        <f t="shared" si="86"/>
        <v>0</v>
      </c>
      <c r="I128" s="48">
        <f t="shared" si="86"/>
        <v>0</v>
      </c>
      <c r="J128" s="48">
        <f t="shared" si="86"/>
        <v>0</v>
      </c>
      <c r="K128" s="48">
        <f t="shared" si="86"/>
        <v>0</v>
      </c>
      <c r="L128" s="48">
        <f t="shared" si="86"/>
        <v>0</v>
      </c>
      <c r="M128" s="48">
        <f t="shared" si="86"/>
        <v>0</v>
      </c>
      <c r="N128" s="48">
        <f t="shared" si="86"/>
        <v>354050</v>
      </c>
      <c r="O128" s="48">
        <f t="shared" si="86"/>
        <v>4950000</v>
      </c>
      <c r="P128" s="48">
        <f t="shared" si="86"/>
        <v>0</v>
      </c>
      <c r="Q128" s="48">
        <f t="shared" si="86"/>
        <v>10503000</v>
      </c>
      <c r="R128" s="48">
        <f t="shared" si="86"/>
        <v>0</v>
      </c>
      <c r="S128" s="48">
        <f t="shared" si="86"/>
        <v>0</v>
      </c>
      <c r="T128" s="48">
        <f t="shared" si="86"/>
        <v>276000</v>
      </c>
      <c r="U128" s="48">
        <f t="shared" si="86"/>
        <v>0</v>
      </c>
      <c r="V128" s="48">
        <f t="shared" si="86"/>
        <v>0</v>
      </c>
      <c r="W128" s="48">
        <f t="shared" si="86"/>
        <v>0</v>
      </c>
      <c r="X128" s="48">
        <f t="shared" si="86"/>
        <v>0</v>
      </c>
      <c r="Y128" s="48">
        <f t="shared" si="86"/>
        <v>0</v>
      </c>
      <c r="Z128" s="48">
        <f t="shared" si="86"/>
        <v>0</v>
      </c>
      <c r="AA128" s="48">
        <f t="shared" si="86"/>
        <v>0</v>
      </c>
      <c r="AB128" s="48">
        <f t="shared" si="86"/>
        <v>0</v>
      </c>
      <c r="AC128" s="48">
        <f t="shared" si="86"/>
        <v>0</v>
      </c>
      <c r="AD128" s="48">
        <f t="shared" si="86"/>
        <v>0</v>
      </c>
      <c r="AE128" s="48">
        <f t="shared" si="86"/>
        <v>0</v>
      </c>
      <c r="AF128" s="48">
        <f t="shared" si="86"/>
        <v>0</v>
      </c>
      <c r="AG128" s="48">
        <f t="shared" si="86"/>
        <v>0</v>
      </c>
      <c r="AH128" s="48">
        <f t="shared" si="86"/>
        <v>0</v>
      </c>
      <c r="AI128" s="48">
        <f t="shared" si="86"/>
        <v>0</v>
      </c>
      <c r="AJ128" s="48">
        <f t="shared" si="86"/>
        <v>0</v>
      </c>
      <c r="AK128" s="48">
        <f t="shared" si="86"/>
        <v>0</v>
      </c>
      <c r="AL128" s="48">
        <f t="shared" si="86"/>
        <v>0</v>
      </c>
      <c r="AM128" s="48">
        <f t="shared" si="86"/>
        <v>0</v>
      </c>
      <c r="AN128" s="48">
        <f t="shared" si="86"/>
        <v>0</v>
      </c>
      <c r="AO128" s="48">
        <f t="shared" si="86"/>
        <v>0</v>
      </c>
      <c r="AP128" s="48">
        <f t="shared" si="86"/>
        <v>0</v>
      </c>
      <c r="AQ128" s="48">
        <f t="shared" si="57"/>
        <v>16083050</v>
      </c>
      <c r="AR128" s="49">
        <f t="shared" si="70"/>
        <v>1.080472549915352E-3</v>
      </c>
      <c r="AS128" s="50">
        <f t="shared" ref="AS128:AS140" si="87">F128-AQ128</f>
        <v>132768950</v>
      </c>
      <c r="AT128" s="49">
        <f t="shared" si="60"/>
        <v>89.19527450084648</v>
      </c>
      <c r="AX128" s="48">
        <f>SUM(AX129:AX130)</f>
        <v>295050</v>
      </c>
      <c r="AY128" s="48">
        <f t="shared" ref="AY128:BB128" si="88">SUM(AY129:AY130)</f>
        <v>4950000</v>
      </c>
      <c r="AZ128" s="48">
        <f t="shared" si="88"/>
        <v>59000</v>
      </c>
      <c r="BA128" s="48">
        <f t="shared" si="88"/>
        <v>10503000</v>
      </c>
      <c r="BB128" s="48">
        <f t="shared" si="88"/>
        <v>276000</v>
      </c>
    </row>
    <row r="129" spans="2:54" x14ac:dyDescent="0.25">
      <c r="B129" s="51">
        <v>521114</v>
      </c>
      <c r="C129" s="20" t="s">
        <v>139</v>
      </c>
      <c r="D129" s="20"/>
      <c r="E129" s="20"/>
      <c r="F129" s="52">
        <v>30000000</v>
      </c>
      <c r="G129" s="52"/>
      <c r="H129" s="52"/>
      <c r="I129" s="52"/>
      <c r="J129" s="52"/>
      <c r="K129" s="52"/>
      <c r="L129" s="52"/>
      <c r="M129" s="52"/>
      <c r="N129" s="52">
        <f>295050+59000</f>
        <v>354050</v>
      </c>
      <c r="O129" s="52"/>
      <c r="P129" s="52"/>
      <c r="Q129" s="52">
        <v>603000</v>
      </c>
      <c r="R129" s="52"/>
      <c r="S129" s="52"/>
      <c r="T129" s="52">
        <v>276000</v>
      </c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>
        <f t="shared" si="57"/>
        <v>1233050</v>
      </c>
      <c r="AR129" s="54">
        <f t="shared" si="70"/>
        <v>4.1101666666666669E-4</v>
      </c>
      <c r="AS129" s="55">
        <f t="shared" si="87"/>
        <v>28766950</v>
      </c>
      <c r="AT129" s="54">
        <f t="shared" si="60"/>
        <v>95.889833333333328</v>
      </c>
      <c r="AU129" s="20" t="s">
        <v>90</v>
      </c>
      <c r="AV129" s="20" t="s">
        <v>91</v>
      </c>
      <c r="AW129" s="20" t="s">
        <v>136</v>
      </c>
      <c r="AX129" s="52">
        <v>295050</v>
      </c>
      <c r="AY129" s="52"/>
      <c r="AZ129" s="53">
        <v>59000</v>
      </c>
      <c r="BA129" s="52">
        <v>603000</v>
      </c>
      <c r="BB129" s="52">
        <v>276000</v>
      </c>
    </row>
    <row r="130" spans="2:54" x14ac:dyDescent="0.25">
      <c r="B130" s="51">
        <v>522141</v>
      </c>
      <c r="C130" s="20" t="s">
        <v>114</v>
      </c>
      <c r="D130" s="20"/>
      <c r="E130" s="20"/>
      <c r="F130" s="52">
        <v>118852000</v>
      </c>
      <c r="G130" s="52"/>
      <c r="H130" s="52"/>
      <c r="I130" s="52"/>
      <c r="J130" s="52"/>
      <c r="K130" s="52"/>
      <c r="L130" s="52"/>
      <c r="M130" s="52"/>
      <c r="N130" s="52"/>
      <c r="O130" s="52">
        <v>4950000</v>
      </c>
      <c r="P130" s="52"/>
      <c r="Q130" s="52">
        <v>9900000</v>
      </c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>
        <f t="shared" si="57"/>
        <v>14850000</v>
      </c>
      <c r="AR130" s="54">
        <f t="shared" si="70"/>
        <v>1.2494531013361155E-3</v>
      </c>
      <c r="AS130" s="55">
        <f t="shared" si="87"/>
        <v>104002000</v>
      </c>
      <c r="AT130" s="54">
        <f t="shared" si="60"/>
        <v>87.505468986638846</v>
      </c>
      <c r="AU130" s="20" t="s">
        <v>90</v>
      </c>
      <c r="AV130" s="20" t="s">
        <v>91</v>
      </c>
      <c r="AW130" s="20" t="s">
        <v>136</v>
      </c>
      <c r="AX130" s="52"/>
      <c r="AY130" s="52">
        <v>4950000</v>
      </c>
      <c r="AZ130" s="53"/>
      <c r="BA130" s="52">
        <v>9900000</v>
      </c>
      <c r="BB130" s="52"/>
    </row>
    <row r="131" spans="2:54" x14ac:dyDescent="0.25">
      <c r="B131" s="46" t="s">
        <v>140</v>
      </c>
      <c r="C131" s="47" t="s">
        <v>141</v>
      </c>
      <c r="D131" s="47"/>
      <c r="E131" s="47"/>
      <c r="F131" s="48">
        <f>SUM(F132:F133)</f>
        <v>533050000</v>
      </c>
      <c r="G131" s="48">
        <f t="shared" ref="G131:BB131" si="89">SUM(G132:G133)</f>
        <v>0</v>
      </c>
      <c r="H131" s="48">
        <f t="shared" si="89"/>
        <v>0</v>
      </c>
      <c r="I131" s="48">
        <f t="shared" si="89"/>
        <v>0</v>
      </c>
      <c r="J131" s="48">
        <f t="shared" si="89"/>
        <v>0</v>
      </c>
      <c r="K131" s="48">
        <f t="shared" si="89"/>
        <v>0</v>
      </c>
      <c r="L131" s="48">
        <f t="shared" si="89"/>
        <v>0</v>
      </c>
      <c r="M131" s="48">
        <f t="shared" si="89"/>
        <v>0</v>
      </c>
      <c r="N131" s="48">
        <f t="shared" si="89"/>
        <v>26863900</v>
      </c>
      <c r="O131" s="48">
        <f t="shared" si="89"/>
        <v>38727500</v>
      </c>
      <c r="P131" s="48">
        <f t="shared" si="89"/>
        <v>0</v>
      </c>
      <c r="Q131" s="48">
        <f t="shared" si="89"/>
        <v>7448700</v>
      </c>
      <c r="R131" s="48">
        <f t="shared" si="89"/>
        <v>0</v>
      </c>
      <c r="S131" s="48">
        <f t="shared" si="89"/>
        <v>0</v>
      </c>
      <c r="T131" s="48">
        <f t="shared" si="89"/>
        <v>9968000</v>
      </c>
      <c r="U131" s="48">
        <f t="shared" si="89"/>
        <v>0</v>
      </c>
      <c r="V131" s="48">
        <f t="shared" si="89"/>
        <v>0</v>
      </c>
      <c r="W131" s="48">
        <f t="shared" si="89"/>
        <v>0</v>
      </c>
      <c r="X131" s="48">
        <f t="shared" si="89"/>
        <v>0</v>
      </c>
      <c r="Y131" s="48">
        <f t="shared" si="89"/>
        <v>0</v>
      </c>
      <c r="Z131" s="48">
        <f t="shared" si="89"/>
        <v>0</v>
      </c>
      <c r="AA131" s="48">
        <f t="shared" si="89"/>
        <v>0</v>
      </c>
      <c r="AB131" s="48">
        <f t="shared" si="89"/>
        <v>0</v>
      </c>
      <c r="AC131" s="48">
        <f t="shared" si="89"/>
        <v>0</v>
      </c>
      <c r="AD131" s="48">
        <f t="shared" si="89"/>
        <v>0</v>
      </c>
      <c r="AE131" s="48">
        <f t="shared" si="89"/>
        <v>0</v>
      </c>
      <c r="AF131" s="48">
        <f t="shared" si="89"/>
        <v>0</v>
      </c>
      <c r="AG131" s="48">
        <f t="shared" si="89"/>
        <v>0</v>
      </c>
      <c r="AH131" s="48">
        <f t="shared" si="89"/>
        <v>0</v>
      </c>
      <c r="AI131" s="48">
        <f t="shared" si="89"/>
        <v>0</v>
      </c>
      <c r="AJ131" s="48">
        <f t="shared" si="89"/>
        <v>0</v>
      </c>
      <c r="AK131" s="48">
        <f t="shared" si="89"/>
        <v>0</v>
      </c>
      <c r="AL131" s="48">
        <f t="shared" si="89"/>
        <v>0</v>
      </c>
      <c r="AM131" s="48">
        <f t="shared" si="89"/>
        <v>0</v>
      </c>
      <c r="AN131" s="48">
        <f t="shared" si="89"/>
        <v>0</v>
      </c>
      <c r="AO131" s="48">
        <f t="shared" si="89"/>
        <v>0</v>
      </c>
      <c r="AP131" s="48">
        <f t="shared" si="89"/>
        <v>0</v>
      </c>
      <c r="AQ131" s="48">
        <f t="shared" si="57"/>
        <v>83008100</v>
      </c>
      <c r="AR131" s="49">
        <f t="shared" si="70"/>
        <v>1.5572291529875246E-3</v>
      </c>
      <c r="AS131" s="50">
        <f t="shared" si="87"/>
        <v>450041900</v>
      </c>
      <c r="AT131" s="49">
        <f t="shared" si="60"/>
        <v>84.427708470124756</v>
      </c>
      <c r="AU131" s="56"/>
      <c r="AV131" s="56"/>
      <c r="AW131" s="56"/>
      <c r="AX131" s="48">
        <f t="shared" si="89"/>
        <v>25004200</v>
      </c>
      <c r="AY131" s="48">
        <f t="shared" si="89"/>
        <v>38727500</v>
      </c>
      <c r="AZ131" s="48">
        <f t="shared" si="89"/>
        <v>1859700</v>
      </c>
      <c r="BA131" s="48">
        <f t="shared" si="89"/>
        <v>7448700</v>
      </c>
      <c r="BB131" s="48">
        <f t="shared" si="89"/>
        <v>9968000</v>
      </c>
    </row>
    <row r="132" spans="2:54" x14ac:dyDescent="0.25">
      <c r="B132" s="51">
        <v>523121</v>
      </c>
      <c r="C132" s="20" t="s">
        <v>142</v>
      </c>
      <c r="D132" s="20"/>
      <c r="E132" s="20"/>
      <c r="F132" s="52">
        <v>497050000</v>
      </c>
      <c r="G132" s="52"/>
      <c r="H132" s="52"/>
      <c r="I132" s="52"/>
      <c r="J132" s="52"/>
      <c r="K132" s="52"/>
      <c r="L132" s="52"/>
      <c r="M132" s="52"/>
      <c r="N132" s="52">
        <f>25004200+1859700</f>
        <v>26863900</v>
      </c>
      <c r="O132" s="52">
        <v>32727500</v>
      </c>
      <c r="P132" s="52"/>
      <c r="Q132" s="52">
        <v>7448700</v>
      </c>
      <c r="R132" s="52"/>
      <c r="S132" s="52"/>
      <c r="T132" s="52">
        <v>6968000</v>
      </c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>
        <f t="shared" si="57"/>
        <v>74008100</v>
      </c>
      <c r="AR132" s="54">
        <f t="shared" si="70"/>
        <v>1.488946786037622E-3</v>
      </c>
      <c r="AS132" s="55">
        <f t="shared" si="87"/>
        <v>423041900</v>
      </c>
      <c r="AT132" s="54">
        <f t="shared" si="60"/>
        <v>85.110532139623785</v>
      </c>
      <c r="AU132" s="20" t="s">
        <v>90</v>
      </c>
      <c r="AV132" s="20" t="s">
        <v>91</v>
      </c>
      <c r="AW132" s="20" t="s">
        <v>136</v>
      </c>
      <c r="AX132" s="52">
        <v>25004200</v>
      </c>
      <c r="AY132" s="52">
        <v>32727500</v>
      </c>
      <c r="AZ132" s="53">
        <v>1859700</v>
      </c>
      <c r="BA132" s="52">
        <v>7448700</v>
      </c>
      <c r="BB132" s="52">
        <v>6968000</v>
      </c>
    </row>
    <row r="133" spans="2:54" x14ac:dyDescent="0.25">
      <c r="B133" s="51">
        <v>523199</v>
      </c>
      <c r="C133" s="20" t="s">
        <v>143</v>
      </c>
      <c r="D133" s="20"/>
      <c r="E133" s="20"/>
      <c r="F133" s="52">
        <v>36000000</v>
      </c>
      <c r="G133" s="52"/>
      <c r="H133" s="52"/>
      <c r="I133" s="52"/>
      <c r="J133" s="52"/>
      <c r="K133" s="52"/>
      <c r="L133" s="52"/>
      <c r="M133" s="52"/>
      <c r="N133" s="52"/>
      <c r="O133" s="52">
        <v>6000000</v>
      </c>
      <c r="P133" s="52"/>
      <c r="Q133" s="52"/>
      <c r="R133" s="52"/>
      <c r="S133" s="52"/>
      <c r="T133" s="52">
        <v>3000000</v>
      </c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>
        <f t="shared" si="57"/>
        <v>9000000</v>
      </c>
      <c r="AR133" s="54">
        <f t="shared" si="70"/>
        <v>2.5000000000000001E-3</v>
      </c>
      <c r="AS133" s="55">
        <f t="shared" si="87"/>
        <v>27000000</v>
      </c>
      <c r="AT133" s="54">
        <f t="shared" si="60"/>
        <v>75</v>
      </c>
      <c r="AU133" s="20" t="s">
        <v>90</v>
      </c>
      <c r="AV133" s="20" t="s">
        <v>91</v>
      </c>
      <c r="AW133" s="20" t="s">
        <v>136</v>
      </c>
      <c r="AX133" s="52"/>
      <c r="AY133" s="52">
        <v>6000000</v>
      </c>
      <c r="AZ133" s="53"/>
      <c r="BA133" s="52"/>
      <c r="BB133" s="52">
        <v>3000000</v>
      </c>
    </row>
    <row r="134" spans="2:54" x14ac:dyDescent="0.25">
      <c r="B134" s="46" t="s">
        <v>144</v>
      </c>
      <c r="C134" s="47" t="s">
        <v>145</v>
      </c>
      <c r="D134" s="47"/>
      <c r="E134" s="47"/>
      <c r="F134" s="48">
        <f t="shared" ref="F134:BA134" si="90">SUM(F135:F136)</f>
        <v>159376000</v>
      </c>
      <c r="G134" s="48">
        <f t="shared" si="90"/>
        <v>0</v>
      </c>
      <c r="H134" s="48">
        <f t="shared" si="90"/>
        <v>0</v>
      </c>
      <c r="I134" s="48">
        <f t="shared" si="90"/>
        <v>0</v>
      </c>
      <c r="J134" s="48">
        <f t="shared" si="90"/>
        <v>0</v>
      </c>
      <c r="K134" s="48">
        <f t="shared" si="90"/>
        <v>0</v>
      </c>
      <c r="L134" s="48">
        <f t="shared" si="90"/>
        <v>0</v>
      </c>
      <c r="M134" s="48">
        <f t="shared" si="90"/>
        <v>0</v>
      </c>
      <c r="N134" s="48">
        <f t="shared" si="90"/>
        <v>0</v>
      </c>
      <c r="O134" s="48">
        <f t="shared" si="90"/>
        <v>9456000</v>
      </c>
      <c r="P134" s="48">
        <f t="shared" si="90"/>
        <v>0</v>
      </c>
      <c r="Q134" s="48">
        <f t="shared" si="90"/>
        <v>0</v>
      </c>
      <c r="R134" s="48">
        <f t="shared" si="90"/>
        <v>0</v>
      </c>
      <c r="S134" s="48">
        <f t="shared" si="90"/>
        <v>0</v>
      </c>
      <c r="T134" s="48">
        <f t="shared" si="90"/>
        <v>44410000</v>
      </c>
      <c r="U134" s="48">
        <f t="shared" si="90"/>
        <v>0</v>
      </c>
      <c r="V134" s="48">
        <f t="shared" si="90"/>
        <v>0</v>
      </c>
      <c r="W134" s="48">
        <f t="shared" si="90"/>
        <v>0</v>
      </c>
      <c r="X134" s="48">
        <f t="shared" si="90"/>
        <v>0</v>
      </c>
      <c r="Y134" s="48">
        <f t="shared" si="90"/>
        <v>0</v>
      </c>
      <c r="Z134" s="48">
        <f t="shared" si="90"/>
        <v>0</v>
      </c>
      <c r="AA134" s="48">
        <f t="shared" si="90"/>
        <v>0</v>
      </c>
      <c r="AB134" s="48">
        <f t="shared" si="90"/>
        <v>0</v>
      </c>
      <c r="AC134" s="48">
        <f t="shared" si="90"/>
        <v>0</v>
      </c>
      <c r="AD134" s="48">
        <f t="shared" si="90"/>
        <v>0</v>
      </c>
      <c r="AE134" s="48">
        <f t="shared" si="90"/>
        <v>0</v>
      </c>
      <c r="AF134" s="48">
        <f t="shared" si="90"/>
        <v>0</v>
      </c>
      <c r="AG134" s="48">
        <f t="shared" si="90"/>
        <v>0</v>
      </c>
      <c r="AH134" s="48">
        <f t="shared" si="90"/>
        <v>0</v>
      </c>
      <c r="AI134" s="48">
        <f t="shared" si="90"/>
        <v>0</v>
      </c>
      <c r="AJ134" s="48">
        <f t="shared" si="90"/>
        <v>0</v>
      </c>
      <c r="AK134" s="48">
        <f t="shared" si="90"/>
        <v>0</v>
      </c>
      <c r="AL134" s="48">
        <f t="shared" si="90"/>
        <v>0</v>
      </c>
      <c r="AM134" s="48">
        <f t="shared" si="90"/>
        <v>0</v>
      </c>
      <c r="AN134" s="48">
        <f t="shared" si="90"/>
        <v>0</v>
      </c>
      <c r="AO134" s="48">
        <f t="shared" si="90"/>
        <v>0</v>
      </c>
      <c r="AP134" s="48">
        <f t="shared" si="90"/>
        <v>0</v>
      </c>
      <c r="AQ134" s="48">
        <f t="shared" si="57"/>
        <v>53866000</v>
      </c>
      <c r="AR134" s="49">
        <f t="shared" si="70"/>
        <v>3.3798062443529762E-3</v>
      </c>
      <c r="AS134" s="50">
        <f t="shared" si="87"/>
        <v>105510000</v>
      </c>
      <c r="AT134" s="49">
        <f t="shared" si="60"/>
        <v>66.201937556470241</v>
      </c>
      <c r="AU134" s="56"/>
      <c r="AV134" s="56"/>
      <c r="AW134" s="56"/>
      <c r="AX134" s="48">
        <f t="shared" si="90"/>
        <v>0</v>
      </c>
      <c r="AY134" s="48">
        <f t="shared" si="90"/>
        <v>9456000</v>
      </c>
      <c r="AZ134" s="48">
        <f t="shared" si="90"/>
        <v>0</v>
      </c>
      <c r="BA134" s="48">
        <f t="shared" si="90"/>
        <v>0</v>
      </c>
      <c r="BB134" s="48">
        <f t="shared" ref="BB134" si="91">SUM(BB135:BB136)</f>
        <v>44410000</v>
      </c>
    </row>
    <row r="135" spans="2:54" x14ac:dyDescent="0.25">
      <c r="B135" s="51">
        <v>521111</v>
      </c>
      <c r="C135" s="20" t="s">
        <v>135</v>
      </c>
      <c r="D135" s="20"/>
      <c r="E135" s="20"/>
      <c r="F135" s="52">
        <v>101040000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>
        <v>44410000</v>
      </c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>
        <f t="shared" si="57"/>
        <v>44410000</v>
      </c>
      <c r="AR135" s="54">
        <f t="shared" si="70"/>
        <v>4.395288994457641E-3</v>
      </c>
      <c r="AS135" s="55">
        <f t="shared" si="87"/>
        <v>56630000</v>
      </c>
      <c r="AT135" s="54">
        <f t="shared" si="60"/>
        <v>56.047110055423602</v>
      </c>
      <c r="AU135" s="20" t="s">
        <v>90</v>
      </c>
      <c r="AV135" s="20" t="s">
        <v>91</v>
      </c>
      <c r="AW135" s="20" t="s">
        <v>136</v>
      </c>
      <c r="AX135" s="52"/>
      <c r="AY135" s="52"/>
      <c r="AZ135" s="53"/>
      <c r="BA135" s="52"/>
      <c r="BB135" s="52">
        <v>44410000</v>
      </c>
    </row>
    <row r="136" spans="2:54" x14ac:dyDescent="0.25">
      <c r="B136" s="51">
        <v>521115</v>
      </c>
      <c r="C136" s="20" t="s">
        <v>146</v>
      </c>
      <c r="D136" s="20"/>
      <c r="E136" s="20"/>
      <c r="F136" s="52">
        <v>58336000</v>
      </c>
      <c r="G136" s="52"/>
      <c r="H136" s="52"/>
      <c r="I136" s="52"/>
      <c r="J136" s="52"/>
      <c r="K136" s="52"/>
      <c r="L136" s="52"/>
      <c r="M136" s="52"/>
      <c r="N136" s="52"/>
      <c r="O136" s="52">
        <v>9456000</v>
      </c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>
        <f t="shared" si="57"/>
        <v>9456000</v>
      </c>
      <c r="AR136" s="54">
        <f t="shared" si="70"/>
        <v>1.6209544706527702E-3</v>
      </c>
      <c r="AS136" s="55">
        <f t="shared" si="87"/>
        <v>48880000</v>
      </c>
      <c r="AT136" s="54">
        <f t="shared" si="60"/>
        <v>83.790455293472306</v>
      </c>
      <c r="AU136" s="20" t="s">
        <v>90</v>
      </c>
      <c r="AV136" s="20" t="s">
        <v>91</v>
      </c>
      <c r="AW136" s="20" t="s">
        <v>136</v>
      </c>
      <c r="AX136" s="52"/>
      <c r="AY136" s="52">
        <v>9456000</v>
      </c>
      <c r="AZ136" s="53"/>
      <c r="BA136" s="52"/>
      <c r="BB136" s="52"/>
    </row>
    <row r="137" spans="2:54" x14ac:dyDescent="0.25">
      <c r="B137" s="46" t="s">
        <v>147</v>
      </c>
      <c r="C137" s="47" t="s">
        <v>148</v>
      </c>
      <c r="D137" s="47"/>
      <c r="E137" s="47"/>
      <c r="F137" s="48">
        <f t="shared" ref="F137:BB137" si="92">SUM(F138:F140)</f>
        <v>100000000</v>
      </c>
      <c r="G137" s="48">
        <f t="shared" si="92"/>
        <v>0</v>
      </c>
      <c r="H137" s="48">
        <f t="shared" si="92"/>
        <v>0</v>
      </c>
      <c r="I137" s="48">
        <f t="shared" si="92"/>
        <v>0</v>
      </c>
      <c r="J137" s="48">
        <f t="shared" si="92"/>
        <v>0</v>
      </c>
      <c r="K137" s="48">
        <f t="shared" si="92"/>
        <v>0</v>
      </c>
      <c r="L137" s="48">
        <f t="shared" si="92"/>
        <v>0</v>
      </c>
      <c r="M137" s="48">
        <f t="shared" si="92"/>
        <v>0</v>
      </c>
      <c r="N137" s="48">
        <f t="shared" si="92"/>
        <v>0</v>
      </c>
      <c r="O137" s="48">
        <f t="shared" si="92"/>
        <v>0</v>
      </c>
      <c r="P137" s="48">
        <f t="shared" si="92"/>
        <v>0</v>
      </c>
      <c r="Q137" s="48">
        <f t="shared" si="92"/>
        <v>0</v>
      </c>
      <c r="R137" s="48">
        <f t="shared" si="92"/>
        <v>0</v>
      </c>
      <c r="S137" s="48">
        <f t="shared" si="92"/>
        <v>0</v>
      </c>
      <c r="T137" s="48">
        <f t="shared" si="92"/>
        <v>0</v>
      </c>
      <c r="U137" s="48">
        <f t="shared" si="92"/>
        <v>0</v>
      </c>
      <c r="V137" s="48">
        <f t="shared" si="92"/>
        <v>0</v>
      </c>
      <c r="W137" s="48">
        <f t="shared" si="92"/>
        <v>0</v>
      </c>
      <c r="X137" s="48">
        <f t="shared" si="92"/>
        <v>0</v>
      </c>
      <c r="Y137" s="48">
        <f t="shared" si="92"/>
        <v>0</v>
      </c>
      <c r="Z137" s="48">
        <f t="shared" si="92"/>
        <v>0</v>
      </c>
      <c r="AA137" s="48">
        <f t="shared" si="92"/>
        <v>0</v>
      </c>
      <c r="AB137" s="48">
        <f t="shared" si="92"/>
        <v>0</v>
      </c>
      <c r="AC137" s="48">
        <f t="shared" si="92"/>
        <v>0</v>
      </c>
      <c r="AD137" s="48">
        <f t="shared" si="92"/>
        <v>0</v>
      </c>
      <c r="AE137" s="48">
        <f t="shared" si="92"/>
        <v>0</v>
      </c>
      <c r="AF137" s="48">
        <f t="shared" si="92"/>
        <v>0</v>
      </c>
      <c r="AG137" s="48">
        <f t="shared" si="92"/>
        <v>0</v>
      </c>
      <c r="AH137" s="48">
        <f t="shared" si="92"/>
        <v>0</v>
      </c>
      <c r="AI137" s="48">
        <f t="shared" si="92"/>
        <v>0</v>
      </c>
      <c r="AJ137" s="48">
        <f t="shared" si="92"/>
        <v>0</v>
      </c>
      <c r="AK137" s="48">
        <f t="shared" si="92"/>
        <v>0</v>
      </c>
      <c r="AL137" s="48">
        <f t="shared" si="92"/>
        <v>0</v>
      </c>
      <c r="AM137" s="48">
        <f t="shared" si="92"/>
        <v>0</v>
      </c>
      <c r="AN137" s="48">
        <f t="shared" si="92"/>
        <v>0</v>
      </c>
      <c r="AO137" s="48">
        <f t="shared" si="92"/>
        <v>0</v>
      </c>
      <c r="AP137" s="48">
        <f t="shared" si="92"/>
        <v>0</v>
      </c>
      <c r="AQ137" s="48">
        <f t="shared" si="57"/>
        <v>0</v>
      </c>
      <c r="AR137" s="49">
        <f t="shared" si="70"/>
        <v>0</v>
      </c>
      <c r="AS137" s="50">
        <f t="shared" si="87"/>
        <v>100000000</v>
      </c>
      <c r="AT137" s="49">
        <f>AS137/F137*100</f>
        <v>100</v>
      </c>
      <c r="AU137" s="56"/>
      <c r="AV137" s="56"/>
      <c r="AW137" s="56"/>
      <c r="AX137" s="48">
        <f t="shared" si="92"/>
        <v>0</v>
      </c>
      <c r="AY137" s="48">
        <f t="shared" si="92"/>
        <v>0</v>
      </c>
      <c r="AZ137" s="48">
        <f t="shared" si="92"/>
        <v>0</v>
      </c>
      <c r="BA137" s="48">
        <f t="shared" si="92"/>
        <v>0</v>
      </c>
      <c r="BB137" s="48">
        <f t="shared" si="92"/>
        <v>0</v>
      </c>
    </row>
    <row r="138" spans="2:54" x14ac:dyDescent="0.25">
      <c r="B138" s="51">
        <v>521111</v>
      </c>
      <c r="C138" s="20" t="s">
        <v>135</v>
      </c>
      <c r="D138" s="20"/>
      <c r="E138" s="20"/>
      <c r="F138" s="52">
        <v>45000000</v>
      </c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>
        <f t="shared" si="57"/>
        <v>0</v>
      </c>
      <c r="AR138" s="54">
        <f t="shared" si="70"/>
        <v>0</v>
      </c>
      <c r="AS138" s="55">
        <f t="shared" si="87"/>
        <v>45000000</v>
      </c>
      <c r="AT138" s="54">
        <f>AS138/F138*100</f>
        <v>100</v>
      </c>
      <c r="AU138" s="20" t="s">
        <v>90</v>
      </c>
      <c r="AV138" s="20" t="s">
        <v>91</v>
      </c>
      <c r="AW138" s="20" t="s">
        <v>136</v>
      </c>
      <c r="AX138" s="52"/>
      <c r="AY138" s="52"/>
      <c r="AZ138" s="53"/>
      <c r="BA138" s="52"/>
      <c r="BB138" s="52"/>
    </row>
    <row r="139" spans="2:54" x14ac:dyDescent="0.25">
      <c r="B139" s="51">
        <v>521811</v>
      </c>
      <c r="C139" s="20" t="s">
        <v>74</v>
      </c>
      <c r="D139" s="20"/>
      <c r="E139" s="20"/>
      <c r="F139" s="52">
        <v>26000000</v>
      </c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>
        <f t="shared" ref="AQ139:AQ153" si="93">SUM(G139:AP139)</f>
        <v>0</v>
      </c>
      <c r="AR139" s="54">
        <f t="shared" si="70"/>
        <v>0</v>
      </c>
      <c r="AS139" s="55">
        <f t="shared" si="87"/>
        <v>26000000</v>
      </c>
      <c r="AT139" s="54">
        <f t="shared" ref="AT139:AT140" si="94">AS139/F139*100</f>
        <v>100</v>
      </c>
      <c r="AU139" s="20" t="s">
        <v>90</v>
      </c>
      <c r="AV139" s="20" t="s">
        <v>91</v>
      </c>
      <c r="AW139" s="20" t="s">
        <v>136</v>
      </c>
      <c r="AX139" s="52"/>
      <c r="AY139" s="52"/>
      <c r="AZ139" s="53"/>
      <c r="BA139" s="52"/>
      <c r="BB139" s="52"/>
    </row>
    <row r="140" spans="2:54" x14ac:dyDescent="0.25">
      <c r="B140" s="51">
        <v>523121</v>
      </c>
      <c r="C140" s="20" t="s">
        <v>142</v>
      </c>
      <c r="D140" s="20"/>
      <c r="E140" s="20"/>
      <c r="F140" s="52">
        <v>29000000</v>
      </c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>
        <f t="shared" si="93"/>
        <v>0</v>
      </c>
      <c r="AR140" s="54">
        <f t="shared" si="70"/>
        <v>0</v>
      </c>
      <c r="AS140" s="55">
        <f t="shared" si="87"/>
        <v>29000000</v>
      </c>
      <c r="AT140" s="54">
        <f t="shared" si="94"/>
        <v>100</v>
      </c>
      <c r="AU140" s="20" t="s">
        <v>90</v>
      </c>
      <c r="AV140" s="20" t="s">
        <v>91</v>
      </c>
      <c r="AW140" s="20" t="s">
        <v>136</v>
      </c>
      <c r="AX140" s="52"/>
      <c r="AY140" s="52"/>
      <c r="AZ140" s="53"/>
      <c r="BA140" s="52"/>
      <c r="BB140" s="52"/>
    </row>
    <row r="141" spans="2:54" x14ac:dyDescent="0.25">
      <c r="B141" s="31" t="s">
        <v>149</v>
      </c>
      <c r="C141" s="32" t="s">
        <v>150</v>
      </c>
      <c r="D141" s="32">
        <v>2</v>
      </c>
      <c r="E141" s="32" t="s">
        <v>89</v>
      </c>
      <c r="F141" s="33">
        <f t="shared" ref="F141:U143" si="95">F142</f>
        <v>540934000</v>
      </c>
      <c r="G141" s="33">
        <f t="shared" si="95"/>
        <v>0</v>
      </c>
      <c r="H141" s="33">
        <f t="shared" si="95"/>
        <v>0</v>
      </c>
      <c r="I141" s="33">
        <f t="shared" si="95"/>
        <v>0</v>
      </c>
      <c r="J141" s="33">
        <f t="shared" si="95"/>
        <v>0</v>
      </c>
      <c r="K141" s="33">
        <f t="shared" si="95"/>
        <v>0</v>
      </c>
      <c r="L141" s="33">
        <f t="shared" si="95"/>
        <v>0</v>
      </c>
      <c r="M141" s="33">
        <f t="shared" si="95"/>
        <v>0</v>
      </c>
      <c r="N141" s="33">
        <f t="shared" si="95"/>
        <v>0</v>
      </c>
      <c r="O141" s="33">
        <f t="shared" si="95"/>
        <v>0</v>
      </c>
      <c r="P141" s="33">
        <f t="shared" si="95"/>
        <v>0</v>
      </c>
      <c r="Q141" s="33">
        <f t="shared" si="95"/>
        <v>0</v>
      </c>
      <c r="R141" s="33">
        <f t="shared" si="95"/>
        <v>0</v>
      </c>
      <c r="S141" s="33">
        <f t="shared" si="95"/>
        <v>540000000</v>
      </c>
      <c r="T141" s="33">
        <f t="shared" si="95"/>
        <v>0</v>
      </c>
      <c r="U141" s="33">
        <f t="shared" si="95"/>
        <v>0</v>
      </c>
      <c r="V141" s="33">
        <f t="shared" ref="V141:BB143" si="96">V142</f>
        <v>0</v>
      </c>
      <c r="W141" s="33">
        <f t="shared" si="96"/>
        <v>0</v>
      </c>
      <c r="X141" s="33">
        <f t="shared" si="96"/>
        <v>0</v>
      </c>
      <c r="Y141" s="33">
        <f t="shared" si="96"/>
        <v>0</v>
      </c>
      <c r="Z141" s="33">
        <f t="shared" si="96"/>
        <v>0</v>
      </c>
      <c r="AA141" s="33">
        <f t="shared" si="96"/>
        <v>0</v>
      </c>
      <c r="AB141" s="33">
        <f t="shared" si="96"/>
        <v>0</v>
      </c>
      <c r="AC141" s="33">
        <f t="shared" si="96"/>
        <v>0</v>
      </c>
      <c r="AD141" s="33">
        <f t="shared" si="96"/>
        <v>0</v>
      </c>
      <c r="AE141" s="33">
        <f t="shared" si="96"/>
        <v>0</v>
      </c>
      <c r="AF141" s="33">
        <f t="shared" si="96"/>
        <v>0</v>
      </c>
      <c r="AG141" s="33">
        <f t="shared" si="96"/>
        <v>0</v>
      </c>
      <c r="AH141" s="33">
        <f t="shared" si="96"/>
        <v>0</v>
      </c>
      <c r="AI141" s="33">
        <f t="shared" si="96"/>
        <v>0</v>
      </c>
      <c r="AJ141" s="33">
        <f t="shared" si="96"/>
        <v>0</v>
      </c>
      <c r="AK141" s="33">
        <f t="shared" si="96"/>
        <v>0</v>
      </c>
      <c r="AL141" s="33">
        <f t="shared" si="96"/>
        <v>0</v>
      </c>
      <c r="AM141" s="33">
        <f t="shared" si="96"/>
        <v>0</v>
      </c>
      <c r="AN141" s="33">
        <f t="shared" si="96"/>
        <v>0</v>
      </c>
      <c r="AO141" s="33">
        <f t="shared" si="96"/>
        <v>0</v>
      </c>
      <c r="AP141" s="33">
        <f t="shared" si="96"/>
        <v>0</v>
      </c>
      <c r="AQ141" s="33">
        <f t="shared" si="93"/>
        <v>540000000</v>
      </c>
      <c r="AR141" s="34">
        <f t="shared" si="70"/>
        <v>9.9827335682356813E-3</v>
      </c>
      <c r="AS141" s="35">
        <f>F141-AQ141</f>
        <v>934000</v>
      </c>
      <c r="AT141" s="34">
        <f>AS141/F141*100</f>
        <v>0.17266431764318754</v>
      </c>
      <c r="AU141" s="20"/>
      <c r="AV141" s="20"/>
      <c r="AW141" s="20"/>
      <c r="AX141" s="33">
        <f>AX142</f>
        <v>0</v>
      </c>
      <c r="AY141" s="33">
        <f t="shared" si="96"/>
        <v>0</v>
      </c>
      <c r="AZ141" s="33">
        <f t="shared" si="96"/>
        <v>0</v>
      </c>
      <c r="BA141" s="33">
        <f t="shared" si="96"/>
        <v>0</v>
      </c>
      <c r="BB141" s="33">
        <f t="shared" si="96"/>
        <v>0</v>
      </c>
    </row>
    <row r="142" spans="2:54" x14ac:dyDescent="0.25">
      <c r="B142" s="36" t="s">
        <v>151</v>
      </c>
      <c r="C142" s="37" t="s">
        <v>152</v>
      </c>
      <c r="D142" s="37">
        <v>1</v>
      </c>
      <c r="E142" s="37" t="s">
        <v>89</v>
      </c>
      <c r="F142" s="38">
        <f t="shared" si="95"/>
        <v>540934000</v>
      </c>
      <c r="G142" s="38">
        <f t="shared" si="95"/>
        <v>0</v>
      </c>
      <c r="H142" s="38">
        <f t="shared" si="95"/>
        <v>0</v>
      </c>
      <c r="I142" s="38">
        <f t="shared" si="95"/>
        <v>0</v>
      </c>
      <c r="J142" s="38">
        <f t="shared" si="95"/>
        <v>0</v>
      </c>
      <c r="K142" s="38">
        <f t="shared" si="95"/>
        <v>0</v>
      </c>
      <c r="L142" s="38">
        <f t="shared" si="95"/>
        <v>0</v>
      </c>
      <c r="M142" s="38">
        <f t="shared" si="95"/>
        <v>0</v>
      </c>
      <c r="N142" s="38">
        <f t="shared" si="95"/>
        <v>0</v>
      </c>
      <c r="O142" s="38">
        <f t="shared" si="95"/>
        <v>0</v>
      </c>
      <c r="P142" s="38">
        <f t="shared" si="95"/>
        <v>0</v>
      </c>
      <c r="Q142" s="38">
        <f t="shared" si="95"/>
        <v>0</v>
      </c>
      <c r="R142" s="38">
        <f t="shared" si="95"/>
        <v>0</v>
      </c>
      <c r="S142" s="38">
        <f t="shared" si="95"/>
        <v>540000000</v>
      </c>
      <c r="T142" s="38">
        <f t="shared" si="95"/>
        <v>0</v>
      </c>
      <c r="U142" s="38">
        <f t="shared" si="95"/>
        <v>0</v>
      </c>
      <c r="V142" s="38">
        <f t="shared" si="96"/>
        <v>0</v>
      </c>
      <c r="W142" s="38">
        <f t="shared" si="96"/>
        <v>0</v>
      </c>
      <c r="X142" s="38">
        <f t="shared" si="96"/>
        <v>0</v>
      </c>
      <c r="Y142" s="38">
        <f t="shared" si="96"/>
        <v>0</v>
      </c>
      <c r="Z142" s="38">
        <f t="shared" si="96"/>
        <v>0</v>
      </c>
      <c r="AA142" s="38">
        <f t="shared" si="96"/>
        <v>0</v>
      </c>
      <c r="AB142" s="38">
        <f t="shared" si="96"/>
        <v>0</v>
      </c>
      <c r="AC142" s="38">
        <f t="shared" si="96"/>
        <v>0</v>
      </c>
      <c r="AD142" s="38">
        <f t="shared" si="96"/>
        <v>0</v>
      </c>
      <c r="AE142" s="38">
        <f t="shared" si="96"/>
        <v>0</v>
      </c>
      <c r="AF142" s="38">
        <f t="shared" si="96"/>
        <v>0</v>
      </c>
      <c r="AG142" s="38">
        <f t="shared" si="96"/>
        <v>0</v>
      </c>
      <c r="AH142" s="38">
        <f t="shared" si="96"/>
        <v>0</v>
      </c>
      <c r="AI142" s="38">
        <f t="shared" si="96"/>
        <v>0</v>
      </c>
      <c r="AJ142" s="38">
        <f t="shared" si="96"/>
        <v>0</v>
      </c>
      <c r="AK142" s="38">
        <f t="shared" si="96"/>
        <v>0</v>
      </c>
      <c r="AL142" s="38">
        <f t="shared" si="96"/>
        <v>0</v>
      </c>
      <c r="AM142" s="38">
        <f t="shared" si="96"/>
        <v>0</v>
      </c>
      <c r="AN142" s="38">
        <f t="shared" si="96"/>
        <v>0</v>
      </c>
      <c r="AO142" s="38">
        <f t="shared" si="96"/>
        <v>0</v>
      </c>
      <c r="AP142" s="38">
        <f t="shared" si="96"/>
        <v>0</v>
      </c>
      <c r="AQ142" s="38">
        <f t="shared" si="93"/>
        <v>540000000</v>
      </c>
      <c r="AR142" s="39">
        <f t="shared" si="70"/>
        <v>9.9827335682356813E-3</v>
      </c>
      <c r="AS142" s="40">
        <f t="shared" ref="AS142:AS143" si="97">F142-AQ142</f>
        <v>934000</v>
      </c>
      <c r="AT142" s="39">
        <f t="shared" ref="AT142:AT143" si="98">AS142/F142*100</f>
        <v>0.17266431764318754</v>
      </c>
      <c r="AU142" s="20"/>
      <c r="AV142" s="20"/>
      <c r="AW142" s="20"/>
      <c r="AX142" s="38">
        <f>AX143</f>
        <v>0</v>
      </c>
      <c r="AY142" s="38">
        <f t="shared" si="96"/>
        <v>0</v>
      </c>
      <c r="AZ142" s="38">
        <f t="shared" si="96"/>
        <v>0</v>
      </c>
      <c r="BA142" s="38">
        <f t="shared" si="96"/>
        <v>0</v>
      </c>
      <c r="BB142" s="38">
        <f t="shared" si="96"/>
        <v>0</v>
      </c>
    </row>
    <row r="143" spans="2:54" x14ac:dyDescent="0.25">
      <c r="B143" s="36">
        <v>301</v>
      </c>
      <c r="C143" s="37" t="s">
        <v>153</v>
      </c>
      <c r="D143" s="37"/>
      <c r="E143" s="37"/>
      <c r="F143" s="38">
        <f t="shared" si="95"/>
        <v>540934000</v>
      </c>
      <c r="G143" s="38">
        <f t="shared" si="95"/>
        <v>0</v>
      </c>
      <c r="H143" s="38">
        <f t="shared" si="95"/>
        <v>0</v>
      </c>
      <c r="I143" s="38">
        <f t="shared" si="95"/>
        <v>0</v>
      </c>
      <c r="J143" s="38">
        <f t="shared" si="95"/>
        <v>0</v>
      </c>
      <c r="K143" s="38">
        <f t="shared" si="95"/>
        <v>0</v>
      </c>
      <c r="L143" s="38">
        <f t="shared" si="95"/>
        <v>0</v>
      </c>
      <c r="M143" s="38">
        <f t="shared" si="95"/>
        <v>0</v>
      </c>
      <c r="N143" s="38">
        <f t="shared" si="95"/>
        <v>0</v>
      </c>
      <c r="O143" s="38">
        <f t="shared" si="95"/>
        <v>0</v>
      </c>
      <c r="P143" s="38">
        <f t="shared" si="95"/>
        <v>0</v>
      </c>
      <c r="Q143" s="38">
        <f t="shared" si="95"/>
        <v>0</v>
      </c>
      <c r="R143" s="38">
        <f t="shared" si="95"/>
        <v>0</v>
      </c>
      <c r="S143" s="38">
        <f t="shared" si="95"/>
        <v>540000000</v>
      </c>
      <c r="T143" s="38">
        <f t="shared" si="95"/>
        <v>0</v>
      </c>
      <c r="U143" s="38">
        <f t="shared" si="95"/>
        <v>0</v>
      </c>
      <c r="V143" s="38">
        <f t="shared" si="96"/>
        <v>0</v>
      </c>
      <c r="W143" s="38">
        <f t="shared" si="96"/>
        <v>0</v>
      </c>
      <c r="X143" s="38">
        <f t="shared" si="96"/>
        <v>0</v>
      </c>
      <c r="Y143" s="38">
        <f t="shared" si="96"/>
        <v>0</v>
      </c>
      <c r="Z143" s="38">
        <f t="shared" si="96"/>
        <v>0</v>
      </c>
      <c r="AA143" s="38">
        <f t="shared" si="96"/>
        <v>0</v>
      </c>
      <c r="AB143" s="38">
        <f t="shared" si="96"/>
        <v>0</v>
      </c>
      <c r="AC143" s="38">
        <f t="shared" si="96"/>
        <v>0</v>
      </c>
      <c r="AD143" s="38">
        <f t="shared" si="96"/>
        <v>0</v>
      </c>
      <c r="AE143" s="38">
        <f t="shared" si="96"/>
        <v>0</v>
      </c>
      <c r="AF143" s="38">
        <f t="shared" si="96"/>
        <v>0</v>
      </c>
      <c r="AG143" s="38">
        <f t="shared" si="96"/>
        <v>0</v>
      </c>
      <c r="AH143" s="38">
        <f t="shared" si="96"/>
        <v>0</v>
      </c>
      <c r="AI143" s="38">
        <f t="shared" si="96"/>
        <v>0</v>
      </c>
      <c r="AJ143" s="38">
        <f t="shared" si="96"/>
        <v>0</v>
      </c>
      <c r="AK143" s="38">
        <f t="shared" si="96"/>
        <v>0</v>
      </c>
      <c r="AL143" s="38">
        <f t="shared" si="96"/>
        <v>0</v>
      </c>
      <c r="AM143" s="38">
        <f t="shared" si="96"/>
        <v>0</v>
      </c>
      <c r="AN143" s="38">
        <f t="shared" si="96"/>
        <v>0</v>
      </c>
      <c r="AO143" s="38">
        <f t="shared" si="96"/>
        <v>0</v>
      </c>
      <c r="AP143" s="38">
        <f t="shared" si="96"/>
        <v>0</v>
      </c>
      <c r="AQ143" s="38">
        <f t="shared" si="93"/>
        <v>540000000</v>
      </c>
      <c r="AR143" s="39">
        <f t="shared" si="70"/>
        <v>9.9827335682356813E-3</v>
      </c>
      <c r="AS143" s="40">
        <f t="shared" si="97"/>
        <v>934000</v>
      </c>
      <c r="AT143" s="39">
        <f t="shared" si="98"/>
        <v>0.17266431764318754</v>
      </c>
      <c r="AU143" s="20"/>
      <c r="AV143" s="20"/>
      <c r="AW143" s="20"/>
      <c r="AX143" s="38">
        <f>AX144</f>
        <v>0</v>
      </c>
      <c r="AY143" s="38">
        <f t="shared" si="96"/>
        <v>0</v>
      </c>
      <c r="AZ143" s="38">
        <f t="shared" si="96"/>
        <v>0</v>
      </c>
      <c r="BA143" s="38">
        <f t="shared" si="96"/>
        <v>0</v>
      </c>
      <c r="BB143" s="38">
        <f t="shared" si="96"/>
        <v>0</v>
      </c>
    </row>
    <row r="144" spans="2:54" x14ac:dyDescent="0.25">
      <c r="B144" s="46" t="s">
        <v>56</v>
      </c>
      <c r="C144" s="47" t="s">
        <v>154</v>
      </c>
      <c r="D144" s="47"/>
      <c r="E144" s="47"/>
      <c r="F144" s="48">
        <f t="shared" ref="F144:AX144" si="99">SUM(F145)</f>
        <v>540934000</v>
      </c>
      <c r="G144" s="48">
        <f t="shared" si="99"/>
        <v>0</v>
      </c>
      <c r="H144" s="48">
        <f t="shared" si="99"/>
        <v>0</v>
      </c>
      <c r="I144" s="48">
        <f t="shared" si="99"/>
        <v>0</v>
      </c>
      <c r="J144" s="48">
        <f t="shared" si="99"/>
        <v>0</v>
      </c>
      <c r="K144" s="48">
        <f t="shared" si="99"/>
        <v>0</v>
      </c>
      <c r="L144" s="48">
        <f t="shared" si="99"/>
        <v>0</v>
      </c>
      <c r="M144" s="48">
        <f t="shared" si="99"/>
        <v>0</v>
      </c>
      <c r="N144" s="48">
        <f t="shared" si="99"/>
        <v>0</v>
      </c>
      <c r="O144" s="48">
        <f t="shared" si="99"/>
        <v>0</v>
      </c>
      <c r="P144" s="48">
        <f t="shared" si="99"/>
        <v>0</v>
      </c>
      <c r="Q144" s="48">
        <f t="shared" si="99"/>
        <v>0</v>
      </c>
      <c r="R144" s="48">
        <f t="shared" si="99"/>
        <v>0</v>
      </c>
      <c r="S144" s="48">
        <f t="shared" si="99"/>
        <v>540000000</v>
      </c>
      <c r="T144" s="48">
        <f t="shared" si="99"/>
        <v>0</v>
      </c>
      <c r="U144" s="48">
        <f t="shared" si="99"/>
        <v>0</v>
      </c>
      <c r="V144" s="48">
        <f t="shared" si="99"/>
        <v>0</v>
      </c>
      <c r="W144" s="48">
        <f t="shared" si="99"/>
        <v>0</v>
      </c>
      <c r="X144" s="48">
        <f t="shared" si="99"/>
        <v>0</v>
      </c>
      <c r="Y144" s="48">
        <f t="shared" si="99"/>
        <v>0</v>
      </c>
      <c r="Z144" s="48">
        <f t="shared" si="99"/>
        <v>0</v>
      </c>
      <c r="AA144" s="48">
        <f t="shared" si="99"/>
        <v>0</v>
      </c>
      <c r="AB144" s="48">
        <f t="shared" si="99"/>
        <v>0</v>
      </c>
      <c r="AC144" s="48">
        <f t="shared" si="99"/>
        <v>0</v>
      </c>
      <c r="AD144" s="48">
        <f t="shared" si="99"/>
        <v>0</v>
      </c>
      <c r="AE144" s="48">
        <f t="shared" si="99"/>
        <v>0</v>
      </c>
      <c r="AF144" s="48">
        <f t="shared" si="99"/>
        <v>0</v>
      </c>
      <c r="AG144" s="48">
        <f t="shared" si="99"/>
        <v>0</v>
      </c>
      <c r="AH144" s="48">
        <f t="shared" si="99"/>
        <v>0</v>
      </c>
      <c r="AI144" s="48">
        <f t="shared" si="99"/>
        <v>0</v>
      </c>
      <c r="AJ144" s="48">
        <f t="shared" si="99"/>
        <v>0</v>
      </c>
      <c r="AK144" s="48">
        <f t="shared" si="99"/>
        <v>0</v>
      </c>
      <c r="AL144" s="48">
        <f t="shared" si="99"/>
        <v>0</v>
      </c>
      <c r="AM144" s="48">
        <f t="shared" si="99"/>
        <v>0</v>
      </c>
      <c r="AN144" s="48">
        <f t="shared" si="99"/>
        <v>0</v>
      </c>
      <c r="AO144" s="48">
        <f t="shared" si="99"/>
        <v>0</v>
      </c>
      <c r="AP144" s="48">
        <f t="shared" si="99"/>
        <v>0</v>
      </c>
      <c r="AQ144" s="48">
        <f>SUM(G144:AP144)</f>
        <v>540000000</v>
      </c>
      <c r="AR144" s="49">
        <f t="shared" si="70"/>
        <v>9.9827335682356813E-3</v>
      </c>
      <c r="AS144" s="50">
        <f>F144-AQ144</f>
        <v>934000</v>
      </c>
      <c r="AT144" s="49">
        <f>AS144/F144*100</f>
        <v>0.17266431764318754</v>
      </c>
      <c r="AU144" s="20"/>
      <c r="AV144" s="20"/>
      <c r="AW144" s="20"/>
      <c r="AX144" s="48">
        <f t="shared" si="99"/>
        <v>0</v>
      </c>
      <c r="AY144" s="48">
        <f>SUM(AY145)</f>
        <v>0</v>
      </c>
      <c r="AZ144" s="48">
        <f>SUM(AZ145)</f>
        <v>0</v>
      </c>
      <c r="BA144" s="48">
        <f t="shared" ref="BA144:BB144" si="100">SUM(BA145)</f>
        <v>0</v>
      </c>
      <c r="BB144" s="48">
        <f t="shared" si="100"/>
        <v>0</v>
      </c>
    </row>
    <row r="145" spans="2:54" x14ac:dyDescent="0.25">
      <c r="B145" s="51">
        <v>532111</v>
      </c>
      <c r="C145" s="20" t="s">
        <v>96</v>
      </c>
      <c r="D145" s="20"/>
      <c r="E145" s="20"/>
      <c r="F145" s="52">
        <v>540934000</v>
      </c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>
        <v>540000000</v>
      </c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>
        <f t="shared" si="93"/>
        <v>540000000</v>
      </c>
      <c r="AR145" s="54">
        <f t="shared" si="70"/>
        <v>9.9827335682356813E-3</v>
      </c>
      <c r="AS145" s="55">
        <f>F145-AQ145</f>
        <v>934000</v>
      </c>
      <c r="AT145" s="54">
        <f>AS145/F145*100</f>
        <v>0.17266431764318754</v>
      </c>
      <c r="AU145" s="20" t="s">
        <v>90</v>
      </c>
      <c r="AV145" s="20" t="s">
        <v>91</v>
      </c>
      <c r="AW145" s="20" t="s">
        <v>97</v>
      </c>
      <c r="AX145" s="52"/>
      <c r="AY145" s="52"/>
      <c r="AZ145" s="52"/>
      <c r="BA145" s="52"/>
      <c r="BB145" s="52"/>
    </row>
    <row r="146" spans="2:54" x14ac:dyDescent="0.25">
      <c r="B146" s="31" t="s">
        <v>155</v>
      </c>
      <c r="C146" s="32" t="s">
        <v>156</v>
      </c>
      <c r="D146" s="32">
        <v>5</v>
      </c>
      <c r="E146" s="32" t="s">
        <v>157</v>
      </c>
      <c r="F146" s="33">
        <f>F147+F165+F182</f>
        <v>1538790000</v>
      </c>
      <c r="G146" s="33">
        <f t="shared" ref="G146:BB146" si="101">G147+G165+G182</f>
        <v>0</v>
      </c>
      <c r="H146" s="33">
        <f t="shared" si="101"/>
        <v>0</v>
      </c>
      <c r="I146" s="33">
        <f t="shared" si="101"/>
        <v>0</v>
      </c>
      <c r="J146" s="33">
        <f t="shared" si="101"/>
        <v>10597800</v>
      </c>
      <c r="K146" s="33">
        <f t="shared" si="101"/>
        <v>0</v>
      </c>
      <c r="L146" s="33">
        <f t="shared" si="101"/>
        <v>0</v>
      </c>
      <c r="M146" s="33">
        <f t="shared" si="101"/>
        <v>0</v>
      </c>
      <c r="N146" s="33">
        <f t="shared" si="101"/>
        <v>30344500</v>
      </c>
      <c r="O146" s="33">
        <f t="shared" si="101"/>
        <v>93601693</v>
      </c>
      <c r="P146" s="33">
        <f t="shared" si="101"/>
        <v>22589500</v>
      </c>
      <c r="Q146" s="33">
        <f t="shared" si="101"/>
        <v>19929200</v>
      </c>
      <c r="R146" s="33">
        <f t="shared" si="101"/>
        <v>0</v>
      </c>
      <c r="S146" s="33">
        <f t="shared" si="101"/>
        <v>4500500</v>
      </c>
      <c r="T146" s="33">
        <f t="shared" si="101"/>
        <v>10000000</v>
      </c>
      <c r="U146" s="33">
        <f t="shared" si="101"/>
        <v>0</v>
      </c>
      <c r="V146" s="33">
        <f t="shared" si="101"/>
        <v>0</v>
      </c>
      <c r="W146" s="33">
        <f t="shared" si="101"/>
        <v>0</v>
      </c>
      <c r="X146" s="33">
        <f t="shared" si="101"/>
        <v>0</v>
      </c>
      <c r="Y146" s="33">
        <f t="shared" si="101"/>
        <v>0</v>
      </c>
      <c r="Z146" s="33">
        <f t="shared" si="101"/>
        <v>0</v>
      </c>
      <c r="AA146" s="33">
        <f t="shared" si="101"/>
        <v>0</v>
      </c>
      <c r="AB146" s="33">
        <f t="shared" si="101"/>
        <v>0</v>
      </c>
      <c r="AC146" s="33">
        <f t="shared" si="101"/>
        <v>0</v>
      </c>
      <c r="AD146" s="33">
        <f t="shared" si="101"/>
        <v>0</v>
      </c>
      <c r="AE146" s="33">
        <f t="shared" si="101"/>
        <v>0</v>
      </c>
      <c r="AF146" s="33">
        <f t="shared" si="101"/>
        <v>0</v>
      </c>
      <c r="AG146" s="33">
        <f t="shared" si="101"/>
        <v>0</v>
      </c>
      <c r="AH146" s="33">
        <f t="shared" si="101"/>
        <v>0</v>
      </c>
      <c r="AI146" s="33">
        <f t="shared" si="101"/>
        <v>0</v>
      </c>
      <c r="AJ146" s="33">
        <f t="shared" si="101"/>
        <v>0</v>
      </c>
      <c r="AK146" s="33">
        <f t="shared" si="101"/>
        <v>0</v>
      </c>
      <c r="AL146" s="33">
        <f t="shared" si="101"/>
        <v>0</v>
      </c>
      <c r="AM146" s="33">
        <f t="shared" si="101"/>
        <v>0</v>
      </c>
      <c r="AN146" s="33">
        <f t="shared" si="101"/>
        <v>0</v>
      </c>
      <c r="AO146" s="33">
        <f t="shared" si="101"/>
        <v>0</v>
      </c>
      <c r="AP146" s="33">
        <f t="shared" si="101"/>
        <v>0</v>
      </c>
      <c r="AQ146" s="33">
        <f t="shared" si="93"/>
        <v>191563193</v>
      </c>
      <c r="AR146" s="34">
        <f t="shared" si="70"/>
        <v>1.2448949694240279E-3</v>
      </c>
      <c r="AS146" s="35">
        <f>F146-AQ146</f>
        <v>1347226807</v>
      </c>
      <c r="AT146" s="34">
        <f>AS146/F146*100</f>
        <v>87.55105030575973</v>
      </c>
      <c r="AU146" s="20"/>
      <c r="AV146" s="20"/>
      <c r="AW146" s="20"/>
      <c r="AX146" s="33">
        <f t="shared" si="101"/>
        <v>0</v>
      </c>
      <c r="AY146" s="33">
        <f t="shared" si="101"/>
        <v>93601693</v>
      </c>
      <c r="AZ146" s="33">
        <f t="shared" si="101"/>
        <v>30344500</v>
      </c>
      <c r="BA146" s="33">
        <f t="shared" si="101"/>
        <v>19929200</v>
      </c>
      <c r="BB146" s="33">
        <f t="shared" si="101"/>
        <v>10000000</v>
      </c>
    </row>
    <row r="147" spans="2:54" x14ac:dyDescent="0.25">
      <c r="B147" s="36" t="s">
        <v>158</v>
      </c>
      <c r="C147" s="37" t="s">
        <v>159</v>
      </c>
      <c r="D147" s="37">
        <v>1</v>
      </c>
      <c r="E147" s="37" t="s">
        <v>157</v>
      </c>
      <c r="F147" s="38">
        <f>F148</f>
        <v>615138000</v>
      </c>
      <c r="G147" s="38">
        <f t="shared" ref="G147:BB147" si="102">G148</f>
        <v>0</v>
      </c>
      <c r="H147" s="38">
        <f t="shared" si="102"/>
        <v>0</v>
      </c>
      <c r="I147" s="38">
        <f t="shared" si="102"/>
        <v>0</v>
      </c>
      <c r="J147" s="38">
        <f t="shared" si="102"/>
        <v>10597800</v>
      </c>
      <c r="K147" s="38">
        <f t="shared" si="102"/>
        <v>0</v>
      </c>
      <c r="L147" s="38">
        <f t="shared" si="102"/>
        <v>0</v>
      </c>
      <c r="M147" s="38">
        <f t="shared" si="102"/>
        <v>0</v>
      </c>
      <c r="N147" s="38">
        <f t="shared" si="102"/>
        <v>7845000</v>
      </c>
      <c r="O147" s="38">
        <f t="shared" si="102"/>
        <v>37430665</v>
      </c>
      <c r="P147" s="38">
        <f t="shared" si="102"/>
        <v>6535000</v>
      </c>
      <c r="Q147" s="38">
        <f t="shared" si="102"/>
        <v>0</v>
      </c>
      <c r="R147" s="38">
        <f t="shared" si="102"/>
        <v>0</v>
      </c>
      <c r="S147" s="38">
        <f t="shared" si="102"/>
        <v>4500500</v>
      </c>
      <c r="T147" s="38">
        <f t="shared" si="102"/>
        <v>0</v>
      </c>
      <c r="U147" s="38">
        <f t="shared" si="102"/>
        <v>0</v>
      </c>
      <c r="V147" s="38">
        <f t="shared" si="102"/>
        <v>0</v>
      </c>
      <c r="W147" s="38">
        <f t="shared" si="102"/>
        <v>0</v>
      </c>
      <c r="X147" s="38">
        <f t="shared" si="102"/>
        <v>0</v>
      </c>
      <c r="Y147" s="38">
        <f t="shared" si="102"/>
        <v>0</v>
      </c>
      <c r="Z147" s="38">
        <f t="shared" si="102"/>
        <v>0</v>
      </c>
      <c r="AA147" s="38">
        <f t="shared" si="102"/>
        <v>0</v>
      </c>
      <c r="AB147" s="38">
        <f t="shared" si="102"/>
        <v>0</v>
      </c>
      <c r="AC147" s="38">
        <f t="shared" si="102"/>
        <v>0</v>
      </c>
      <c r="AD147" s="38">
        <f t="shared" si="102"/>
        <v>0</v>
      </c>
      <c r="AE147" s="38">
        <f t="shared" si="102"/>
        <v>0</v>
      </c>
      <c r="AF147" s="38">
        <f t="shared" si="102"/>
        <v>0</v>
      </c>
      <c r="AG147" s="38">
        <f t="shared" si="102"/>
        <v>0</v>
      </c>
      <c r="AH147" s="38">
        <f t="shared" si="102"/>
        <v>0</v>
      </c>
      <c r="AI147" s="38">
        <f t="shared" si="102"/>
        <v>0</v>
      </c>
      <c r="AJ147" s="38">
        <f t="shared" si="102"/>
        <v>0</v>
      </c>
      <c r="AK147" s="38">
        <f t="shared" si="102"/>
        <v>0</v>
      </c>
      <c r="AL147" s="38">
        <f t="shared" si="102"/>
        <v>0</v>
      </c>
      <c r="AM147" s="38">
        <f t="shared" si="102"/>
        <v>0</v>
      </c>
      <c r="AN147" s="38">
        <f t="shared" si="102"/>
        <v>0</v>
      </c>
      <c r="AO147" s="38">
        <f t="shared" si="102"/>
        <v>0</v>
      </c>
      <c r="AP147" s="38">
        <f t="shared" si="102"/>
        <v>0</v>
      </c>
      <c r="AQ147" s="38">
        <f t="shared" si="93"/>
        <v>66908965</v>
      </c>
      <c r="AR147" s="39">
        <f t="shared" si="70"/>
        <v>1.0877065796617994E-3</v>
      </c>
      <c r="AS147" s="40">
        <f t="shared" ref="AS147:AS148" si="103">F147-AQ147</f>
        <v>548229035</v>
      </c>
      <c r="AT147" s="39">
        <f t="shared" ref="AT147:AT148" si="104">AS147/F147*100</f>
        <v>89.122934203382016</v>
      </c>
      <c r="AU147" s="20"/>
      <c r="AV147" s="20"/>
      <c r="AW147" s="20"/>
      <c r="AX147" s="38">
        <f t="shared" si="102"/>
        <v>0</v>
      </c>
      <c r="AY147" s="38">
        <f t="shared" si="102"/>
        <v>37430665</v>
      </c>
      <c r="AZ147" s="38">
        <f t="shared" si="102"/>
        <v>7845000</v>
      </c>
      <c r="BA147" s="38">
        <f t="shared" si="102"/>
        <v>0</v>
      </c>
      <c r="BB147" s="38">
        <f t="shared" si="102"/>
        <v>0</v>
      </c>
    </row>
    <row r="148" spans="2:54" x14ac:dyDescent="0.25">
      <c r="B148" s="36">
        <v>301</v>
      </c>
      <c r="C148" s="37" t="s">
        <v>160</v>
      </c>
      <c r="D148" s="37"/>
      <c r="E148" s="37"/>
      <c r="F148" s="38">
        <f>F149+F154+F160</f>
        <v>615138000</v>
      </c>
      <c r="G148" s="38">
        <f t="shared" ref="G148:BB148" si="105">G149+G154+G160</f>
        <v>0</v>
      </c>
      <c r="H148" s="38">
        <f t="shared" si="105"/>
        <v>0</v>
      </c>
      <c r="I148" s="38">
        <f t="shared" si="105"/>
        <v>0</v>
      </c>
      <c r="J148" s="38">
        <f t="shared" si="105"/>
        <v>10597800</v>
      </c>
      <c r="K148" s="38">
        <f t="shared" si="105"/>
        <v>0</v>
      </c>
      <c r="L148" s="38">
        <f t="shared" si="105"/>
        <v>0</v>
      </c>
      <c r="M148" s="38">
        <f t="shared" si="105"/>
        <v>0</v>
      </c>
      <c r="N148" s="38">
        <f t="shared" si="105"/>
        <v>7845000</v>
      </c>
      <c r="O148" s="38">
        <f t="shared" si="105"/>
        <v>37430665</v>
      </c>
      <c r="P148" s="38">
        <f t="shared" si="105"/>
        <v>6535000</v>
      </c>
      <c r="Q148" s="38">
        <f t="shared" si="105"/>
        <v>0</v>
      </c>
      <c r="R148" s="38">
        <f t="shared" si="105"/>
        <v>0</v>
      </c>
      <c r="S148" s="38">
        <f t="shared" si="105"/>
        <v>4500500</v>
      </c>
      <c r="T148" s="38">
        <f t="shared" si="105"/>
        <v>0</v>
      </c>
      <c r="U148" s="38">
        <f t="shared" si="105"/>
        <v>0</v>
      </c>
      <c r="V148" s="38">
        <f t="shared" si="105"/>
        <v>0</v>
      </c>
      <c r="W148" s="38">
        <f t="shared" si="105"/>
        <v>0</v>
      </c>
      <c r="X148" s="38">
        <f t="shared" si="105"/>
        <v>0</v>
      </c>
      <c r="Y148" s="38">
        <f t="shared" si="105"/>
        <v>0</v>
      </c>
      <c r="Z148" s="38">
        <f t="shared" si="105"/>
        <v>0</v>
      </c>
      <c r="AA148" s="38">
        <f t="shared" si="105"/>
        <v>0</v>
      </c>
      <c r="AB148" s="38">
        <f t="shared" si="105"/>
        <v>0</v>
      </c>
      <c r="AC148" s="38">
        <f t="shared" si="105"/>
        <v>0</v>
      </c>
      <c r="AD148" s="38">
        <f t="shared" si="105"/>
        <v>0</v>
      </c>
      <c r="AE148" s="38">
        <f t="shared" si="105"/>
        <v>0</v>
      </c>
      <c r="AF148" s="38">
        <f t="shared" si="105"/>
        <v>0</v>
      </c>
      <c r="AG148" s="38">
        <f t="shared" si="105"/>
        <v>0</v>
      </c>
      <c r="AH148" s="38">
        <f t="shared" si="105"/>
        <v>0</v>
      </c>
      <c r="AI148" s="38">
        <f t="shared" si="105"/>
        <v>0</v>
      </c>
      <c r="AJ148" s="38">
        <f t="shared" si="105"/>
        <v>0</v>
      </c>
      <c r="AK148" s="38">
        <f t="shared" si="105"/>
        <v>0</v>
      </c>
      <c r="AL148" s="38">
        <f t="shared" si="105"/>
        <v>0</v>
      </c>
      <c r="AM148" s="38">
        <f t="shared" si="105"/>
        <v>0</v>
      </c>
      <c r="AN148" s="38">
        <f t="shared" si="105"/>
        <v>0</v>
      </c>
      <c r="AO148" s="38">
        <f t="shared" si="105"/>
        <v>0</v>
      </c>
      <c r="AP148" s="38">
        <f t="shared" si="105"/>
        <v>0</v>
      </c>
      <c r="AQ148" s="38">
        <f t="shared" si="93"/>
        <v>66908965</v>
      </c>
      <c r="AR148" s="39">
        <f t="shared" si="70"/>
        <v>1.0877065796617994E-3</v>
      </c>
      <c r="AS148" s="40">
        <f t="shared" si="103"/>
        <v>548229035</v>
      </c>
      <c r="AT148" s="39">
        <f t="shared" si="104"/>
        <v>89.122934203382016</v>
      </c>
      <c r="AU148" s="20"/>
      <c r="AV148" s="20"/>
      <c r="AW148" s="20"/>
      <c r="AX148" s="38">
        <f t="shared" si="105"/>
        <v>0</v>
      </c>
      <c r="AY148" s="38">
        <f t="shared" si="105"/>
        <v>37430665</v>
      </c>
      <c r="AZ148" s="38">
        <f t="shared" si="105"/>
        <v>7845000</v>
      </c>
      <c r="BA148" s="38">
        <f t="shared" si="105"/>
        <v>0</v>
      </c>
      <c r="BB148" s="38">
        <f t="shared" si="105"/>
        <v>0</v>
      </c>
    </row>
    <row r="149" spans="2:54" x14ac:dyDescent="0.25">
      <c r="B149" s="46" t="s">
        <v>56</v>
      </c>
      <c r="C149" s="47" t="s">
        <v>161</v>
      </c>
      <c r="D149" s="47"/>
      <c r="E149" s="47"/>
      <c r="F149" s="48">
        <f>SUM(F150:F153)</f>
        <v>101050000</v>
      </c>
      <c r="G149" s="48">
        <f t="shared" ref="G149:AX149" si="106">SUM(G150:G153)</f>
        <v>0</v>
      </c>
      <c r="H149" s="48">
        <f t="shared" si="106"/>
        <v>0</v>
      </c>
      <c r="I149" s="48">
        <f t="shared" si="106"/>
        <v>0</v>
      </c>
      <c r="J149" s="48">
        <f t="shared" si="106"/>
        <v>1010000</v>
      </c>
      <c r="K149" s="48">
        <f t="shared" si="106"/>
        <v>0</v>
      </c>
      <c r="L149" s="48">
        <f t="shared" si="106"/>
        <v>0</v>
      </c>
      <c r="M149" s="48">
        <f t="shared" si="106"/>
        <v>0</v>
      </c>
      <c r="N149" s="48">
        <f t="shared" si="106"/>
        <v>2805000</v>
      </c>
      <c r="O149" s="48">
        <f t="shared" si="106"/>
        <v>4303915</v>
      </c>
      <c r="P149" s="48">
        <f t="shared" si="106"/>
        <v>0</v>
      </c>
      <c r="Q149" s="48">
        <f t="shared" si="106"/>
        <v>0</v>
      </c>
      <c r="R149" s="48">
        <f t="shared" si="106"/>
        <v>0</v>
      </c>
      <c r="S149" s="48">
        <f t="shared" si="106"/>
        <v>900500</v>
      </c>
      <c r="T149" s="48">
        <f t="shared" si="106"/>
        <v>0</v>
      </c>
      <c r="U149" s="48">
        <f t="shared" si="106"/>
        <v>0</v>
      </c>
      <c r="V149" s="48">
        <f t="shared" si="106"/>
        <v>0</v>
      </c>
      <c r="W149" s="48">
        <f t="shared" si="106"/>
        <v>0</v>
      </c>
      <c r="X149" s="48">
        <f t="shared" si="106"/>
        <v>0</v>
      </c>
      <c r="Y149" s="48">
        <f t="shared" si="106"/>
        <v>0</v>
      </c>
      <c r="Z149" s="48">
        <f t="shared" si="106"/>
        <v>0</v>
      </c>
      <c r="AA149" s="48">
        <f t="shared" si="106"/>
        <v>0</v>
      </c>
      <c r="AB149" s="48">
        <f t="shared" si="106"/>
        <v>0</v>
      </c>
      <c r="AC149" s="48">
        <f t="shared" si="106"/>
        <v>0</v>
      </c>
      <c r="AD149" s="48">
        <f t="shared" si="106"/>
        <v>0</v>
      </c>
      <c r="AE149" s="48">
        <f t="shared" si="106"/>
        <v>0</v>
      </c>
      <c r="AF149" s="48">
        <f t="shared" si="106"/>
        <v>0</v>
      </c>
      <c r="AG149" s="48">
        <f t="shared" si="106"/>
        <v>0</v>
      </c>
      <c r="AH149" s="48">
        <f t="shared" si="106"/>
        <v>0</v>
      </c>
      <c r="AI149" s="48">
        <f t="shared" si="106"/>
        <v>0</v>
      </c>
      <c r="AJ149" s="48">
        <f t="shared" si="106"/>
        <v>0</v>
      </c>
      <c r="AK149" s="48">
        <f t="shared" si="106"/>
        <v>0</v>
      </c>
      <c r="AL149" s="48">
        <f t="shared" si="106"/>
        <v>0</v>
      </c>
      <c r="AM149" s="48">
        <f t="shared" si="106"/>
        <v>0</v>
      </c>
      <c r="AN149" s="48">
        <f t="shared" si="106"/>
        <v>0</v>
      </c>
      <c r="AO149" s="48">
        <f t="shared" si="106"/>
        <v>0</v>
      </c>
      <c r="AP149" s="48">
        <f t="shared" si="106"/>
        <v>0</v>
      </c>
      <c r="AQ149" s="48">
        <f t="shared" si="93"/>
        <v>9019415</v>
      </c>
      <c r="AR149" s="49">
        <f t="shared" si="70"/>
        <v>8.9256952003958427E-4</v>
      </c>
      <c r="AS149" s="50">
        <f>F149-AQ149</f>
        <v>92030585</v>
      </c>
      <c r="AT149" s="49">
        <f>AS149/F149*100</f>
        <v>91.07430479960415</v>
      </c>
      <c r="AU149" s="20"/>
      <c r="AV149" s="20"/>
      <c r="AW149" s="20"/>
      <c r="AX149" s="48">
        <f t="shared" si="106"/>
        <v>0</v>
      </c>
      <c r="AY149" s="48">
        <f t="shared" ref="AY149:AZ149" si="107">SUM(AY150:AY153)</f>
        <v>4303915</v>
      </c>
      <c r="AZ149" s="48">
        <f t="shared" si="107"/>
        <v>2805000</v>
      </c>
      <c r="BA149" s="48">
        <f t="shared" ref="BA149:BB149" si="108">SUM(BA150:BA153)</f>
        <v>0</v>
      </c>
      <c r="BB149" s="48">
        <f t="shared" si="108"/>
        <v>0</v>
      </c>
    </row>
    <row r="150" spans="2:54" x14ac:dyDescent="0.25">
      <c r="B150" s="51">
        <v>521211</v>
      </c>
      <c r="C150" s="20" t="s">
        <v>58</v>
      </c>
      <c r="D150" s="20"/>
      <c r="E150" s="20"/>
      <c r="F150" s="52">
        <v>22650000</v>
      </c>
      <c r="G150" s="52"/>
      <c r="H150" s="52"/>
      <c r="I150" s="52"/>
      <c r="J150" s="52"/>
      <c r="K150" s="52"/>
      <c r="L150" s="52"/>
      <c r="M150" s="52"/>
      <c r="N150" s="52"/>
      <c r="O150" s="52">
        <v>1498000</v>
      </c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>
        <f t="shared" si="93"/>
        <v>1498000</v>
      </c>
      <c r="AR150" s="54">
        <f t="shared" si="70"/>
        <v>6.613686534216336E-4</v>
      </c>
      <c r="AS150" s="55">
        <f>F150-AQ150</f>
        <v>21152000</v>
      </c>
      <c r="AT150" s="54">
        <f>AS150/F150*100</f>
        <v>93.386313465783672</v>
      </c>
      <c r="AU150" s="20" t="s">
        <v>103</v>
      </c>
      <c r="AV150" s="20" t="s">
        <v>104</v>
      </c>
      <c r="AW150" s="20" t="s">
        <v>59</v>
      </c>
      <c r="AX150" s="52"/>
      <c r="AY150" s="52">
        <v>1498000</v>
      </c>
      <c r="AZ150" s="53"/>
      <c r="BA150" s="53"/>
      <c r="BB150" s="53"/>
    </row>
    <row r="151" spans="2:54" x14ac:dyDescent="0.25">
      <c r="B151" s="51">
        <v>521219</v>
      </c>
      <c r="C151" s="20" t="s">
        <v>73</v>
      </c>
      <c r="D151" s="20"/>
      <c r="E151" s="20"/>
      <c r="F151" s="52">
        <v>1000000</v>
      </c>
      <c r="G151" s="52"/>
      <c r="H151" s="52"/>
      <c r="I151" s="52"/>
      <c r="J151" s="52"/>
      <c r="K151" s="52"/>
      <c r="L151" s="52"/>
      <c r="M151" s="52"/>
      <c r="N151" s="52"/>
      <c r="O151" s="52">
        <v>346915</v>
      </c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>
        <f t="shared" si="93"/>
        <v>346915</v>
      </c>
      <c r="AR151" s="54">
        <f t="shared" si="70"/>
        <v>3.4691499999999998E-3</v>
      </c>
      <c r="AS151" s="55">
        <f t="shared" ref="AS151:AS214" si="109">F151-AQ151</f>
        <v>653085</v>
      </c>
      <c r="AT151" s="54">
        <f t="shared" ref="AT151:AT153" si="110">AS151/F151*100</f>
        <v>65.308500000000009</v>
      </c>
      <c r="AU151" s="20" t="s">
        <v>103</v>
      </c>
      <c r="AV151" s="20" t="s">
        <v>104</v>
      </c>
      <c r="AW151" s="20" t="s">
        <v>59</v>
      </c>
      <c r="AX151" s="52"/>
      <c r="AY151" s="52">
        <v>346915</v>
      </c>
      <c r="AZ151" s="53"/>
      <c r="BA151" s="52"/>
      <c r="BB151" s="52"/>
    </row>
    <row r="152" spans="2:54" x14ac:dyDescent="0.25">
      <c r="B152" s="51">
        <v>521811</v>
      </c>
      <c r="C152" s="20" t="s">
        <v>74</v>
      </c>
      <c r="D152" s="20"/>
      <c r="E152" s="20"/>
      <c r="F152" s="52">
        <v>15000000</v>
      </c>
      <c r="G152" s="52"/>
      <c r="H152" s="52"/>
      <c r="I152" s="52"/>
      <c r="J152" s="52"/>
      <c r="K152" s="52"/>
      <c r="L152" s="52"/>
      <c r="M152" s="52"/>
      <c r="N152" s="52"/>
      <c r="O152" s="52">
        <v>2459000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>
        <f>SUM(G152:AP152)</f>
        <v>2459000</v>
      </c>
      <c r="AR152" s="54">
        <f t="shared" si="70"/>
        <v>1.6393333333333331E-3</v>
      </c>
      <c r="AS152" s="55">
        <f t="shared" si="109"/>
        <v>12541000</v>
      </c>
      <c r="AT152" s="54">
        <f t="shared" si="110"/>
        <v>83.606666666666669</v>
      </c>
      <c r="AU152" s="20" t="s">
        <v>103</v>
      </c>
      <c r="AV152" s="20" t="s">
        <v>104</v>
      </c>
      <c r="AW152" s="20" t="s">
        <v>59</v>
      </c>
      <c r="AX152" s="52"/>
      <c r="AY152" s="52">
        <v>2459000</v>
      </c>
      <c r="AZ152" s="53"/>
      <c r="BA152" s="52"/>
      <c r="BB152" s="52"/>
    </row>
    <row r="153" spans="2:54" x14ac:dyDescent="0.25">
      <c r="B153" s="51">
        <v>524111</v>
      </c>
      <c r="C153" s="20" t="s">
        <v>61</v>
      </c>
      <c r="D153" s="20"/>
      <c r="E153" s="20"/>
      <c r="F153" s="52">
        <v>62400000</v>
      </c>
      <c r="G153" s="52"/>
      <c r="H153" s="52"/>
      <c r="I153" s="52"/>
      <c r="J153" s="52">
        <v>1010000</v>
      </c>
      <c r="K153" s="52"/>
      <c r="L153" s="52"/>
      <c r="M153" s="52"/>
      <c r="N153" s="53">
        <v>2805000</v>
      </c>
      <c r="O153" s="52"/>
      <c r="P153" s="52"/>
      <c r="Q153" s="52"/>
      <c r="R153" s="52"/>
      <c r="S153" s="52">
        <v>900500</v>
      </c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>
        <f t="shared" si="93"/>
        <v>4715500</v>
      </c>
      <c r="AR153" s="54">
        <f t="shared" si="70"/>
        <v>7.5568910256410254E-4</v>
      </c>
      <c r="AS153" s="55">
        <f t="shared" si="109"/>
        <v>57684500</v>
      </c>
      <c r="AT153" s="54">
        <f t="shared" si="110"/>
        <v>92.443108974358978</v>
      </c>
      <c r="AU153" s="20" t="s">
        <v>103</v>
      </c>
      <c r="AV153" s="20" t="s">
        <v>104</v>
      </c>
      <c r="AW153" s="20" t="s">
        <v>59</v>
      </c>
      <c r="AX153" s="52"/>
      <c r="AY153" s="52"/>
      <c r="AZ153" s="53">
        <v>2805000</v>
      </c>
      <c r="BA153" s="52"/>
      <c r="BB153" s="52"/>
    </row>
    <row r="154" spans="2:54" x14ac:dyDescent="0.25">
      <c r="B154" s="46" t="s">
        <v>62</v>
      </c>
      <c r="C154" s="47" t="s">
        <v>162</v>
      </c>
      <c r="D154" s="47"/>
      <c r="E154" s="47"/>
      <c r="F154" s="48">
        <f t="shared" ref="F154:AP154" si="111">SUM(F155:F159)</f>
        <v>345988000</v>
      </c>
      <c r="G154" s="48">
        <f t="shared" si="111"/>
        <v>0</v>
      </c>
      <c r="H154" s="48">
        <f t="shared" si="111"/>
        <v>0</v>
      </c>
      <c r="I154" s="48">
        <f t="shared" si="111"/>
        <v>0</v>
      </c>
      <c r="J154" s="48">
        <f t="shared" si="111"/>
        <v>0</v>
      </c>
      <c r="K154" s="48">
        <f t="shared" si="111"/>
        <v>0</v>
      </c>
      <c r="L154" s="48">
        <f t="shared" si="111"/>
        <v>0</v>
      </c>
      <c r="M154" s="48">
        <f t="shared" si="111"/>
        <v>0</v>
      </c>
      <c r="N154" s="48">
        <f t="shared" si="111"/>
        <v>0</v>
      </c>
      <c r="O154" s="48">
        <f t="shared" si="111"/>
        <v>7874000</v>
      </c>
      <c r="P154" s="48">
        <f t="shared" si="111"/>
        <v>205000</v>
      </c>
      <c r="Q154" s="48">
        <f t="shared" si="111"/>
        <v>0</v>
      </c>
      <c r="R154" s="48">
        <f t="shared" si="111"/>
        <v>0</v>
      </c>
      <c r="S154" s="48">
        <f t="shared" si="111"/>
        <v>0</v>
      </c>
      <c r="T154" s="48">
        <f t="shared" si="111"/>
        <v>0</v>
      </c>
      <c r="U154" s="48">
        <f t="shared" si="111"/>
        <v>0</v>
      </c>
      <c r="V154" s="48">
        <f t="shared" si="111"/>
        <v>0</v>
      </c>
      <c r="W154" s="48">
        <f t="shared" si="111"/>
        <v>0</v>
      </c>
      <c r="X154" s="48">
        <f t="shared" si="111"/>
        <v>0</v>
      </c>
      <c r="Y154" s="48">
        <f t="shared" si="111"/>
        <v>0</v>
      </c>
      <c r="Z154" s="48">
        <f t="shared" si="111"/>
        <v>0</v>
      </c>
      <c r="AA154" s="48">
        <f t="shared" si="111"/>
        <v>0</v>
      </c>
      <c r="AB154" s="48">
        <f t="shared" si="111"/>
        <v>0</v>
      </c>
      <c r="AC154" s="48">
        <f t="shared" si="111"/>
        <v>0</v>
      </c>
      <c r="AD154" s="48">
        <f t="shared" si="111"/>
        <v>0</v>
      </c>
      <c r="AE154" s="48">
        <f t="shared" si="111"/>
        <v>0</v>
      </c>
      <c r="AF154" s="48">
        <f t="shared" si="111"/>
        <v>0</v>
      </c>
      <c r="AG154" s="48">
        <f t="shared" si="111"/>
        <v>0</v>
      </c>
      <c r="AH154" s="48">
        <f t="shared" si="111"/>
        <v>0</v>
      </c>
      <c r="AI154" s="48">
        <f t="shared" si="111"/>
        <v>0</v>
      </c>
      <c r="AJ154" s="48">
        <f t="shared" si="111"/>
        <v>0</v>
      </c>
      <c r="AK154" s="48">
        <f t="shared" si="111"/>
        <v>0</v>
      </c>
      <c r="AL154" s="48">
        <f t="shared" si="111"/>
        <v>0</v>
      </c>
      <c r="AM154" s="48">
        <f t="shared" si="111"/>
        <v>0</v>
      </c>
      <c r="AN154" s="48">
        <f t="shared" si="111"/>
        <v>0</v>
      </c>
      <c r="AO154" s="48">
        <f t="shared" si="111"/>
        <v>0</v>
      </c>
      <c r="AP154" s="48">
        <f t="shared" si="111"/>
        <v>0</v>
      </c>
      <c r="AQ154" s="48">
        <f>SUM(G154:AP154)</f>
        <v>8079000</v>
      </c>
      <c r="AR154" s="49">
        <f t="shared" si="70"/>
        <v>2.335052082731193E-4</v>
      </c>
      <c r="AS154" s="50">
        <f t="shared" si="109"/>
        <v>337909000</v>
      </c>
      <c r="AT154" s="49">
        <f>AS154/F154*100</f>
        <v>97.664947917268805</v>
      </c>
      <c r="AU154" s="56"/>
      <c r="AV154" s="56"/>
      <c r="AW154" s="56"/>
      <c r="AX154" s="48">
        <f>SUM(AX155:AX159)</f>
        <v>0</v>
      </c>
      <c r="AY154" s="48">
        <f>SUM(AY155:AY159)</f>
        <v>7874000</v>
      </c>
      <c r="AZ154" s="48">
        <f>SUM(AZ155:AZ159)</f>
        <v>0</v>
      </c>
      <c r="BA154" s="48">
        <f t="shared" ref="BA154:BB154" si="112">SUM(BA155:BA159)</f>
        <v>0</v>
      </c>
      <c r="BB154" s="48">
        <f t="shared" si="112"/>
        <v>0</v>
      </c>
    </row>
    <row r="155" spans="2:54" x14ac:dyDescent="0.25">
      <c r="B155" s="51">
        <v>521211</v>
      </c>
      <c r="C155" s="20" t="s">
        <v>58</v>
      </c>
      <c r="D155" s="20"/>
      <c r="E155" s="20"/>
      <c r="F155" s="52">
        <v>49300000</v>
      </c>
      <c r="G155" s="52"/>
      <c r="H155" s="52"/>
      <c r="I155" s="52"/>
      <c r="J155" s="52"/>
      <c r="K155" s="52"/>
      <c r="L155" s="52"/>
      <c r="M155" s="52"/>
      <c r="N155" s="52"/>
      <c r="O155" s="52">
        <v>2964000</v>
      </c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>
        <f>SUM(G155:AP155)</f>
        <v>2964000</v>
      </c>
      <c r="AR155" s="54">
        <f t="shared" si="70"/>
        <v>6.0121703853955374E-4</v>
      </c>
      <c r="AS155" s="55">
        <f t="shared" si="109"/>
        <v>46336000</v>
      </c>
      <c r="AT155" s="54">
        <f t="shared" ref="AT155:AT218" si="113">AS155/F155*100</f>
        <v>93.987829614604465</v>
      </c>
      <c r="AU155" s="20" t="s">
        <v>103</v>
      </c>
      <c r="AV155" s="20" t="s">
        <v>104</v>
      </c>
      <c r="AW155" s="20" t="s">
        <v>59</v>
      </c>
      <c r="AX155" s="52"/>
      <c r="AY155" s="52">
        <v>2964000</v>
      </c>
      <c r="AZ155" s="53"/>
      <c r="BA155" s="52"/>
      <c r="BB155" s="52"/>
    </row>
    <row r="156" spans="2:54" x14ac:dyDescent="0.25">
      <c r="B156" s="51">
        <v>521219</v>
      </c>
      <c r="C156" s="20" t="s">
        <v>73</v>
      </c>
      <c r="D156" s="20"/>
      <c r="E156" s="20"/>
      <c r="F156" s="52">
        <v>1000000</v>
      </c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>
        <f t="shared" ref="AQ156:AQ219" si="114">SUM(G156:AP156)</f>
        <v>0</v>
      </c>
      <c r="AR156" s="54">
        <f t="shared" si="70"/>
        <v>0</v>
      </c>
      <c r="AS156" s="55">
        <f t="shared" si="109"/>
        <v>1000000</v>
      </c>
      <c r="AT156" s="54">
        <f t="shared" si="113"/>
        <v>100</v>
      </c>
      <c r="AU156" s="20" t="s">
        <v>103</v>
      </c>
      <c r="AV156" s="20" t="s">
        <v>104</v>
      </c>
      <c r="AW156" s="20" t="s">
        <v>59</v>
      </c>
      <c r="AX156" s="52"/>
      <c r="AY156" s="52"/>
      <c r="AZ156" s="53"/>
      <c r="BA156" s="52"/>
      <c r="BB156" s="52"/>
    </row>
    <row r="157" spans="2:54" x14ac:dyDescent="0.25">
      <c r="B157" s="51">
        <v>521811</v>
      </c>
      <c r="C157" s="20" t="s">
        <v>74</v>
      </c>
      <c r="D157" s="20"/>
      <c r="E157" s="20"/>
      <c r="F157" s="52">
        <v>25000000</v>
      </c>
      <c r="G157" s="52"/>
      <c r="H157" s="52"/>
      <c r="I157" s="52"/>
      <c r="J157" s="52"/>
      <c r="K157" s="52"/>
      <c r="L157" s="52"/>
      <c r="M157" s="52"/>
      <c r="N157" s="52"/>
      <c r="O157" s="52">
        <v>4910000</v>
      </c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>
        <f t="shared" si="114"/>
        <v>4910000</v>
      </c>
      <c r="AR157" s="54">
        <f t="shared" si="70"/>
        <v>1.964E-3</v>
      </c>
      <c r="AS157" s="55">
        <f t="shared" si="109"/>
        <v>20090000</v>
      </c>
      <c r="AT157" s="54">
        <f t="shared" si="113"/>
        <v>80.36</v>
      </c>
      <c r="AU157" s="20" t="s">
        <v>103</v>
      </c>
      <c r="AV157" s="20" t="s">
        <v>104</v>
      </c>
      <c r="AW157" s="20" t="s">
        <v>59</v>
      </c>
      <c r="AX157" s="52"/>
      <c r="AY157" s="52">
        <v>4910000</v>
      </c>
      <c r="AZ157" s="53"/>
      <c r="BA157" s="52"/>
      <c r="BB157" s="52"/>
    </row>
    <row r="158" spans="2:54" x14ac:dyDescent="0.25">
      <c r="B158" s="51">
        <v>522151</v>
      </c>
      <c r="C158" s="20" t="s">
        <v>60</v>
      </c>
      <c r="D158" s="20"/>
      <c r="E158" s="20"/>
      <c r="F158" s="52">
        <v>12000000</v>
      </c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>
        <f t="shared" si="114"/>
        <v>0</v>
      </c>
      <c r="AR158" s="54">
        <f t="shared" si="70"/>
        <v>0</v>
      </c>
      <c r="AS158" s="55">
        <f t="shared" si="109"/>
        <v>12000000</v>
      </c>
      <c r="AT158" s="54">
        <f t="shared" si="113"/>
        <v>100</v>
      </c>
      <c r="AU158" s="20" t="s">
        <v>103</v>
      </c>
      <c r="AV158" s="20" t="s">
        <v>104</v>
      </c>
      <c r="AW158" s="20" t="s">
        <v>59</v>
      </c>
      <c r="AX158" s="52"/>
      <c r="AY158" s="52"/>
      <c r="AZ158" s="53"/>
      <c r="BA158" s="52"/>
      <c r="BB158" s="52"/>
    </row>
    <row r="159" spans="2:54" x14ac:dyDescent="0.25">
      <c r="B159" s="51">
        <v>524111</v>
      </c>
      <c r="C159" s="20" t="s">
        <v>61</v>
      </c>
      <c r="D159" s="20"/>
      <c r="E159" s="20"/>
      <c r="F159" s="52">
        <v>258688000</v>
      </c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205000</v>
      </c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>
        <f t="shared" si="114"/>
        <v>205000</v>
      </c>
      <c r="AR159" s="54">
        <f t="shared" si="70"/>
        <v>7.9246041563582379E-6</v>
      </c>
      <c r="AS159" s="55">
        <f t="shared" si="109"/>
        <v>258483000</v>
      </c>
      <c r="AT159" s="54">
        <f t="shared" si="113"/>
        <v>99.920753958436421</v>
      </c>
      <c r="AU159" s="20" t="s">
        <v>103</v>
      </c>
      <c r="AV159" s="20" t="s">
        <v>104</v>
      </c>
      <c r="AW159" s="20" t="s">
        <v>59</v>
      </c>
      <c r="AX159" s="52"/>
      <c r="AY159" s="52"/>
      <c r="AZ159" s="53"/>
      <c r="BA159" s="52"/>
      <c r="BB159" s="52"/>
    </row>
    <row r="160" spans="2:54" x14ac:dyDescent="0.25">
      <c r="B160" s="46" t="s">
        <v>78</v>
      </c>
      <c r="C160" s="47" t="s">
        <v>163</v>
      </c>
      <c r="D160" s="47"/>
      <c r="E160" s="47"/>
      <c r="F160" s="48">
        <f t="shared" ref="F160:AP160" si="115">SUM(F161:F164)</f>
        <v>168100000</v>
      </c>
      <c r="G160" s="48">
        <f t="shared" si="115"/>
        <v>0</v>
      </c>
      <c r="H160" s="48">
        <f t="shared" si="115"/>
        <v>0</v>
      </c>
      <c r="I160" s="48">
        <f t="shared" si="115"/>
        <v>0</v>
      </c>
      <c r="J160" s="48">
        <f t="shared" si="115"/>
        <v>9587800</v>
      </c>
      <c r="K160" s="48">
        <f t="shared" si="115"/>
        <v>0</v>
      </c>
      <c r="L160" s="48">
        <f t="shared" si="115"/>
        <v>0</v>
      </c>
      <c r="M160" s="48">
        <f t="shared" si="115"/>
        <v>0</v>
      </c>
      <c r="N160" s="48">
        <f t="shared" si="115"/>
        <v>5040000</v>
      </c>
      <c r="O160" s="48">
        <f t="shared" si="115"/>
        <v>25252750</v>
      </c>
      <c r="P160" s="48">
        <f t="shared" si="115"/>
        <v>6330000</v>
      </c>
      <c r="Q160" s="48">
        <f t="shared" si="115"/>
        <v>0</v>
      </c>
      <c r="R160" s="48">
        <f t="shared" si="115"/>
        <v>0</v>
      </c>
      <c r="S160" s="48">
        <f t="shared" si="115"/>
        <v>3600000</v>
      </c>
      <c r="T160" s="48">
        <f t="shared" si="115"/>
        <v>0</v>
      </c>
      <c r="U160" s="48">
        <f t="shared" si="115"/>
        <v>0</v>
      </c>
      <c r="V160" s="48">
        <f t="shared" si="115"/>
        <v>0</v>
      </c>
      <c r="W160" s="48">
        <f t="shared" si="115"/>
        <v>0</v>
      </c>
      <c r="X160" s="48">
        <f t="shared" si="115"/>
        <v>0</v>
      </c>
      <c r="Y160" s="48">
        <f t="shared" si="115"/>
        <v>0</v>
      </c>
      <c r="Z160" s="48">
        <f t="shared" si="115"/>
        <v>0</v>
      </c>
      <c r="AA160" s="48">
        <f t="shared" si="115"/>
        <v>0</v>
      </c>
      <c r="AB160" s="48">
        <f t="shared" si="115"/>
        <v>0</v>
      </c>
      <c r="AC160" s="48">
        <f t="shared" si="115"/>
        <v>0</v>
      </c>
      <c r="AD160" s="48">
        <f t="shared" si="115"/>
        <v>0</v>
      </c>
      <c r="AE160" s="48">
        <f t="shared" si="115"/>
        <v>0</v>
      </c>
      <c r="AF160" s="48">
        <f t="shared" si="115"/>
        <v>0</v>
      </c>
      <c r="AG160" s="48">
        <f t="shared" si="115"/>
        <v>0</v>
      </c>
      <c r="AH160" s="48">
        <f t="shared" si="115"/>
        <v>0</v>
      </c>
      <c r="AI160" s="48">
        <f t="shared" si="115"/>
        <v>0</v>
      </c>
      <c r="AJ160" s="48">
        <f t="shared" si="115"/>
        <v>0</v>
      </c>
      <c r="AK160" s="48">
        <f t="shared" si="115"/>
        <v>0</v>
      </c>
      <c r="AL160" s="48">
        <f t="shared" si="115"/>
        <v>0</v>
      </c>
      <c r="AM160" s="48">
        <f t="shared" si="115"/>
        <v>0</v>
      </c>
      <c r="AN160" s="48">
        <f t="shared" si="115"/>
        <v>0</v>
      </c>
      <c r="AO160" s="48">
        <f t="shared" si="115"/>
        <v>0</v>
      </c>
      <c r="AP160" s="48">
        <f t="shared" si="115"/>
        <v>0</v>
      </c>
      <c r="AQ160" s="48">
        <f t="shared" si="114"/>
        <v>49810550</v>
      </c>
      <c r="AR160" s="49">
        <f t="shared" si="70"/>
        <v>2.9631499107674003E-3</v>
      </c>
      <c r="AS160" s="50">
        <f t="shared" si="109"/>
        <v>118289450</v>
      </c>
      <c r="AT160" s="49">
        <f t="shared" si="113"/>
        <v>70.368500892325997</v>
      </c>
      <c r="AU160" s="20" t="s">
        <v>103</v>
      </c>
      <c r="AV160" s="20" t="s">
        <v>104</v>
      </c>
      <c r="AW160" s="20"/>
      <c r="AX160" s="48">
        <f t="shared" ref="AX160:BB160" si="116">SUM(AX161:AX164)</f>
        <v>0</v>
      </c>
      <c r="AY160" s="48">
        <f t="shared" si="116"/>
        <v>25252750</v>
      </c>
      <c r="AZ160" s="48">
        <f t="shared" si="116"/>
        <v>5040000</v>
      </c>
      <c r="BA160" s="48">
        <f t="shared" si="116"/>
        <v>0</v>
      </c>
      <c r="BB160" s="48">
        <f t="shared" si="116"/>
        <v>0</v>
      </c>
    </row>
    <row r="161" spans="2:54" x14ac:dyDescent="0.25">
      <c r="B161" s="51">
        <v>521211</v>
      </c>
      <c r="C161" s="20" t="s">
        <v>58</v>
      </c>
      <c r="D161" s="20"/>
      <c r="E161" s="20"/>
      <c r="F161" s="52">
        <v>39500000</v>
      </c>
      <c r="G161" s="52"/>
      <c r="H161" s="52"/>
      <c r="I161" s="52"/>
      <c r="J161" s="52"/>
      <c r="K161" s="52"/>
      <c r="L161" s="52"/>
      <c r="M161" s="52"/>
      <c r="N161" s="52"/>
      <c r="O161" s="52">
        <v>2955000</v>
      </c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>
        <f t="shared" si="114"/>
        <v>2955000</v>
      </c>
      <c r="AR161" s="54">
        <f t="shared" si="70"/>
        <v>7.4810126582278483E-4</v>
      </c>
      <c r="AS161" s="55">
        <f t="shared" si="109"/>
        <v>36545000</v>
      </c>
      <c r="AT161" s="54">
        <f t="shared" si="113"/>
        <v>92.518987341772146</v>
      </c>
      <c r="AU161" s="20" t="s">
        <v>103</v>
      </c>
      <c r="AV161" s="20" t="s">
        <v>104</v>
      </c>
      <c r="AW161" s="20" t="s">
        <v>59</v>
      </c>
      <c r="AX161" s="52"/>
      <c r="AY161" s="52">
        <v>2955000</v>
      </c>
      <c r="AZ161" s="53"/>
      <c r="BA161" s="52"/>
      <c r="BB161" s="52"/>
    </row>
    <row r="162" spans="2:54" x14ac:dyDescent="0.25">
      <c r="B162" s="51">
        <v>521811</v>
      </c>
      <c r="C162" s="20" t="s">
        <v>74</v>
      </c>
      <c r="D162" s="20"/>
      <c r="E162" s="20"/>
      <c r="F162" s="52">
        <v>25000000</v>
      </c>
      <c r="G162" s="52"/>
      <c r="H162" s="52"/>
      <c r="I162" s="52"/>
      <c r="J162" s="52"/>
      <c r="K162" s="52"/>
      <c r="L162" s="52"/>
      <c r="M162" s="52"/>
      <c r="N162" s="52"/>
      <c r="O162" s="52">
        <v>4947750</v>
      </c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>
        <f t="shared" si="114"/>
        <v>4947750</v>
      </c>
      <c r="AR162" s="54">
        <f t="shared" si="70"/>
        <v>1.9791000000000001E-3</v>
      </c>
      <c r="AS162" s="55">
        <f t="shared" si="109"/>
        <v>20052250</v>
      </c>
      <c r="AT162" s="54">
        <f t="shared" si="113"/>
        <v>80.209000000000003</v>
      </c>
      <c r="AU162" s="20" t="s">
        <v>103</v>
      </c>
      <c r="AV162" s="20" t="s">
        <v>104</v>
      </c>
      <c r="AW162" s="20" t="s">
        <v>59</v>
      </c>
      <c r="AX162" s="52"/>
      <c r="AY162" s="52">
        <v>4947750</v>
      </c>
      <c r="AZ162" s="53"/>
      <c r="BA162" s="52"/>
      <c r="BB162" s="52"/>
    </row>
    <row r="163" spans="2:54" x14ac:dyDescent="0.25">
      <c r="B163" s="51">
        <v>522151</v>
      </c>
      <c r="C163" s="20" t="s">
        <v>60</v>
      </c>
      <c r="D163" s="20"/>
      <c r="E163" s="20"/>
      <c r="F163" s="52">
        <v>10000000</v>
      </c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>
        <f t="shared" si="114"/>
        <v>0</v>
      </c>
      <c r="AR163" s="54">
        <f t="shared" si="70"/>
        <v>0</v>
      </c>
      <c r="AS163" s="55">
        <f t="shared" si="109"/>
        <v>10000000</v>
      </c>
      <c r="AT163" s="54">
        <f t="shared" si="113"/>
        <v>100</v>
      </c>
      <c r="AU163" s="20" t="s">
        <v>103</v>
      </c>
      <c r="AV163" s="20" t="s">
        <v>104</v>
      </c>
      <c r="AW163" s="20" t="s">
        <v>59</v>
      </c>
      <c r="AX163" s="52"/>
      <c r="AY163" s="52"/>
      <c r="AZ163" s="53"/>
      <c r="BA163" s="52"/>
      <c r="BB163" s="52"/>
    </row>
    <row r="164" spans="2:54" x14ac:dyDescent="0.25">
      <c r="B164" s="51">
        <v>524111</v>
      </c>
      <c r="C164" s="20" t="s">
        <v>61</v>
      </c>
      <c r="D164" s="20"/>
      <c r="E164" s="20"/>
      <c r="F164" s="52">
        <v>93600000</v>
      </c>
      <c r="G164" s="52"/>
      <c r="H164" s="52"/>
      <c r="I164" s="52"/>
      <c r="J164" s="52">
        <v>9587800</v>
      </c>
      <c r="K164" s="52"/>
      <c r="L164" s="52"/>
      <c r="M164" s="52"/>
      <c r="N164" s="53">
        <v>5040000</v>
      </c>
      <c r="O164" s="52">
        <v>17350000</v>
      </c>
      <c r="P164" s="52">
        <v>6330000</v>
      </c>
      <c r="Q164" s="52"/>
      <c r="R164" s="52"/>
      <c r="S164" s="52">
        <v>3600000</v>
      </c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>
        <f t="shared" si="114"/>
        <v>41907800</v>
      </c>
      <c r="AR164" s="54">
        <f t="shared" si="70"/>
        <v>4.4773290598290596E-3</v>
      </c>
      <c r="AS164" s="55">
        <f t="shared" si="109"/>
        <v>51692200</v>
      </c>
      <c r="AT164" s="54">
        <f t="shared" si="113"/>
        <v>55.226709401709407</v>
      </c>
      <c r="AU164" s="20" t="s">
        <v>103</v>
      </c>
      <c r="AV164" s="20" t="s">
        <v>104</v>
      </c>
      <c r="AW164" s="20" t="s">
        <v>59</v>
      </c>
      <c r="AX164" s="52"/>
      <c r="AY164" s="52">
        <v>17350000</v>
      </c>
      <c r="AZ164" s="53">
        <v>5040000</v>
      </c>
      <c r="BA164" s="52"/>
      <c r="BB164" s="52"/>
    </row>
    <row r="165" spans="2:54" x14ac:dyDescent="0.25">
      <c r="B165" s="36" t="s">
        <v>164</v>
      </c>
      <c r="C165" s="37" t="s">
        <v>165</v>
      </c>
      <c r="D165" s="37">
        <v>2</v>
      </c>
      <c r="E165" s="37" t="s">
        <v>157</v>
      </c>
      <c r="F165" s="38">
        <f>F166+F177</f>
        <v>633732000</v>
      </c>
      <c r="G165" s="38">
        <f t="shared" ref="G165:AP165" si="117">G166+G177</f>
        <v>0</v>
      </c>
      <c r="H165" s="38">
        <f t="shared" si="117"/>
        <v>0</v>
      </c>
      <c r="I165" s="38">
        <f t="shared" si="117"/>
        <v>0</v>
      </c>
      <c r="J165" s="38">
        <f t="shared" si="117"/>
        <v>0</v>
      </c>
      <c r="K165" s="38">
        <f t="shared" si="117"/>
        <v>0</v>
      </c>
      <c r="L165" s="38">
        <f t="shared" si="117"/>
        <v>0</v>
      </c>
      <c r="M165" s="38">
        <f t="shared" si="117"/>
        <v>0</v>
      </c>
      <c r="N165" s="38">
        <f t="shared" si="117"/>
        <v>4230000</v>
      </c>
      <c r="O165" s="38">
        <f t="shared" si="117"/>
        <v>5496528</v>
      </c>
      <c r="P165" s="38">
        <f t="shared" si="117"/>
        <v>16054500</v>
      </c>
      <c r="Q165" s="38">
        <f t="shared" si="117"/>
        <v>0</v>
      </c>
      <c r="R165" s="38">
        <f t="shared" si="117"/>
        <v>0</v>
      </c>
      <c r="S165" s="38">
        <f t="shared" si="117"/>
        <v>0</v>
      </c>
      <c r="T165" s="38">
        <f t="shared" si="117"/>
        <v>0</v>
      </c>
      <c r="U165" s="38">
        <f t="shared" si="117"/>
        <v>0</v>
      </c>
      <c r="V165" s="38">
        <f t="shared" si="117"/>
        <v>0</v>
      </c>
      <c r="W165" s="38">
        <f t="shared" si="117"/>
        <v>0</v>
      </c>
      <c r="X165" s="38">
        <f t="shared" si="117"/>
        <v>0</v>
      </c>
      <c r="Y165" s="38">
        <f t="shared" si="117"/>
        <v>0</v>
      </c>
      <c r="Z165" s="38">
        <f t="shared" si="117"/>
        <v>0</v>
      </c>
      <c r="AA165" s="38">
        <f t="shared" si="117"/>
        <v>0</v>
      </c>
      <c r="AB165" s="38">
        <f t="shared" si="117"/>
        <v>0</v>
      </c>
      <c r="AC165" s="38">
        <f t="shared" si="117"/>
        <v>0</v>
      </c>
      <c r="AD165" s="38">
        <f t="shared" si="117"/>
        <v>0</v>
      </c>
      <c r="AE165" s="38">
        <f t="shared" si="117"/>
        <v>0</v>
      </c>
      <c r="AF165" s="38">
        <f t="shared" si="117"/>
        <v>0</v>
      </c>
      <c r="AG165" s="38">
        <f t="shared" si="117"/>
        <v>0</v>
      </c>
      <c r="AH165" s="38">
        <f t="shared" si="117"/>
        <v>0</v>
      </c>
      <c r="AI165" s="38">
        <f t="shared" si="117"/>
        <v>0</v>
      </c>
      <c r="AJ165" s="38">
        <f t="shared" si="117"/>
        <v>0</v>
      </c>
      <c r="AK165" s="38">
        <f t="shared" si="117"/>
        <v>0</v>
      </c>
      <c r="AL165" s="38">
        <f t="shared" si="117"/>
        <v>0</v>
      </c>
      <c r="AM165" s="38">
        <f t="shared" si="117"/>
        <v>0</v>
      </c>
      <c r="AN165" s="38">
        <f t="shared" si="117"/>
        <v>0</v>
      </c>
      <c r="AO165" s="38">
        <f t="shared" si="117"/>
        <v>0</v>
      </c>
      <c r="AP165" s="38">
        <f t="shared" si="117"/>
        <v>0</v>
      </c>
      <c r="AQ165" s="38">
        <f t="shared" si="114"/>
        <v>25781028</v>
      </c>
      <c r="AR165" s="39">
        <f t="shared" si="70"/>
        <v>4.0681278521520139E-4</v>
      </c>
      <c r="AS165" s="40">
        <f t="shared" si="109"/>
        <v>607950972</v>
      </c>
      <c r="AT165" s="39">
        <f t="shared" si="113"/>
        <v>95.931872147847983</v>
      </c>
      <c r="AU165" s="20" t="s">
        <v>103</v>
      </c>
      <c r="AV165" s="20" t="s">
        <v>166</v>
      </c>
      <c r="AW165" s="20"/>
      <c r="AX165" s="38">
        <f t="shared" ref="AX165:BB165" si="118">AX166+AX177</f>
        <v>0</v>
      </c>
      <c r="AY165" s="38">
        <f t="shared" si="118"/>
        <v>5496528</v>
      </c>
      <c r="AZ165" s="38">
        <f t="shared" si="118"/>
        <v>4230000</v>
      </c>
      <c r="BA165" s="38">
        <f t="shared" si="118"/>
        <v>0</v>
      </c>
      <c r="BB165" s="38">
        <f t="shared" si="118"/>
        <v>0</v>
      </c>
    </row>
    <row r="166" spans="2:54" x14ac:dyDescent="0.25">
      <c r="B166" s="36">
        <v>301</v>
      </c>
      <c r="C166" s="37" t="s">
        <v>167</v>
      </c>
      <c r="D166" s="37"/>
      <c r="E166" s="37"/>
      <c r="F166" s="38">
        <f>F167+F171</f>
        <v>507200000</v>
      </c>
      <c r="G166" s="38">
        <f t="shared" ref="G166:AP166" si="119">G167+G171</f>
        <v>0</v>
      </c>
      <c r="H166" s="38">
        <f t="shared" si="119"/>
        <v>0</v>
      </c>
      <c r="I166" s="38">
        <f t="shared" si="119"/>
        <v>0</v>
      </c>
      <c r="J166" s="38">
        <f t="shared" si="119"/>
        <v>0</v>
      </c>
      <c r="K166" s="38">
        <f t="shared" si="119"/>
        <v>0</v>
      </c>
      <c r="L166" s="38">
        <f t="shared" si="119"/>
        <v>0</v>
      </c>
      <c r="M166" s="38">
        <f t="shared" si="119"/>
        <v>0</v>
      </c>
      <c r="N166" s="38">
        <f t="shared" si="119"/>
        <v>880000</v>
      </c>
      <c r="O166" s="38">
        <f t="shared" si="119"/>
        <v>2998528</v>
      </c>
      <c r="P166" s="38">
        <f t="shared" si="119"/>
        <v>524500</v>
      </c>
      <c r="Q166" s="38">
        <f t="shared" si="119"/>
        <v>0</v>
      </c>
      <c r="R166" s="38">
        <f t="shared" si="119"/>
        <v>0</v>
      </c>
      <c r="S166" s="38">
        <f t="shared" si="119"/>
        <v>0</v>
      </c>
      <c r="T166" s="38">
        <f t="shared" si="119"/>
        <v>0</v>
      </c>
      <c r="U166" s="38">
        <f t="shared" si="119"/>
        <v>0</v>
      </c>
      <c r="V166" s="38">
        <f t="shared" si="119"/>
        <v>0</v>
      </c>
      <c r="W166" s="38">
        <f t="shared" si="119"/>
        <v>0</v>
      </c>
      <c r="X166" s="38">
        <f t="shared" si="119"/>
        <v>0</v>
      </c>
      <c r="Y166" s="38">
        <f t="shared" si="119"/>
        <v>0</v>
      </c>
      <c r="Z166" s="38">
        <f t="shared" si="119"/>
        <v>0</v>
      </c>
      <c r="AA166" s="38">
        <f t="shared" si="119"/>
        <v>0</v>
      </c>
      <c r="AB166" s="38">
        <f t="shared" si="119"/>
        <v>0</v>
      </c>
      <c r="AC166" s="38">
        <f t="shared" si="119"/>
        <v>0</v>
      </c>
      <c r="AD166" s="38">
        <f t="shared" si="119"/>
        <v>0</v>
      </c>
      <c r="AE166" s="38">
        <f t="shared" si="119"/>
        <v>0</v>
      </c>
      <c r="AF166" s="38">
        <f t="shared" si="119"/>
        <v>0</v>
      </c>
      <c r="AG166" s="38">
        <f t="shared" si="119"/>
        <v>0</v>
      </c>
      <c r="AH166" s="38">
        <f t="shared" si="119"/>
        <v>0</v>
      </c>
      <c r="AI166" s="38">
        <f t="shared" si="119"/>
        <v>0</v>
      </c>
      <c r="AJ166" s="38">
        <f t="shared" si="119"/>
        <v>0</v>
      </c>
      <c r="AK166" s="38">
        <f t="shared" si="119"/>
        <v>0</v>
      </c>
      <c r="AL166" s="38">
        <f t="shared" si="119"/>
        <v>0</v>
      </c>
      <c r="AM166" s="38">
        <f t="shared" si="119"/>
        <v>0</v>
      </c>
      <c r="AN166" s="38">
        <f t="shared" si="119"/>
        <v>0</v>
      </c>
      <c r="AO166" s="38">
        <f t="shared" si="119"/>
        <v>0</v>
      </c>
      <c r="AP166" s="38">
        <f t="shared" si="119"/>
        <v>0</v>
      </c>
      <c r="AQ166" s="38">
        <f t="shared" si="114"/>
        <v>4403028</v>
      </c>
      <c r="AR166" s="39">
        <f t="shared" ref="AR166:AR229" si="120">AQ166/F166/100</f>
        <v>8.6810488958990529E-5</v>
      </c>
      <c r="AS166" s="40">
        <f t="shared" si="109"/>
        <v>502796972</v>
      </c>
      <c r="AT166" s="39">
        <f t="shared" si="113"/>
        <v>99.131895110410099</v>
      </c>
      <c r="AU166" s="20" t="s">
        <v>103</v>
      </c>
      <c r="AV166" s="20" t="s">
        <v>166</v>
      </c>
      <c r="AW166" s="20"/>
      <c r="AX166" s="38">
        <f t="shared" ref="AX166:BB166" si="121">AX167+AX171</f>
        <v>0</v>
      </c>
      <c r="AY166" s="38">
        <f t="shared" si="121"/>
        <v>2998528</v>
      </c>
      <c r="AZ166" s="38">
        <f t="shared" si="121"/>
        <v>880000</v>
      </c>
      <c r="BA166" s="38">
        <f t="shared" si="121"/>
        <v>0</v>
      </c>
      <c r="BB166" s="38">
        <f t="shared" si="121"/>
        <v>0</v>
      </c>
    </row>
    <row r="167" spans="2:54" x14ac:dyDescent="0.25">
      <c r="B167" s="46" t="s">
        <v>56</v>
      </c>
      <c r="C167" s="47" t="s">
        <v>168</v>
      </c>
      <c r="D167" s="47"/>
      <c r="E167" s="47"/>
      <c r="F167" s="48">
        <f>SUM(F168:F170)</f>
        <v>295200000</v>
      </c>
      <c r="G167" s="48">
        <f t="shared" ref="G167:AP167" si="122">SUM(G168:G170)</f>
        <v>0</v>
      </c>
      <c r="H167" s="48">
        <f t="shared" si="122"/>
        <v>0</v>
      </c>
      <c r="I167" s="48">
        <f t="shared" si="122"/>
        <v>0</v>
      </c>
      <c r="J167" s="48">
        <f t="shared" si="122"/>
        <v>0</v>
      </c>
      <c r="K167" s="48">
        <f t="shared" si="122"/>
        <v>0</v>
      </c>
      <c r="L167" s="48">
        <f t="shared" si="122"/>
        <v>0</v>
      </c>
      <c r="M167" s="48">
        <f t="shared" si="122"/>
        <v>0</v>
      </c>
      <c r="N167" s="48">
        <f t="shared" si="122"/>
        <v>0</v>
      </c>
      <c r="O167" s="48">
        <f t="shared" si="122"/>
        <v>499528</v>
      </c>
      <c r="P167" s="48">
        <f t="shared" si="122"/>
        <v>0</v>
      </c>
      <c r="Q167" s="48">
        <f t="shared" si="122"/>
        <v>0</v>
      </c>
      <c r="R167" s="48">
        <f t="shared" si="122"/>
        <v>0</v>
      </c>
      <c r="S167" s="48">
        <f t="shared" si="122"/>
        <v>0</v>
      </c>
      <c r="T167" s="48">
        <f t="shared" si="122"/>
        <v>0</v>
      </c>
      <c r="U167" s="48">
        <f t="shared" si="122"/>
        <v>0</v>
      </c>
      <c r="V167" s="48">
        <f t="shared" si="122"/>
        <v>0</v>
      </c>
      <c r="W167" s="48">
        <f t="shared" si="122"/>
        <v>0</v>
      </c>
      <c r="X167" s="48">
        <f t="shared" si="122"/>
        <v>0</v>
      </c>
      <c r="Y167" s="48">
        <f t="shared" si="122"/>
        <v>0</v>
      </c>
      <c r="Z167" s="48">
        <f t="shared" si="122"/>
        <v>0</v>
      </c>
      <c r="AA167" s="48">
        <f t="shared" si="122"/>
        <v>0</v>
      </c>
      <c r="AB167" s="48">
        <f t="shared" si="122"/>
        <v>0</v>
      </c>
      <c r="AC167" s="48">
        <f t="shared" si="122"/>
        <v>0</v>
      </c>
      <c r="AD167" s="48">
        <f t="shared" si="122"/>
        <v>0</v>
      </c>
      <c r="AE167" s="48">
        <f t="shared" si="122"/>
        <v>0</v>
      </c>
      <c r="AF167" s="48">
        <f t="shared" si="122"/>
        <v>0</v>
      </c>
      <c r="AG167" s="48">
        <f t="shared" si="122"/>
        <v>0</v>
      </c>
      <c r="AH167" s="48">
        <f t="shared" si="122"/>
        <v>0</v>
      </c>
      <c r="AI167" s="48">
        <f t="shared" si="122"/>
        <v>0</v>
      </c>
      <c r="AJ167" s="48">
        <f t="shared" si="122"/>
        <v>0</v>
      </c>
      <c r="AK167" s="48">
        <f t="shared" si="122"/>
        <v>0</v>
      </c>
      <c r="AL167" s="48">
        <f t="shared" si="122"/>
        <v>0</v>
      </c>
      <c r="AM167" s="48">
        <f t="shared" si="122"/>
        <v>0</v>
      </c>
      <c r="AN167" s="48">
        <f t="shared" si="122"/>
        <v>0</v>
      </c>
      <c r="AO167" s="48">
        <f t="shared" si="122"/>
        <v>0</v>
      </c>
      <c r="AP167" s="48">
        <f t="shared" si="122"/>
        <v>0</v>
      </c>
      <c r="AQ167" s="48">
        <f>SUM(G167:AP167)</f>
        <v>499528</v>
      </c>
      <c r="AR167" s="49">
        <f t="shared" si="120"/>
        <v>1.6921680216802169E-5</v>
      </c>
      <c r="AS167" s="50">
        <f t="shared" si="109"/>
        <v>294700472</v>
      </c>
      <c r="AT167" s="49">
        <f t="shared" si="113"/>
        <v>99.830783197831977</v>
      </c>
      <c r="AU167" s="20" t="s">
        <v>103</v>
      </c>
      <c r="AV167" s="20" t="s">
        <v>166</v>
      </c>
      <c r="AW167" s="20"/>
      <c r="AX167" s="48">
        <f t="shared" ref="AX167" si="123">SUM(AX168:AX170)</f>
        <v>0</v>
      </c>
      <c r="AY167" s="48">
        <f>SUM(AY168:AY170)</f>
        <v>499528</v>
      </c>
      <c r="AZ167" s="48">
        <f>SUM(AZ168:AZ170)</f>
        <v>0</v>
      </c>
      <c r="BA167" s="48">
        <f t="shared" ref="BA167:BB167" si="124">SUM(BA168:BA170)</f>
        <v>0</v>
      </c>
      <c r="BB167" s="48">
        <f t="shared" si="124"/>
        <v>0</v>
      </c>
    </row>
    <row r="168" spans="2:54" x14ac:dyDescent="0.25">
      <c r="B168" s="51">
        <v>521211</v>
      </c>
      <c r="C168" s="20" t="s">
        <v>58</v>
      </c>
      <c r="D168" s="20"/>
      <c r="E168" s="20"/>
      <c r="F168" s="52">
        <v>46000000</v>
      </c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>
        <f t="shared" si="114"/>
        <v>0</v>
      </c>
      <c r="AR168" s="54">
        <f t="shared" si="120"/>
        <v>0</v>
      </c>
      <c r="AS168" s="55">
        <f t="shared" si="109"/>
        <v>46000000</v>
      </c>
      <c r="AT168" s="54">
        <f t="shared" si="113"/>
        <v>100</v>
      </c>
      <c r="AU168" s="20" t="s">
        <v>103</v>
      </c>
      <c r="AV168" s="20" t="s">
        <v>166</v>
      </c>
      <c r="AW168" s="20" t="s">
        <v>59</v>
      </c>
      <c r="AX168" s="52"/>
      <c r="AY168" s="52"/>
      <c r="AZ168" s="53"/>
      <c r="BA168" s="52"/>
      <c r="BB168" s="52"/>
    </row>
    <row r="169" spans="2:54" x14ac:dyDescent="0.25">
      <c r="B169" s="51">
        <v>521219</v>
      </c>
      <c r="C169" s="20" t="s">
        <v>73</v>
      </c>
      <c r="D169" s="20"/>
      <c r="E169" s="20"/>
      <c r="F169" s="52">
        <v>2000000</v>
      </c>
      <c r="G169" s="52"/>
      <c r="H169" s="52"/>
      <c r="I169" s="52"/>
      <c r="J169" s="52"/>
      <c r="K169" s="52"/>
      <c r="L169" s="52"/>
      <c r="M169" s="52"/>
      <c r="N169" s="52"/>
      <c r="O169" s="52">
        <v>499528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>
        <f t="shared" si="114"/>
        <v>499528</v>
      </c>
      <c r="AR169" s="54">
        <f t="shared" si="120"/>
        <v>2.4976400000000002E-3</v>
      </c>
      <c r="AS169" s="55">
        <f t="shared" si="109"/>
        <v>1500472</v>
      </c>
      <c r="AT169" s="54">
        <f t="shared" si="113"/>
        <v>75.023600000000002</v>
      </c>
      <c r="AU169" s="20" t="s">
        <v>103</v>
      </c>
      <c r="AV169" s="20" t="s">
        <v>166</v>
      </c>
      <c r="AW169" s="20" t="s">
        <v>59</v>
      </c>
      <c r="AX169" s="52"/>
      <c r="AY169" s="52">
        <v>499528</v>
      </c>
      <c r="AZ169" s="53"/>
      <c r="BA169" s="52"/>
      <c r="BB169" s="52"/>
    </row>
    <row r="170" spans="2:54" x14ac:dyDescent="0.25">
      <c r="B170" s="51">
        <v>524111</v>
      </c>
      <c r="C170" s="20" t="s">
        <v>61</v>
      </c>
      <c r="D170" s="20"/>
      <c r="E170" s="20"/>
      <c r="F170" s="52">
        <v>247200000</v>
      </c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>
        <f t="shared" si="114"/>
        <v>0</v>
      </c>
      <c r="AR170" s="54">
        <f t="shared" si="120"/>
        <v>0</v>
      </c>
      <c r="AS170" s="55">
        <f t="shared" si="109"/>
        <v>247200000</v>
      </c>
      <c r="AT170" s="54">
        <f t="shared" si="113"/>
        <v>100</v>
      </c>
      <c r="AU170" s="20" t="s">
        <v>103</v>
      </c>
      <c r="AV170" s="20" t="s">
        <v>166</v>
      </c>
      <c r="AW170" s="20" t="s">
        <v>59</v>
      </c>
      <c r="AX170" s="52"/>
      <c r="AY170" s="52"/>
      <c r="AZ170" s="53"/>
      <c r="BA170" s="52"/>
      <c r="BB170" s="52"/>
    </row>
    <row r="171" spans="2:54" x14ac:dyDescent="0.25">
      <c r="B171" s="46" t="s">
        <v>62</v>
      </c>
      <c r="C171" s="47" t="s">
        <v>169</v>
      </c>
      <c r="D171" s="47"/>
      <c r="E171" s="47"/>
      <c r="F171" s="48">
        <f t="shared" ref="F171:AP171" si="125">SUM(F172:F176)</f>
        <v>212000000</v>
      </c>
      <c r="G171" s="48">
        <f t="shared" si="125"/>
        <v>0</v>
      </c>
      <c r="H171" s="48">
        <f t="shared" si="125"/>
        <v>0</v>
      </c>
      <c r="I171" s="48">
        <f t="shared" si="125"/>
        <v>0</v>
      </c>
      <c r="J171" s="48">
        <f t="shared" si="125"/>
        <v>0</v>
      </c>
      <c r="K171" s="48">
        <f t="shared" si="125"/>
        <v>0</v>
      </c>
      <c r="L171" s="48">
        <f t="shared" si="125"/>
        <v>0</v>
      </c>
      <c r="M171" s="48">
        <f t="shared" si="125"/>
        <v>0</v>
      </c>
      <c r="N171" s="48">
        <f t="shared" si="125"/>
        <v>880000</v>
      </c>
      <c r="O171" s="48">
        <f t="shared" si="125"/>
        <v>2499000</v>
      </c>
      <c r="P171" s="48">
        <f t="shared" si="125"/>
        <v>524500</v>
      </c>
      <c r="Q171" s="48">
        <f t="shared" si="125"/>
        <v>0</v>
      </c>
      <c r="R171" s="48">
        <f t="shared" si="125"/>
        <v>0</v>
      </c>
      <c r="S171" s="48">
        <f t="shared" si="125"/>
        <v>0</v>
      </c>
      <c r="T171" s="48">
        <f t="shared" si="125"/>
        <v>0</v>
      </c>
      <c r="U171" s="48">
        <f t="shared" si="125"/>
        <v>0</v>
      </c>
      <c r="V171" s="48">
        <f t="shared" si="125"/>
        <v>0</v>
      </c>
      <c r="W171" s="48">
        <f t="shared" si="125"/>
        <v>0</v>
      </c>
      <c r="X171" s="48">
        <f t="shared" si="125"/>
        <v>0</v>
      </c>
      <c r="Y171" s="48">
        <f t="shared" si="125"/>
        <v>0</v>
      </c>
      <c r="Z171" s="48">
        <f t="shared" si="125"/>
        <v>0</v>
      </c>
      <c r="AA171" s="48">
        <f t="shared" si="125"/>
        <v>0</v>
      </c>
      <c r="AB171" s="48">
        <f t="shared" si="125"/>
        <v>0</v>
      </c>
      <c r="AC171" s="48">
        <f t="shared" si="125"/>
        <v>0</v>
      </c>
      <c r="AD171" s="48">
        <f t="shared" si="125"/>
        <v>0</v>
      </c>
      <c r="AE171" s="48">
        <f t="shared" si="125"/>
        <v>0</v>
      </c>
      <c r="AF171" s="48">
        <f t="shared" si="125"/>
        <v>0</v>
      </c>
      <c r="AG171" s="48">
        <f t="shared" si="125"/>
        <v>0</v>
      </c>
      <c r="AH171" s="48">
        <f t="shared" si="125"/>
        <v>0</v>
      </c>
      <c r="AI171" s="48">
        <f t="shared" si="125"/>
        <v>0</v>
      </c>
      <c r="AJ171" s="48">
        <f t="shared" si="125"/>
        <v>0</v>
      </c>
      <c r="AK171" s="48">
        <f t="shared" si="125"/>
        <v>0</v>
      </c>
      <c r="AL171" s="48">
        <f t="shared" si="125"/>
        <v>0</v>
      </c>
      <c r="AM171" s="48">
        <f t="shared" si="125"/>
        <v>0</v>
      </c>
      <c r="AN171" s="48">
        <f t="shared" si="125"/>
        <v>0</v>
      </c>
      <c r="AO171" s="48">
        <f t="shared" si="125"/>
        <v>0</v>
      </c>
      <c r="AP171" s="48">
        <f t="shared" si="125"/>
        <v>0</v>
      </c>
      <c r="AQ171" s="48">
        <f t="shared" si="114"/>
        <v>3903500</v>
      </c>
      <c r="AR171" s="49">
        <f t="shared" si="120"/>
        <v>1.8412735849056603E-4</v>
      </c>
      <c r="AS171" s="50">
        <f>F171-AQ171</f>
        <v>208096500</v>
      </c>
      <c r="AT171" s="49">
        <f t="shared" si="113"/>
        <v>98.15872641509435</v>
      </c>
      <c r="AU171" s="20" t="s">
        <v>103</v>
      </c>
      <c r="AV171" s="20" t="s">
        <v>166</v>
      </c>
      <c r="AW171" s="20"/>
      <c r="AX171" s="48">
        <f t="shared" ref="AX171:BB171" si="126">SUM(AX172:AX176)</f>
        <v>0</v>
      </c>
      <c r="AY171" s="48">
        <f t="shared" si="126"/>
        <v>2499000</v>
      </c>
      <c r="AZ171" s="48">
        <f t="shared" si="126"/>
        <v>880000</v>
      </c>
      <c r="BA171" s="48">
        <f t="shared" si="126"/>
        <v>0</v>
      </c>
      <c r="BB171" s="48">
        <f t="shared" si="126"/>
        <v>0</v>
      </c>
    </row>
    <row r="172" spans="2:54" x14ac:dyDescent="0.25">
      <c r="B172" s="51">
        <v>521211</v>
      </c>
      <c r="C172" s="20" t="s">
        <v>58</v>
      </c>
      <c r="D172" s="20"/>
      <c r="E172" s="20"/>
      <c r="F172" s="52">
        <v>41000000</v>
      </c>
      <c r="G172" s="52"/>
      <c r="H172" s="52"/>
      <c r="I172" s="52"/>
      <c r="J172" s="52"/>
      <c r="K172" s="52"/>
      <c r="L172" s="52"/>
      <c r="M172" s="52"/>
      <c r="N172" s="53">
        <v>880000</v>
      </c>
      <c r="O172" s="52">
        <v>2499000</v>
      </c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>
        <f t="shared" si="114"/>
        <v>3379000</v>
      </c>
      <c r="AR172" s="54">
        <f t="shared" si="120"/>
        <v>8.2414634146341472E-4</v>
      </c>
      <c r="AS172" s="55">
        <f t="shared" si="109"/>
        <v>37621000</v>
      </c>
      <c r="AT172" s="54">
        <f t="shared" si="113"/>
        <v>91.75853658536586</v>
      </c>
      <c r="AU172" s="20" t="s">
        <v>103</v>
      </c>
      <c r="AV172" s="20" t="s">
        <v>166</v>
      </c>
      <c r="AW172" s="20" t="s">
        <v>59</v>
      </c>
      <c r="AX172" s="52"/>
      <c r="AY172" s="52">
        <v>2499000</v>
      </c>
      <c r="AZ172" s="53">
        <v>880000</v>
      </c>
      <c r="BA172" s="52"/>
      <c r="BB172" s="52"/>
    </row>
    <row r="173" spans="2:54" x14ac:dyDescent="0.25">
      <c r="B173" s="51">
        <v>521219</v>
      </c>
      <c r="C173" s="20" t="s">
        <v>73</v>
      </c>
      <c r="D173" s="20"/>
      <c r="E173" s="20"/>
      <c r="F173" s="52">
        <v>32000000</v>
      </c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>
        <f t="shared" si="114"/>
        <v>0</v>
      </c>
      <c r="AR173" s="54">
        <f t="shared" si="120"/>
        <v>0</v>
      </c>
      <c r="AS173" s="55">
        <f t="shared" si="109"/>
        <v>32000000</v>
      </c>
      <c r="AT173" s="54">
        <f t="shared" si="113"/>
        <v>100</v>
      </c>
      <c r="AU173" s="20" t="s">
        <v>103</v>
      </c>
      <c r="AV173" s="20" t="s">
        <v>166</v>
      </c>
      <c r="AW173" s="20" t="s">
        <v>59</v>
      </c>
      <c r="AX173" s="52"/>
      <c r="AY173" s="52"/>
      <c r="AZ173" s="53"/>
      <c r="BA173" s="52"/>
      <c r="BB173" s="52"/>
    </row>
    <row r="174" spans="2:54" x14ac:dyDescent="0.25">
      <c r="B174" s="51">
        <v>522151</v>
      </c>
      <c r="C174" s="20" t="s">
        <v>60</v>
      </c>
      <c r="D174" s="20"/>
      <c r="E174" s="20"/>
      <c r="F174" s="52">
        <v>10000000</v>
      </c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>
        <f t="shared" si="114"/>
        <v>0</v>
      </c>
      <c r="AR174" s="54">
        <f t="shared" si="120"/>
        <v>0</v>
      </c>
      <c r="AS174" s="55">
        <f t="shared" si="109"/>
        <v>10000000</v>
      </c>
      <c r="AT174" s="54">
        <f t="shared" si="113"/>
        <v>100</v>
      </c>
      <c r="AU174" s="20" t="s">
        <v>103</v>
      </c>
      <c r="AV174" s="20" t="s">
        <v>166</v>
      </c>
      <c r="AW174" s="20" t="s">
        <v>59</v>
      </c>
      <c r="AX174" s="52"/>
      <c r="AY174" s="52"/>
      <c r="AZ174" s="53"/>
      <c r="BA174" s="52"/>
      <c r="BB174" s="52"/>
    </row>
    <row r="175" spans="2:54" x14ac:dyDescent="0.25">
      <c r="B175" s="51">
        <v>524111</v>
      </c>
      <c r="C175" s="20" t="s">
        <v>61</v>
      </c>
      <c r="D175" s="20"/>
      <c r="E175" s="20"/>
      <c r="F175" s="52">
        <v>120000000</v>
      </c>
      <c r="G175" s="52"/>
      <c r="H175" s="52"/>
      <c r="I175" s="52"/>
      <c r="J175" s="52"/>
      <c r="K175" s="52"/>
      <c r="L175" s="52"/>
      <c r="M175" s="52"/>
      <c r="N175" s="52"/>
      <c r="O175" s="52"/>
      <c r="P175" s="52">
        <v>524500</v>
      </c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>
        <f t="shared" si="114"/>
        <v>524500</v>
      </c>
      <c r="AR175" s="54">
        <f t="shared" si="120"/>
        <v>4.3708333333333336E-5</v>
      </c>
      <c r="AS175" s="55">
        <f t="shared" si="109"/>
        <v>119475500</v>
      </c>
      <c r="AT175" s="54">
        <f t="shared" si="113"/>
        <v>99.562916666666666</v>
      </c>
      <c r="AU175" s="20" t="s">
        <v>103</v>
      </c>
      <c r="AV175" s="20" t="s">
        <v>166</v>
      </c>
      <c r="AW175" s="20" t="s">
        <v>59</v>
      </c>
      <c r="AX175" s="52"/>
      <c r="AY175" s="52"/>
      <c r="AZ175" s="53"/>
      <c r="BA175" s="52"/>
      <c r="BB175" s="52"/>
    </row>
    <row r="176" spans="2:54" x14ac:dyDescent="0.25">
      <c r="B176" s="51">
        <v>524113</v>
      </c>
      <c r="C176" s="20" t="s">
        <v>76</v>
      </c>
      <c r="D176" s="20"/>
      <c r="E176" s="20"/>
      <c r="F176" s="52">
        <v>9000000</v>
      </c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>
        <f t="shared" si="114"/>
        <v>0</v>
      </c>
      <c r="AR176" s="54">
        <f t="shared" si="120"/>
        <v>0</v>
      </c>
      <c r="AS176" s="55">
        <f t="shared" si="109"/>
        <v>9000000</v>
      </c>
      <c r="AT176" s="54">
        <f t="shared" si="113"/>
        <v>100</v>
      </c>
      <c r="AU176" s="20" t="s">
        <v>103</v>
      </c>
      <c r="AV176" s="20" t="s">
        <v>166</v>
      </c>
      <c r="AW176" s="20" t="s">
        <v>59</v>
      </c>
      <c r="AX176" s="52"/>
      <c r="AY176" s="52"/>
      <c r="AZ176" s="53"/>
      <c r="BA176" s="52"/>
      <c r="BB176" s="52"/>
    </row>
    <row r="177" spans="2:54" x14ac:dyDescent="0.25">
      <c r="B177" s="36">
        <v>302</v>
      </c>
      <c r="C177" s="37" t="s">
        <v>170</v>
      </c>
      <c r="D177" s="37"/>
      <c r="E177" s="37"/>
      <c r="F177" s="38">
        <f t="shared" ref="F177:AP177" si="127">F178</f>
        <v>126532000</v>
      </c>
      <c r="G177" s="38">
        <f t="shared" si="127"/>
        <v>0</v>
      </c>
      <c r="H177" s="38">
        <f t="shared" si="127"/>
        <v>0</v>
      </c>
      <c r="I177" s="38">
        <f t="shared" si="127"/>
        <v>0</v>
      </c>
      <c r="J177" s="38">
        <f t="shared" si="127"/>
        <v>0</v>
      </c>
      <c r="K177" s="38">
        <f t="shared" si="127"/>
        <v>0</v>
      </c>
      <c r="L177" s="38">
        <f t="shared" si="127"/>
        <v>0</v>
      </c>
      <c r="M177" s="38">
        <f t="shared" si="127"/>
        <v>0</v>
      </c>
      <c r="N177" s="38">
        <f t="shared" si="127"/>
        <v>3350000</v>
      </c>
      <c r="O177" s="38">
        <f t="shared" si="127"/>
        <v>2498000</v>
      </c>
      <c r="P177" s="38">
        <f t="shared" si="127"/>
        <v>15530000</v>
      </c>
      <c r="Q177" s="38">
        <f t="shared" si="127"/>
        <v>0</v>
      </c>
      <c r="R177" s="38">
        <f t="shared" si="127"/>
        <v>0</v>
      </c>
      <c r="S177" s="38">
        <f t="shared" si="127"/>
        <v>0</v>
      </c>
      <c r="T177" s="38">
        <f t="shared" si="127"/>
        <v>0</v>
      </c>
      <c r="U177" s="38">
        <f t="shared" si="127"/>
        <v>0</v>
      </c>
      <c r="V177" s="38">
        <f t="shared" si="127"/>
        <v>0</v>
      </c>
      <c r="W177" s="38">
        <f t="shared" si="127"/>
        <v>0</v>
      </c>
      <c r="X177" s="38">
        <f t="shared" si="127"/>
        <v>0</v>
      </c>
      <c r="Y177" s="38">
        <f t="shared" si="127"/>
        <v>0</v>
      </c>
      <c r="Z177" s="38">
        <f t="shared" si="127"/>
        <v>0</v>
      </c>
      <c r="AA177" s="38">
        <f t="shared" si="127"/>
        <v>0</v>
      </c>
      <c r="AB177" s="38">
        <f t="shared" si="127"/>
        <v>0</v>
      </c>
      <c r="AC177" s="38">
        <f t="shared" si="127"/>
        <v>0</v>
      </c>
      <c r="AD177" s="38">
        <f t="shared" si="127"/>
        <v>0</v>
      </c>
      <c r="AE177" s="38">
        <f t="shared" si="127"/>
        <v>0</v>
      </c>
      <c r="AF177" s="38">
        <f t="shared" si="127"/>
        <v>0</v>
      </c>
      <c r="AG177" s="38">
        <f t="shared" si="127"/>
        <v>0</v>
      </c>
      <c r="AH177" s="38">
        <f t="shared" si="127"/>
        <v>0</v>
      </c>
      <c r="AI177" s="38">
        <f t="shared" si="127"/>
        <v>0</v>
      </c>
      <c r="AJ177" s="38">
        <f t="shared" si="127"/>
        <v>0</v>
      </c>
      <c r="AK177" s="38">
        <f t="shared" si="127"/>
        <v>0</v>
      </c>
      <c r="AL177" s="38">
        <f t="shared" si="127"/>
        <v>0</v>
      </c>
      <c r="AM177" s="38">
        <f t="shared" si="127"/>
        <v>0</v>
      </c>
      <c r="AN177" s="38">
        <f t="shared" si="127"/>
        <v>0</v>
      </c>
      <c r="AO177" s="38">
        <f t="shared" si="127"/>
        <v>0</v>
      </c>
      <c r="AP177" s="38">
        <f t="shared" si="127"/>
        <v>0</v>
      </c>
      <c r="AQ177" s="38">
        <f t="shared" si="114"/>
        <v>21378000</v>
      </c>
      <c r="AR177" s="39">
        <f t="shared" si="120"/>
        <v>1.6895330825403851E-3</v>
      </c>
      <c r="AS177" s="40">
        <f t="shared" si="109"/>
        <v>105154000</v>
      </c>
      <c r="AT177" s="39">
        <f t="shared" si="113"/>
        <v>83.10466917459614</v>
      </c>
      <c r="AU177" s="20" t="s">
        <v>103</v>
      </c>
      <c r="AV177" s="20" t="s">
        <v>166</v>
      </c>
      <c r="AW177" s="20"/>
      <c r="AX177" s="38">
        <f t="shared" ref="AX177:AY177" si="128">AX178</f>
        <v>0</v>
      </c>
      <c r="AY177" s="38">
        <f t="shared" si="128"/>
        <v>2498000</v>
      </c>
      <c r="AZ177" s="38">
        <f>AZ178</f>
        <v>3350000</v>
      </c>
      <c r="BA177" s="38">
        <f t="shared" ref="BA177:BB177" si="129">BA178</f>
        <v>0</v>
      </c>
      <c r="BB177" s="38">
        <f t="shared" si="129"/>
        <v>0</v>
      </c>
    </row>
    <row r="178" spans="2:54" x14ac:dyDescent="0.25">
      <c r="B178" s="46" t="s">
        <v>56</v>
      </c>
      <c r="C178" s="47" t="s">
        <v>171</v>
      </c>
      <c r="D178" s="47"/>
      <c r="E178" s="47"/>
      <c r="F178" s="48">
        <f>SUM(F179:F181)</f>
        <v>126532000</v>
      </c>
      <c r="G178" s="48">
        <f t="shared" ref="G178:AP178" si="130">SUM(G179:G181)</f>
        <v>0</v>
      </c>
      <c r="H178" s="48">
        <f t="shared" si="130"/>
        <v>0</v>
      </c>
      <c r="I178" s="48">
        <f t="shared" si="130"/>
        <v>0</v>
      </c>
      <c r="J178" s="48">
        <f t="shared" si="130"/>
        <v>0</v>
      </c>
      <c r="K178" s="48">
        <f t="shared" si="130"/>
        <v>0</v>
      </c>
      <c r="L178" s="48">
        <f t="shared" si="130"/>
        <v>0</v>
      </c>
      <c r="M178" s="48">
        <f t="shared" si="130"/>
        <v>0</v>
      </c>
      <c r="N178" s="48">
        <f t="shared" si="130"/>
        <v>3350000</v>
      </c>
      <c r="O178" s="48">
        <f t="shared" si="130"/>
        <v>2498000</v>
      </c>
      <c r="P178" s="48">
        <f t="shared" si="130"/>
        <v>15530000</v>
      </c>
      <c r="Q178" s="48">
        <f t="shared" si="130"/>
        <v>0</v>
      </c>
      <c r="R178" s="48">
        <f t="shared" si="130"/>
        <v>0</v>
      </c>
      <c r="S178" s="48">
        <f t="shared" si="130"/>
        <v>0</v>
      </c>
      <c r="T178" s="48">
        <f t="shared" si="130"/>
        <v>0</v>
      </c>
      <c r="U178" s="48">
        <f t="shared" si="130"/>
        <v>0</v>
      </c>
      <c r="V178" s="48">
        <f t="shared" si="130"/>
        <v>0</v>
      </c>
      <c r="W178" s="48">
        <f t="shared" si="130"/>
        <v>0</v>
      </c>
      <c r="X178" s="48">
        <f t="shared" si="130"/>
        <v>0</v>
      </c>
      <c r="Y178" s="48">
        <f t="shared" si="130"/>
        <v>0</v>
      </c>
      <c r="Z178" s="48">
        <f t="shared" si="130"/>
        <v>0</v>
      </c>
      <c r="AA178" s="48">
        <f t="shared" si="130"/>
        <v>0</v>
      </c>
      <c r="AB178" s="48">
        <f t="shared" si="130"/>
        <v>0</v>
      </c>
      <c r="AC178" s="48">
        <f t="shared" si="130"/>
        <v>0</v>
      </c>
      <c r="AD178" s="48">
        <f t="shared" si="130"/>
        <v>0</v>
      </c>
      <c r="AE178" s="48">
        <f t="shared" si="130"/>
        <v>0</v>
      </c>
      <c r="AF178" s="48">
        <f t="shared" si="130"/>
        <v>0</v>
      </c>
      <c r="AG178" s="48">
        <f t="shared" si="130"/>
        <v>0</v>
      </c>
      <c r="AH178" s="48">
        <f t="shared" si="130"/>
        <v>0</v>
      </c>
      <c r="AI178" s="48">
        <f t="shared" si="130"/>
        <v>0</v>
      </c>
      <c r="AJ178" s="48">
        <f t="shared" si="130"/>
        <v>0</v>
      </c>
      <c r="AK178" s="48">
        <f t="shared" si="130"/>
        <v>0</v>
      </c>
      <c r="AL178" s="48">
        <f t="shared" si="130"/>
        <v>0</v>
      </c>
      <c r="AM178" s="48">
        <f t="shared" si="130"/>
        <v>0</v>
      </c>
      <c r="AN178" s="48">
        <f t="shared" si="130"/>
        <v>0</v>
      </c>
      <c r="AO178" s="48">
        <f t="shared" si="130"/>
        <v>0</v>
      </c>
      <c r="AP178" s="48">
        <f t="shared" si="130"/>
        <v>0</v>
      </c>
      <c r="AQ178" s="48">
        <f>SUM(G178:AP178)</f>
        <v>21378000</v>
      </c>
      <c r="AR178" s="49">
        <f t="shared" si="120"/>
        <v>1.6895330825403851E-3</v>
      </c>
      <c r="AS178" s="50">
        <f t="shared" si="109"/>
        <v>105154000</v>
      </c>
      <c r="AT178" s="49">
        <f t="shared" si="113"/>
        <v>83.10466917459614</v>
      </c>
      <c r="AU178" s="20" t="s">
        <v>103</v>
      </c>
      <c r="AV178" s="20" t="s">
        <v>166</v>
      </c>
      <c r="AW178" s="20"/>
      <c r="AX178" s="48">
        <f t="shared" ref="AX178:AY178" si="131">SUM(AX179:AX181)</f>
        <v>0</v>
      </c>
      <c r="AY178" s="48">
        <f t="shared" si="131"/>
        <v>2498000</v>
      </c>
      <c r="AZ178" s="48">
        <f>SUM(AZ179:AZ181)</f>
        <v>3350000</v>
      </c>
      <c r="BA178" s="48">
        <f t="shared" ref="BA178:BB178" si="132">SUM(BA179:BA181)</f>
        <v>0</v>
      </c>
      <c r="BB178" s="48">
        <f t="shared" si="132"/>
        <v>0</v>
      </c>
    </row>
    <row r="179" spans="2:54" x14ac:dyDescent="0.25">
      <c r="B179" s="51">
        <v>521211</v>
      </c>
      <c r="C179" s="20" t="s">
        <v>58</v>
      </c>
      <c r="D179" s="20"/>
      <c r="E179" s="20"/>
      <c r="F179" s="52">
        <v>35500000</v>
      </c>
      <c r="G179" s="52"/>
      <c r="H179" s="52"/>
      <c r="I179" s="52"/>
      <c r="J179" s="52"/>
      <c r="K179" s="52"/>
      <c r="L179" s="52"/>
      <c r="M179" s="52"/>
      <c r="N179" s="53">
        <v>860000</v>
      </c>
      <c r="O179" s="52">
        <v>2498000</v>
      </c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>
        <f t="shared" si="114"/>
        <v>3358000</v>
      </c>
      <c r="AR179" s="54">
        <f t="shared" si="120"/>
        <v>9.4591549295774653E-4</v>
      </c>
      <c r="AS179" s="55">
        <f t="shared" si="109"/>
        <v>32142000</v>
      </c>
      <c r="AT179" s="54">
        <f t="shared" si="113"/>
        <v>90.540845070422534</v>
      </c>
      <c r="AU179" s="20" t="s">
        <v>103</v>
      </c>
      <c r="AV179" s="20" t="s">
        <v>166</v>
      </c>
      <c r="AW179" s="20" t="s">
        <v>59</v>
      </c>
      <c r="AX179" s="52"/>
      <c r="AY179" s="52">
        <v>2498000</v>
      </c>
      <c r="AZ179" s="53">
        <v>860000</v>
      </c>
      <c r="BA179" s="52"/>
      <c r="BB179" s="52"/>
    </row>
    <row r="180" spans="2:54" x14ac:dyDescent="0.25">
      <c r="B180" s="51">
        <v>521219</v>
      </c>
      <c r="C180" s="20" t="s">
        <v>73</v>
      </c>
      <c r="D180" s="20"/>
      <c r="E180" s="20"/>
      <c r="F180" s="52">
        <v>2000000</v>
      </c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>
        <f t="shared" si="114"/>
        <v>0</v>
      </c>
      <c r="AR180" s="54">
        <f t="shared" si="120"/>
        <v>0</v>
      </c>
      <c r="AS180" s="55">
        <f t="shared" si="109"/>
        <v>2000000</v>
      </c>
      <c r="AT180" s="54">
        <f t="shared" si="113"/>
        <v>100</v>
      </c>
      <c r="AU180" s="20" t="s">
        <v>103</v>
      </c>
      <c r="AV180" s="20" t="s">
        <v>166</v>
      </c>
      <c r="AW180" s="20" t="s">
        <v>59</v>
      </c>
      <c r="AX180" s="52"/>
      <c r="AY180" s="52"/>
      <c r="AZ180" s="53"/>
      <c r="BA180" s="52"/>
      <c r="BB180" s="52"/>
    </row>
    <row r="181" spans="2:54" x14ac:dyDescent="0.25">
      <c r="B181" s="51">
        <v>524111</v>
      </c>
      <c r="C181" s="20" t="s">
        <v>61</v>
      </c>
      <c r="D181" s="20"/>
      <c r="E181" s="20"/>
      <c r="F181" s="52">
        <v>89032000</v>
      </c>
      <c r="G181" s="52"/>
      <c r="H181" s="52"/>
      <c r="I181" s="52"/>
      <c r="J181" s="52"/>
      <c r="K181" s="52"/>
      <c r="L181" s="52"/>
      <c r="M181" s="52"/>
      <c r="N181" s="53">
        <v>2490000</v>
      </c>
      <c r="O181" s="52"/>
      <c r="P181" s="52">
        <f>8760000+4980000+1790000</f>
        <v>15530000</v>
      </c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>
        <f t="shared" si="114"/>
        <v>18020000</v>
      </c>
      <c r="AR181" s="54">
        <f t="shared" si="120"/>
        <v>2.02399137388804E-3</v>
      </c>
      <c r="AS181" s="55">
        <f t="shared" si="109"/>
        <v>71012000</v>
      </c>
      <c r="AT181" s="54">
        <f t="shared" si="113"/>
        <v>79.760086261119596</v>
      </c>
      <c r="AU181" s="20" t="s">
        <v>103</v>
      </c>
      <c r="AV181" s="20" t="s">
        <v>166</v>
      </c>
      <c r="AW181" s="20" t="s">
        <v>59</v>
      </c>
      <c r="AX181" s="52"/>
      <c r="AY181" s="52"/>
      <c r="AZ181" s="53">
        <v>2490000</v>
      </c>
      <c r="BA181" s="52"/>
      <c r="BB181" s="52"/>
    </row>
    <row r="182" spans="2:54" x14ac:dyDescent="0.25">
      <c r="B182" s="36" t="s">
        <v>172</v>
      </c>
      <c r="C182" s="37" t="s">
        <v>173</v>
      </c>
      <c r="D182" s="37">
        <v>1</v>
      </c>
      <c r="E182" s="37" t="s">
        <v>157</v>
      </c>
      <c r="F182" s="38">
        <f t="shared" ref="F182:AP182" si="133">F183</f>
        <v>289920000</v>
      </c>
      <c r="G182" s="38">
        <f t="shared" si="133"/>
        <v>0</v>
      </c>
      <c r="H182" s="38">
        <f t="shared" si="133"/>
        <v>0</v>
      </c>
      <c r="I182" s="38">
        <f t="shared" si="133"/>
        <v>0</v>
      </c>
      <c r="J182" s="38">
        <f t="shared" si="133"/>
        <v>0</v>
      </c>
      <c r="K182" s="38">
        <f t="shared" si="133"/>
        <v>0</v>
      </c>
      <c r="L182" s="38">
        <f t="shared" si="133"/>
        <v>0</v>
      </c>
      <c r="M182" s="38">
        <f t="shared" si="133"/>
        <v>0</v>
      </c>
      <c r="N182" s="38">
        <f t="shared" si="133"/>
        <v>18269500</v>
      </c>
      <c r="O182" s="38">
        <f t="shared" si="133"/>
        <v>50674500</v>
      </c>
      <c r="P182" s="38">
        <f t="shared" si="133"/>
        <v>0</v>
      </c>
      <c r="Q182" s="38">
        <f t="shared" si="133"/>
        <v>19929200</v>
      </c>
      <c r="R182" s="38">
        <f t="shared" si="133"/>
        <v>0</v>
      </c>
      <c r="S182" s="38">
        <f t="shared" si="133"/>
        <v>0</v>
      </c>
      <c r="T182" s="38">
        <f t="shared" si="133"/>
        <v>10000000</v>
      </c>
      <c r="U182" s="38">
        <f t="shared" si="133"/>
        <v>0</v>
      </c>
      <c r="V182" s="38">
        <f t="shared" si="133"/>
        <v>0</v>
      </c>
      <c r="W182" s="38">
        <f t="shared" si="133"/>
        <v>0</v>
      </c>
      <c r="X182" s="38">
        <f t="shared" si="133"/>
        <v>0</v>
      </c>
      <c r="Y182" s="38">
        <f t="shared" si="133"/>
        <v>0</v>
      </c>
      <c r="Z182" s="38">
        <f t="shared" si="133"/>
        <v>0</v>
      </c>
      <c r="AA182" s="38">
        <f t="shared" si="133"/>
        <v>0</v>
      </c>
      <c r="AB182" s="38">
        <f t="shared" si="133"/>
        <v>0</v>
      </c>
      <c r="AC182" s="38">
        <f t="shared" si="133"/>
        <v>0</v>
      </c>
      <c r="AD182" s="38">
        <f t="shared" si="133"/>
        <v>0</v>
      </c>
      <c r="AE182" s="38">
        <f t="shared" si="133"/>
        <v>0</v>
      </c>
      <c r="AF182" s="38">
        <f t="shared" si="133"/>
        <v>0</v>
      </c>
      <c r="AG182" s="38">
        <f t="shared" si="133"/>
        <v>0</v>
      </c>
      <c r="AH182" s="38">
        <f t="shared" si="133"/>
        <v>0</v>
      </c>
      <c r="AI182" s="38">
        <f t="shared" si="133"/>
        <v>0</v>
      </c>
      <c r="AJ182" s="38">
        <f t="shared" si="133"/>
        <v>0</v>
      </c>
      <c r="AK182" s="38">
        <f t="shared" si="133"/>
        <v>0</v>
      </c>
      <c r="AL182" s="38">
        <f t="shared" si="133"/>
        <v>0</v>
      </c>
      <c r="AM182" s="38">
        <f t="shared" si="133"/>
        <v>0</v>
      </c>
      <c r="AN182" s="38">
        <f t="shared" si="133"/>
        <v>0</v>
      </c>
      <c r="AO182" s="38">
        <f t="shared" si="133"/>
        <v>0</v>
      </c>
      <c r="AP182" s="38">
        <f t="shared" si="133"/>
        <v>0</v>
      </c>
      <c r="AQ182" s="38">
        <f t="shared" si="114"/>
        <v>98873200</v>
      </c>
      <c r="AR182" s="39">
        <f t="shared" si="120"/>
        <v>3.4103614790286976E-3</v>
      </c>
      <c r="AS182" s="40">
        <f t="shared" si="109"/>
        <v>191046800</v>
      </c>
      <c r="AT182" s="39">
        <f t="shared" si="113"/>
        <v>65.896385209713031</v>
      </c>
      <c r="AU182" s="20" t="s">
        <v>90</v>
      </c>
      <c r="AV182" s="20" t="s">
        <v>174</v>
      </c>
      <c r="AW182" s="20"/>
      <c r="AX182" s="38">
        <f t="shared" ref="AX182:BB182" si="134">AX183</f>
        <v>0</v>
      </c>
      <c r="AY182" s="38">
        <f t="shared" si="134"/>
        <v>50674500</v>
      </c>
      <c r="AZ182" s="38">
        <f t="shared" si="134"/>
        <v>18269500</v>
      </c>
      <c r="BA182" s="38">
        <f t="shared" si="134"/>
        <v>19929200</v>
      </c>
      <c r="BB182" s="38">
        <f t="shared" si="134"/>
        <v>10000000</v>
      </c>
    </row>
    <row r="183" spans="2:54" x14ac:dyDescent="0.25">
      <c r="B183" s="36">
        <v>301</v>
      </c>
      <c r="C183" s="37" t="s">
        <v>175</v>
      </c>
      <c r="D183" s="37"/>
      <c r="E183" s="37"/>
      <c r="F183" s="38">
        <f t="shared" ref="F183:AP183" si="135">F184+F187+F190+F193+F197+F200</f>
        <v>289920000</v>
      </c>
      <c r="G183" s="38">
        <f t="shared" si="135"/>
        <v>0</v>
      </c>
      <c r="H183" s="38">
        <f t="shared" si="135"/>
        <v>0</v>
      </c>
      <c r="I183" s="38">
        <f t="shared" si="135"/>
        <v>0</v>
      </c>
      <c r="J183" s="38">
        <f t="shared" si="135"/>
        <v>0</v>
      </c>
      <c r="K183" s="38">
        <f t="shared" si="135"/>
        <v>0</v>
      </c>
      <c r="L183" s="38">
        <f t="shared" si="135"/>
        <v>0</v>
      </c>
      <c r="M183" s="38">
        <f t="shared" si="135"/>
        <v>0</v>
      </c>
      <c r="N183" s="38">
        <f t="shared" si="135"/>
        <v>18269500</v>
      </c>
      <c r="O183" s="38">
        <f t="shared" si="135"/>
        <v>50674500</v>
      </c>
      <c r="P183" s="38">
        <f t="shared" si="135"/>
        <v>0</v>
      </c>
      <c r="Q183" s="38">
        <f t="shared" si="135"/>
        <v>19929200</v>
      </c>
      <c r="R183" s="38">
        <f t="shared" si="135"/>
        <v>0</v>
      </c>
      <c r="S183" s="38">
        <f t="shared" si="135"/>
        <v>0</v>
      </c>
      <c r="T183" s="38">
        <f t="shared" si="135"/>
        <v>10000000</v>
      </c>
      <c r="U183" s="38">
        <f t="shared" si="135"/>
        <v>0</v>
      </c>
      <c r="V183" s="38">
        <f t="shared" si="135"/>
        <v>0</v>
      </c>
      <c r="W183" s="38">
        <f t="shared" si="135"/>
        <v>0</v>
      </c>
      <c r="X183" s="38">
        <f t="shared" si="135"/>
        <v>0</v>
      </c>
      <c r="Y183" s="38">
        <f t="shared" si="135"/>
        <v>0</v>
      </c>
      <c r="Z183" s="38">
        <f t="shared" si="135"/>
        <v>0</v>
      </c>
      <c r="AA183" s="38">
        <f t="shared" si="135"/>
        <v>0</v>
      </c>
      <c r="AB183" s="38">
        <f t="shared" si="135"/>
        <v>0</v>
      </c>
      <c r="AC183" s="38">
        <f t="shared" si="135"/>
        <v>0</v>
      </c>
      <c r="AD183" s="38">
        <f t="shared" si="135"/>
        <v>0</v>
      </c>
      <c r="AE183" s="38">
        <f t="shared" si="135"/>
        <v>0</v>
      </c>
      <c r="AF183" s="38">
        <f t="shared" si="135"/>
        <v>0</v>
      </c>
      <c r="AG183" s="38">
        <f t="shared" si="135"/>
        <v>0</v>
      </c>
      <c r="AH183" s="38">
        <f t="shared" si="135"/>
        <v>0</v>
      </c>
      <c r="AI183" s="38">
        <f t="shared" si="135"/>
        <v>0</v>
      </c>
      <c r="AJ183" s="38">
        <f t="shared" si="135"/>
        <v>0</v>
      </c>
      <c r="AK183" s="38">
        <f t="shared" si="135"/>
        <v>0</v>
      </c>
      <c r="AL183" s="38">
        <f t="shared" si="135"/>
        <v>0</v>
      </c>
      <c r="AM183" s="38">
        <f t="shared" si="135"/>
        <v>0</v>
      </c>
      <c r="AN183" s="38">
        <f t="shared" si="135"/>
        <v>0</v>
      </c>
      <c r="AO183" s="38">
        <f t="shared" si="135"/>
        <v>0</v>
      </c>
      <c r="AP183" s="38">
        <f t="shared" si="135"/>
        <v>0</v>
      </c>
      <c r="AQ183" s="38">
        <f t="shared" si="114"/>
        <v>98873200</v>
      </c>
      <c r="AR183" s="39">
        <f t="shared" si="120"/>
        <v>3.4103614790286976E-3</v>
      </c>
      <c r="AS183" s="40">
        <f t="shared" si="109"/>
        <v>191046800</v>
      </c>
      <c r="AT183" s="39">
        <f t="shared" si="113"/>
        <v>65.896385209713031</v>
      </c>
      <c r="AU183" s="20" t="s">
        <v>90</v>
      </c>
      <c r="AV183" s="20" t="s">
        <v>174</v>
      </c>
      <c r="AW183" s="20"/>
      <c r="AX183" s="38">
        <f>AX184+AX187+AX190+AX193+AX197+AX200</f>
        <v>0</v>
      </c>
      <c r="AY183" s="38">
        <f>AY184+AY187+AY190+AY193+AY197+AY200</f>
        <v>50674500</v>
      </c>
      <c r="AZ183" s="38">
        <f>AZ184+AZ187+AZ190+AZ193+AZ197+AZ200</f>
        <v>18269500</v>
      </c>
      <c r="BA183" s="38">
        <f t="shared" ref="BA183:BB183" si="136">BA184+BA187+BA190+BA193+BA197+BA200</f>
        <v>19929200</v>
      </c>
      <c r="BB183" s="38">
        <f t="shared" si="136"/>
        <v>10000000</v>
      </c>
    </row>
    <row r="184" spans="2:54" x14ac:dyDescent="0.25">
      <c r="B184" s="46" t="s">
        <v>56</v>
      </c>
      <c r="C184" s="47" t="s">
        <v>176</v>
      </c>
      <c r="D184" s="47"/>
      <c r="E184" s="47"/>
      <c r="F184" s="48">
        <f t="shared" ref="F184:AP184" si="137">SUM(F185:F186)</f>
        <v>38900000</v>
      </c>
      <c r="G184" s="48">
        <f t="shared" si="137"/>
        <v>0</v>
      </c>
      <c r="H184" s="48">
        <f t="shared" si="137"/>
        <v>0</v>
      </c>
      <c r="I184" s="48">
        <f t="shared" si="137"/>
        <v>0</v>
      </c>
      <c r="J184" s="48">
        <f t="shared" si="137"/>
        <v>0</v>
      </c>
      <c r="K184" s="48">
        <f t="shared" si="137"/>
        <v>0</v>
      </c>
      <c r="L184" s="48">
        <f t="shared" si="137"/>
        <v>0</v>
      </c>
      <c r="M184" s="48">
        <f t="shared" si="137"/>
        <v>0</v>
      </c>
      <c r="N184" s="48">
        <f t="shared" si="137"/>
        <v>2450000</v>
      </c>
      <c r="O184" s="48">
        <f t="shared" si="137"/>
        <v>3275000</v>
      </c>
      <c r="P184" s="48">
        <f t="shared" si="137"/>
        <v>0</v>
      </c>
      <c r="Q184" s="48">
        <f t="shared" si="137"/>
        <v>2446000</v>
      </c>
      <c r="R184" s="48">
        <f t="shared" si="137"/>
        <v>0</v>
      </c>
      <c r="S184" s="48">
        <f t="shared" si="137"/>
        <v>0</v>
      </c>
      <c r="T184" s="48">
        <f t="shared" si="137"/>
        <v>1810000</v>
      </c>
      <c r="U184" s="48">
        <f t="shared" si="137"/>
        <v>0</v>
      </c>
      <c r="V184" s="48">
        <f t="shared" si="137"/>
        <v>0</v>
      </c>
      <c r="W184" s="48">
        <f t="shared" si="137"/>
        <v>0</v>
      </c>
      <c r="X184" s="48">
        <f t="shared" si="137"/>
        <v>0</v>
      </c>
      <c r="Y184" s="48">
        <f t="shared" si="137"/>
        <v>0</v>
      </c>
      <c r="Z184" s="48">
        <f t="shared" si="137"/>
        <v>0</v>
      </c>
      <c r="AA184" s="48">
        <f t="shared" si="137"/>
        <v>0</v>
      </c>
      <c r="AB184" s="48">
        <f t="shared" si="137"/>
        <v>0</v>
      </c>
      <c r="AC184" s="48">
        <f t="shared" si="137"/>
        <v>0</v>
      </c>
      <c r="AD184" s="48">
        <f t="shared" si="137"/>
        <v>0</v>
      </c>
      <c r="AE184" s="48">
        <f t="shared" si="137"/>
        <v>0</v>
      </c>
      <c r="AF184" s="48">
        <f t="shared" si="137"/>
        <v>0</v>
      </c>
      <c r="AG184" s="48">
        <f t="shared" si="137"/>
        <v>0</v>
      </c>
      <c r="AH184" s="48">
        <f t="shared" si="137"/>
        <v>0</v>
      </c>
      <c r="AI184" s="48">
        <f t="shared" si="137"/>
        <v>0</v>
      </c>
      <c r="AJ184" s="48">
        <f t="shared" si="137"/>
        <v>0</v>
      </c>
      <c r="AK184" s="48">
        <f t="shared" si="137"/>
        <v>0</v>
      </c>
      <c r="AL184" s="48">
        <f t="shared" si="137"/>
        <v>0</v>
      </c>
      <c r="AM184" s="48">
        <f t="shared" si="137"/>
        <v>0</v>
      </c>
      <c r="AN184" s="48">
        <f t="shared" si="137"/>
        <v>0</v>
      </c>
      <c r="AO184" s="48">
        <f t="shared" si="137"/>
        <v>0</v>
      </c>
      <c r="AP184" s="48">
        <f t="shared" si="137"/>
        <v>0</v>
      </c>
      <c r="AQ184" s="48">
        <f t="shared" si="114"/>
        <v>9981000</v>
      </c>
      <c r="AR184" s="49">
        <f t="shared" si="120"/>
        <v>2.5658097686375322E-3</v>
      </c>
      <c r="AS184" s="50">
        <f t="shared" si="109"/>
        <v>28919000</v>
      </c>
      <c r="AT184" s="49">
        <f t="shared" si="113"/>
        <v>74.341902313624672</v>
      </c>
      <c r="AU184" s="20" t="s">
        <v>90</v>
      </c>
      <c r="AV184" s="20" t="s">
        <v>174</v>
      </c>
      <c r="AW184" s="20"/>
      <c r="AX184" s="48">
        <f>SUM(AX185:AX186)</f>
        <v>0</v>
      </c>
      <c r="AY184" s="48">
        <f>SUM(AY185:AY186)</f>
        <v>3275000</v>
      </c>
      <c r="AZ184" s="48">
        <f>SUM(AZ185:AZ186)</f>
        <v>2450000</v>
      </c>
      <c r="BA184" s="48">
        <f t="shared" ref="BA184:BB184" si="138">SUM(BA185:BA186)</f>
        <v>2446000</v>
      </c>
      <c r="BB184" s="48">
        <f t="shared" si="138"/>
        <v>1810000</v>
      </c>
    </row>
    <row r="185" spans="2:54" x14ac:dyDescent="0.25">
      <c r="B185" s="51">
        <v>521211</v>
      </c>
      <c r="C185" s="20" t="s">
        <v>58</v>
      </c>
      <c r="D185" s="20"/>
      <c r="E185" s="20"/>
      <c r="F185" s="52">
        <v>23900000</v>
      </c>
      <c r="G185" s="52"/>
      <c r="H185" s="52"/>
      <c r="I185" s="52"/>
      <c r="J185" s="52"/>
      <c r="K185" s="52"/>
      <c r="L185" s="52"/>
      <c r="M185" s="52"/>
      <c r="N185" s="53">
        <v>2450000</v>
      </c>
      <c r="O185" s="52">
        <v>3275000</v>
      </c>
      <c r="P185" s="52"/>
      <c r="Q185" s="52">
        <v>2446000</v>
      </c>
      <c r="R185" s="52"/>
      <c r="S185" s="52"/>
      <c r="T185" s="52">
        <v>1810000</v>
      </c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>
        <f t="shared" si="114"/>
        <v>9981000</v>
      </c>
      <c r="AR185" s="54">
        <f t="shared" si="120"/>
        <v>4.1761506276150632E-3</v>
      </c>
      <c r="AS185" s="55">
        <f t="shared" si="109"/>
        <v>13919000</v>
      </c>
      <c r="AT185" s="54">
        <f t="shared" si="113"/>
        <v>58.238493723849373</v>
      </c>
      <c r="AU185" s="20" t="s">
        <v>90</v>
      </c>
      <c r="AV185" s="20" t="s">
        <v>174</v>
      </c>
      <c r="AW185" s="20" t="s">
        <v>59</v>
      </c>
      <c r="AX185" s="52"/>
      <c r="AY185" s="52">
        <v>3275000</v>
      </c>
      <c r="AZ185" s="53">
        <v>2450000</v>
      </c>
      <c r="BA185" s="52">
        <v>2446000</v>
      </c>
      <c r="BB185" s="52">
        <v>1810000</v>
      </c>
    </row>
    <row r="186" spans="2:54" x14ac:dyDescent="0.25">
      <c r="B186" s="51">
        <v>524111</v>
      </c>
      <c r="C186" s="20" t="s">
        <v>61</v>
      </c>
      <c r="D186" s="20"/>
      <c r="E186" s="20"/>
      <c r="F186" s="52">
        <v>15000000</v>
      </c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>
        <f t="shared" si="114"/>
        <v>0</v>
      </c>
      <c r="AR186" s="54">
        <f t="shared" si="120"/>
        <v>0</v>
      </c>
      <c r="AS186" s="55">
        <f t="shared" si="109"/>
        <v>15000000</v>
      </c>
      <c r="AT186" s="54">
        <f t="shared" si="113"/>
        <v>100</v>
      </c>
      <c r="AU186" s="20" t="s">
        <v>90</v>
      </c>
      <c r="AV186" s="20" t="s">
        <v>174</v>
      </c>
      <c r="AW186" s="20" t="s">
        <v>59</v>
      </c>
      <c r="AX186" s="52"/>
      <c r="AY186" s="52"/>
      <c r="AZ186" s="53"/>
      <c r="BA186" s="52"/>
      <c r="BB186" s="52"/>
    </row>
    <row r="187" spans="2:54" x14ac:dyDescent="0.25">
      <c r="B187" s="46" t="s">
        <v>62</v>
      </c>
      <c r="C187" s="47" t="s">
        <v>177</v>
      </c>
      <c r="D187" s="47"/>
      <c r="E187" s="47"/>
      <c r="F187" s="48">
        <f t="shared" ref="F187:AP187" si="139">SUM(F188:F189)</f>
        <v>29400000</v>
      </c>
      <c r="G187" s="48">
        <f t="shared" si="139"/>
        <v>0</v>
      </c>
      <c r="H187" s="48">
        <f t="shared" si="139"/>
        <v>0</v>
      </c>
      <c r="I187" s="48">
        <f t="shared" si="139"/>
        <v>0</v>
      </c>
      <c r="J187" s="48">
        <f t="shared" si="139"/>
        <v>0</v>
      </c>
      <c r="K187" s="48">
        <f t="shared" si="139"/>
        <v>0</v>
      </c>
      <c r="L187" s="48">
        <f t="shared" si="139"/>
        <v>0</v>
      </c>
      <c r="M187" s="48">
        <f t="shared" si="139"/>
        <v>0</v>
      </c>
      <c r="N187" s="48">
        <f t="shared" si="139"/>
        <v>0</v>
      </c>
      <c r="O187" s="48">
        <f t="shared" si="139"/>
        <v>5350000</v>
      </c>
      <c r="P187" s="48">
        <f t="shared" si="139"/>
        <v>0</v>
      </c>
      <c r="Q187" s="48">
        <f t="shared" si="139"/>
        <v>0</v>
      </c>
      <c r="R187" s="48">
        <f t="shared" si="139"/>
        <v>0</v>
      </c>
      <c r="S187" s="48">
        <f t="shared" si="139"/>
        <v>0</v>
      </c>
      <c r="T187" s="48">
        <f t="shared" si="139"/>
        <v>0</v>
      </c>
      <c r="U187" s="48">
        <f t="shared" si="139"/>
        <v>0</v>
      </c>
      <c r="V187" s="48">
        <f t="shared" si="139"/>
        <v>0</v>
      </c>
      <c r="W187" s="48">
        <f t="shared" si="139"/>
        <v>0</v>
      </c>
      <c r="X187" s="48">
        <f t="shared" si="139"/>
        <v>0</v>
      </c>
      <c r="Y187" s="48">
        <f t="shared" si="139"/>
        <v>0</v>
      </c>
      <c r="Z187" s="48">
        <f t="shared" si="139"/>
        <v>0</v>
      </c>
      <c r="AA187" s="48">
        <f t="shared" si="139"/>
        <v>0</v>
      </c>
      <c r="AB187" s="48">
        <f t="shared" si="139"/>
        <v>0</v>
      </c>
      <c r="AC187" s="48">
        <f t="shared" si="139"/>
        <v>0</v>
      </c>
      <c r="AD187" s="48">
        <f t="shared" si="139"/>
        <v>0</v>
      </c>
      <c r="AE187" s="48">
        <f t="shared" si="139"/>
        <v>0</v>
      </c>
      <c r="AF187" s="48">
        <f t="shared" si="139"/>
        <v>0</v>
      </c>
      <c r="AG187" s="48">
        <f t="shared" si="139"/>
        <v>0</v>
      </c>
      <c r="AH187" s="48">
        <f t="shared" si="139"/>
        <v>0</v>
      </c>
      <c r="AI187" s="48">
        <f t="shared" si="139"/>
        <v>0</v>
      </c>
      <c r="AJ187" s="48">
        <f t="shared" si="139"/>
        <v>0</v>
      </c>
      <c r="AK187" s="48">
        <f t="shared" si="139"/>
        <v>0</v>
      </c>
      <c r="AL187" s="48">
        <f t="shared" si="139"/>
        <v>0</v>
      </c>
      <c r="AM187" s="48">
        <f t="shared" si="139"/>
        <v>0</v>
      </c>
      <c r="AN187" s="48">
        <f t="shared" si="139"/>
        <v>0</v>
      </c>
      <c r="AO187" s="48">
        <f t="shared" si="139"/>
        <v>0</v>
      </c>
      <c r="AP187" s="48">
        <f t="shared" si="139"/>
        <v>0</v>
      </c>
      <c r="AQ187" s="48">
        <f t="shared" si="114"/>
        <v>5350000</v>
      </c>
      <c r="AR187" s="49">
        <f t="shared" si="120"/>
        <v>1.8197278911564626E-3</v>
      </c>
      <c r="AS187" s="50">
        <f t="shared" si="109"/>
        <v>24050000</v>
      </c>
      <c r="AT187" s="49">
        <f t="shared" si="113"/>
        <v>81.802721088435376</v>
      </c>
      <c r="AU187" s="20" t="s">
        <v>90</v>
      </c>
      <c r="AV187" s="20" t="s">
        <v>174</v>
      </c>
      <c r="AW187" s="20"/>
      <c r="AX187" s="48">
        <f>SUM(AX188:AX189)</f>
        <v>0</v>
      </c>
      <c r="AY187" s="48">
        <f>SUM(AY188:AY189)</f>
        <v>5350000</v>
      </c>
      <c r="AZ187" s="48">
        <f>SUM(AZ188:AZ189)</f>
        <v>0</v>
      </c>
      <c r="BA187" s="48">
        <f t="shared" ref="BA187:BB187" si="140">SUM(BA188:BA189)</f>
        <v>0</v>
      </c>
      <c r="BB187" s="48">
        <f t="shared" si="140"/>
        <v>0</v>
      </c>
    </row>
    <row r="188" spans="2:54" x14ac:dyDescent="0.25">
      <c r="B188" s="51">
        <v>521211</v>
      </c>
      <c r="C188" s="20" t="s">
        <v>58</v>
      </c>
      <c r="D188" s="20"/>
      <c r="E188" s="20"/>
      <c r="F188" s="52">
        <v>11400000</v>
      </c>
      <c r="G188" s="52"/>
      <c r="H188" s="52"/>
      <c r="I188" s="52"/>
      <c r="J188" s="52"/>
      <c r="K188" s="52"/>
      <c r="L188" s="52"/>
      <c r="M188" s="52"/>
      <c r="N188" s="52"/>
      <c r="O188" s="52">
        <v>2500000</v>
      </c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>
        <f t="shared" si="114"/>
        <v>2500000</v>
      </c>
      <c r="AR188" s="54">
        <f t="shared" si="120"/>
        <v>2.1929824561403508E-3</v>
      </c>
      <c r="AS188" s="55">
        <f t="shared" si="109"/>
        <v>8900000</v>
      </c>
      <c r="AT188" s="54">
        <f t="shared" si="113"/>
        <v>78.070175438596493</v>
      </c>
      <c r="AU188" s="20" t="s">
        <v>90</v>
      </c>
      <c r="AV188" s="20" t="s">
        <v>174</v>
      </c>
      <c r="AW188" s="20" t="s">
        <v>59</v>
      </c>
      <c r="AX188" s="52"/>
      <c r="AY188" s="52">
        <v>2500000</v>
      </c>
      <c r="AZ188" s="53"/>
      <c r="BA188" s="52"/>
      <c r="BB188" s="52"/>
    </row>
    <row r="189" spans="2:54" x14ac:dyDescent="0.25">
      <c r="B189" s="51">
        <v>524111</v>
      </c>
      <c r="C189" s="20" t="s">
        <v>61</v>
      </c>
      <c r="D189" s="20"/>
      <c r="E189" s="20"/>
      <c r="F189" s="52">
        <v>18000000</v>
      </c>
      <c r="G189" s="52"/>
      <c r="H189" s="52"/>
      <c r="I189" s="52"/>
      <c r="J189" s="52"/>
      <c r="K189" s="52"/>
      <c r="L189" s="52"/>
      <c r="M189" s="52"/>
      <c r="N189" s="52"/>
      <c r="O189" s="52">
        <v>2850000</v>
      </c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>
        <f t="shared" si="114"/>
        <v>2850000</v>
      </c>
      <c r="AR189" s="54">
        <f t="shared" si="120"/>
        <v>1.5833333333333333E-3</v>
      </c>
      <c r="AS189" s="55">
        <f t="shared" si="109"/>
        <v>15150000</v>
      </c>
      <c r="AT189" s="54">
        <f t="shared" si="113"/>
        <v>84.166666666666671</v>
      </c>
      <c r="AU189" s="20" t="s">
        <v>90</v>
      </c>
      <c r="AV189" s="20" t="s">
        <v>174</v>
      </c>
      <c r="AW189" s="20" t="s">
        <v>59</v>
      </c>
      <c r="AX189" s="52"/>
      <c r="AY189" s="52">
        <v>2850000</v>
      </c>
      <c r="AZ189" s="53"/>
      <c r="BA189" s="52"/>
      <c r="BB189" s="52"/>
    </row>
    <row r="190" spans="2:54" x14ac:dyDescent="0.25">
      <c r="B190" s="46" t="s">
        <v>78</v>
      </c>
      <c r="C190" s="47" t="s">
        <v>178</v>
      </c>
      <c r="D190" s="47"/>
      <c r="E190" s="47"/>
      <c r="F190" s="48">
        <f t="shared" ref="F190:AP190" si="141">SUM(F191:F192)</f>
        <v>25000000</v>
      </c>
      <c r="G190" s="48">
        <f t="shared" si="141"/>
        <v>0</v>
      </c>
      <c r="H190" s="48">
        <f t="shared" si="141"/>
        <v>0</v>
      </c>
      <c r="I190" s="48">
        <f t="shared" si="141"/>
        <v>0</v>
      </c>
      <c r="J190" s="48">
        <f t="shared" si="141"/>
        <v>0</v>
      </c>
      <c r="K190" s="48">
        <f t="shared" si="141"/>
        <v>0</v>
      </c>
      <c r="L190" s="48">
        <f t="shared" si="141"/>
        <v>0</v>
      </c>
      <c r="M190" s="48">
        <f t="shared" si="141"/>
        <v>0</v>
      </c>
      <c r="N190" s="48">
        <f t="shared" si="141"/>
        <v>2469500</v>
      </c>
      <c r="O190" s="48">
        <f t="shared" si="141"/>
        <v>0</v>
      </c>
      <c r="P190" s="48">
        <f t="shared" si="141"/>
        <v>0</v>
      </c>
      <c r="Q190" s="48">
        <f t="shared" si="141"/>
        <v>0</v>
      </c>
      <c r="R190" s="48">
        <f t="shared" si="141"/>
        <v>0</v>
      </c>
      <c r="S190" s="48">
        <f t="shared" si="141"/>
        <v>0</v>
      </c>
      <c r="T190" s="48">
        <f t="shared" si="141"/>
        <v>0</v>
      </c>
      <c r="U190" s="48">
        <f t="shared" si="141"/>
        <v>0</v>
      </c>
      <c r="V190" s="48">
        <f t="shared" si="141"/>
        <v>0</v>
      </c>
      <c r="W190" s="48">
        <f t="shared" si="141"/>
        <v>0</v>
      </c>
      <c r="X190" s="48">
        <f t="shared" si="141"/>
        <v>0</v>
      </c>
      <c r="Y190" s="48">
        <f t="shared" si="141"/>
        <v>0</v>
      </c>
      <c r="Z190" s="48">
        <f t="shared" si="141"/>
        <v>0</v>
      </c>
      <c r="AA190" s="48">
        <f t="shared" si="141"/>
        <v>0</v>
      </c>
      <c r="AB190" s="48">
        <f t="shared" si="141"/>
        <v>0</v>
      </c>
      <c r="AC190" s="48">
        <f t="shared" si="141"/>
        <v>0</v>
      </c>
      <c r="AD190" s="48">
        <f t="shared" si="141"/>
        <v>0</v>
      </c>
      <c r="AE190" s="48">
        <f t="shared" si="141"/>
        <v>0</v>
      </c>
      <c r="AF190" s="48">
        <f t="shared" si="141"/>
        <v>0</v>
      </c>
      <c r="AG190" s="48">
        <f t="shared" si="141"/>
        <v>0</v>
      </c>
      <c r="AH190" s="48">
        <f t="shared" si="141"/>
        <v>0</v>
      </c>
      <c r="AI190" s="48">
        <f t="shared" si="141"/>
        <v>0</v>
      </c>
      <c r="AJ190" s="48">
        <f t="shared" si="141"/>
        <v>0</v>
      </c>
      <c r="AK190" s="48">
        <f t="shared" si="141"/>
        <v>0</v>
      </c>
      <c r="AL190" s="48">
        <f t="shared" si="141"/>
        <v>0</v>
      </c>
      <c r="AM190" s="48">
        <f t="shared" si="141"/>
        <v>0</v>
      </c>
      <c r="AN190" s="48">
        <f t="shared" si="141"/>
        <v>0</v>
      </c>
      <c r="AO190" s="48">
        <f t="shared" si="141"/>
        <v>0</v>
      </c>
      <c r="AP190" s="48">
        <f t="shared" si="141"/>
        <v>0</v>
      </c>
      <c r="AQ190" s="48">
        <f t="shared" si="114"/>
        <v>2469500</v>
      </c>
      <c r="AR190" s="49">
        <f t="shared" si="120"/>
        <v>9.8780000000000005E-4</v>
      </c>
      <c r="AS190" s="50">
        <f t="shared" si="109"/>
        <v>22530500</v>
      </c>
      <c r="AT190" s="49">
        <f t="shared" si="113"/>
        <v>90.122</v>
      </c>
      <c r="AU190" s="20" t="s">
        <v>90</v>
      </c>
      <c r="AV190" s="20" t="s">
        <v>174</v>
      </c>
      <c r="AW190" s="20"/>
      <c r="AX190" s="48">
        <f>SUM(AX191:AX192)</f>
        <v>0</v>
      </c>
      <c r="AY190" s="48">
        <f>SUM(AY191:AY192)</f>
        <v>0</v>
      </c>
      <c r="AZ190" s="48">
        <f>SUM(AZ191:AZ192)</f>
        <v>2469500</v>
      </c>
      <c r="BA190" s="48">
        <f t="shared" ref="BA190:BB190" si="142">SUM(BA191:BA192)</f>
        <v>0</v>
      </c>
      <c r="BB190" s="48">
        <f t="shared" si="142"/>
        <v>0</v>
      </c>
    </row>
    <row r="191" spans="2:54" x14ac:dyDescent="0.25">
      <c r="B191" s="51">
        <v>521211</v>
      </c>
      <c r="C191" s="20" t="s">
        <v>58</v>
      </c>
      <c r="D191" s="20"/>
      <c r="E191" s="20"/>
      <c r="F191" s="52">
        <v>10000000</v>
      </c>
      <c r="G191" s="52"/>
      <c r="H191" s="52"/>
      <c r="I191" s="52"/>
      <c r="J191" s="52"/>
      <c r="K191" s="52"/>
      <c r="L191" s="52"/>
      <c r="M191" s="52"/>
      <c r="N191" s="53">
        <v>2469500</v>
      </c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>
        <f t="shared" si="114"/>
        <v>2469500</v>
      </c>
      <c r="AR191" s="54">
        <f t="shared" si="120"/>
        <v>2.4694999999999999E-3</v>
      </c>
      <c r="AS191" s="55">
        <f t="shared" si="109"/>
        <v>7530500</v>
      </c>
      <c r="AT191" s="54">
        <f t="shared" si="113"/>
        <v>75.305000000000007</v>
      </c>
      <c r="AU191" s="20" t="s">
        <v>90</v>
      </c>
      <c r="AV191" s="20" t="s">
        <v>174</v>
      </c>
      <c r="AW191" s="20" t="s">
        <v>59</v>
      </c>
      <c r="AX191" s="52"/>
      <c r="AY191" s="52"/>
      <c r="AZ191" s="53">
        <v>2469500</v>
      </c>
      <c r="BA191" s="52"/>
      <c r="BB191" s="52"/>
    </row>
    <row r="192" spans="2:54" x14ac:dyDescent="0.25">
      <c r="B192" s="51">
        <v>524111</v>
      </c>
      <c r="C192" s="20" t="s">
        <v>61</v>
      </c>
      <c r="D192" s="20"/>
      <c r="E192" s="20"/>
      <c r="F192" s="52">
        <v>15000000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>
        <f t="shared" si="114"/>
        <v>0</v>
      </c>
      <c r="AR192" s="54">
        <f t="shared" si="120"/>
        <v>0</v>
      </c>
      <c r="AS192" s="55">
        <f t="shared" si="109"/>
        <v>15000000</v>
      </c>
      <c r="AT192" s="54">
        <f t="shared" si="113"/>
        <v>100</v>
      </c>
      <c r="AU192" s="20" t="s">
        <v>90</v>
      </c>
      <c r="AV192" s="20" t="s">
        <v>174</v>
      </c>
      <c r="AW192" s="20" t="s">
        <v>59</v>
      </c>
      <c r="AX192" s="52"/>
      <c r="AY192" s="52"/>
      <c r="AZ192" s="53"/>
      <c r="BA192" s="52"/>
      <c r="BB192" s="52"/>
    </row>
    <row r="193" spans="2:54" x14ac:dyDescent="0.25">
      <c r="B193" s="46" t="s">
        <v>115</v>
      </c>
      <c r="C193" s="47" t="s">
        <v>179</v>
      </c>
      <c r="D193" s="47"/>
      <c r="E193" s="47"/>
      <c r="F193" s="48">
        <f t="shared" ref="F193:AP193" si="143">SUM(F194:F196)</f>
        <v>80940000</v>
      </c>
      <c r="G193" s="48">
        <f t="shared" si="143"/>
        <v>0</v>
      </c>
      <c r="H193" s="48">
        <f t="shared" si="143"/>
        <v>0</v>
      </c>
      <c r="I193" s="48">
        <f t="shared" si="143"/>
        <v>0</v>
      </c>
      <c r="J193" s="48">
        <f t="shared" si="143"/>
        <v>0</v>
      </c>
      <c r="K193" s="48">
        <f t="shared" si="143"/>
        <v>0</v>
      </c>
      <c r="L193" s="48">
        <f t="shared" si="143"/>
        <v>0</v>
      </c>
      <c r="M193" s="48">
        <f t="shared" si="143"/>
        <v>0</v>
      </c>
      <c r="N193" s="48">
        <f t="shared" si="143"/>
        <v>0</v>
      </c>
      <c r="O193" s="48">
        <f t="shared" si="143"/>
        <v>2500000</v>
      </c>
      <c r="P193" s="48">
        <f t="shared" si="143"/>
        <v>0</v>
      </c>
      <c r="Q193" s="48">
        <f t="shared" si="143"/>
        <v>14993200</v>
      </c>
      <c r="R193" s="48">
        <f t="shared" si="143"/>
        <v>0</v>
      </c>
      <c r="S193" s="48">
        <f t="shared" si="143"/>
        <v>0</v>
      </c>
      <c r="T193" s="48">
        <f t="shared" si="143"/>
        <v>2590000</v>
      </c>
      <c r="U193" s="48">
        <f t="shared" si="143"/>
        <v>0</v>
      </c>
      <c r="V193" s="48">
        <f t="shared" si="143"/>
        <v>0</v>
      </c>
      <c r="W193" s="48">
        <f t="shared" si="143"/>
        <v>0</v>
      </c>
      <c r="X193" s="48">
        <f t="shared" si="143"/>
        <v>0</v>
      </c>
      <c r="Y193" s="48">
        <f t="shared" si="143"/>
        <v>0</v>
      </c>
      <c r="Z193" s="48">
        <f t="shared" si="143"/>
        <v>0</v>
      </c>
      <c r="AA193" s="48">
        <f t="shared" si="143"/>
        <v>0</v>
      </c>
      <c r="AB193" s="48">
        <f t="shared" si="143"/>
        <v>0</v>
      </c>
      <c r="AC193" s="48">
        <f t="shared" si="143"/>
        <v>0</v>
      </c>
      <c r="AD193" s="48">
        <f t="shared" si="143"/>
        <v>0</v>
      </c>
      <c r="AE193" s="48">
        <f t="shared" si="143"/>
        <v>0</v>
      </c>
      <c r="AF193" s="48">
        <f t="shared" si="143"/>
        <v>0</v>
      </c>
      <c r="AG193" s="48">
        <f t="shared" si="143"/>
        <v>0</v>
      </c>
      <c r="AH193" s="48">
        <f t="shared" si="143"/>
        <v>0</v>
      </c>
      <c r="AI193" s="48">
        <f t="shared" si="143"/>
        <v>0</v>
      </c>
      <c r="AJ193" s="48">
        <f t="shared" si="143"/>
        <v>0</v>
      </c>
      <c r="AK193" s="48">
        <f t="shared" si="143"/>
        <v>0</v>
      </c>
      <c r="AL193" s="48">
        <f t="shared" si="143"/>
        <v>0</v>
      </c>
      <c r="AM193" s="48">
        <f t="shared" si="143"/>
        <v>0</v>
      </c>
      <c r="AN193" s="48">
        <f t="shared" si="143"/>
        <v>0</v>
      </c>
      <c r="AO193" s="48">
        <f t="shared" si="143"/>
        <v>0</v>
      </c>
      <c r="AP193" s="48">
        <f t="shared" si="143"/>
        <v>0</v>
      </c>
      <c r="AQ193" s="48">
        <f t="shared" si="114"/>
        <v>20083200</v>
      </c>
      <c r="AR193" s="49">
        <f t="shared" si="120"/>
        <v>2.4812453669384731E-3</v>
      </c>
      <c r="AS193" s="50">
        <f t="shared" si="109"/>
        <v>60856800</v>
      </c>
      <c r="AT193" s="49">
        <f t="shared" si="113"/>
        <v>75.187546330615277</v>
      </c>
      <c r="AU193" s="20" t="s">
        <v>90</v>
      </c>
      <c r="AV193" s="20" t="s">
        <v>174</v>
      </c>
      <c r="AW193" s="20"/>
      <c r="AX193" s="48">
        <f>SUM(AX194:AX196)</f>
        <v>0</v>
      </c>
      <c r="AY193" s="48">
        <f>SUM(AY194:AY196)</f>
        <v>2500000</v>
      </c>
      <c r="AZ193" s="48">
        <f>SUM(AZ194:AZ196)</f>
        <v>0</v>
      </c>
      <c r="BA193" s="48">
        <f t="shared" ref="BA193:BB193" si="144">SUM(BA194:BA196)</f>
        <v>14993200</v>
      </c>
      <c r="BB193" s="48">
        <f t="shared" si="144"/>
        <v>2590000</v>
      </c>
    </row>
    <row r="194" spans="2:54" x14ac:dyDescent="0.25">
      <c r="B194" s="51">
        <v>521211</v>
      </c>
      <c r="C194" s="20" t="s">
        <v>58</v>
      </c>
      <c r="D194" s="20"/>
      <c r="E194" s="20"/>
      <c r="F194" s="52">
        <v>35340000</v>
      </c>
      <c r="G194" s="52"/>
      <c r="H194" s="52"/>
      <c r="I194" s="52"/>
      <c r="J194" s="52"/>
      <c r="K194" s="52"/>
      <c r="L194" s="52"/>
      <c r="M194" s="52"/>
      <c r="N194" s="52"/>
      <c r="O194" s="52">
        <v>2500000</v>
      </c>
      <c r="P194" s="52"/>
      <c r="Q194" s="52">
        <v>3400000</v>
      </c>
      <c r="R194" s="52"/>
      <c r="S194" s="52"/>
      <c r="T194" s="52">
        <v>2590000</v>
      </c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>
        <f t="shared" si="114"/>
        <v>8490000</v>
      </c>
      <c r="AR194" s="54">
        <f t="shared" si="120"/>
        <v>2.4023769100169779E-3</v>
      </c>
      <c r="AS194" s="55">
        <f t="shared" si="109"/>
        <v>26850000</v>
      </c>
      <c r="AT194" s="54">
        <f t="shared" si="113"/>
        <v>75.976230899830227</v>
      </c>
      <c r="AU194" s="20" t="s">
        <v>90</v>
      </c>
      <c r="AV194" s="20" t="s">
        <v>174</v>
      </c>
      <c r="AW194" s="20" t="s">
        <v>59</v>
      </c>
      <c r="AX194" s="52"/>
      <c r="AY194" s="52">
        <v>2500000</v>
      </c>
      <c r="AZ194" s="53"/>
      <c r="BA194" s="52">
        <v>3400000</v>
      </c>
      <c r="BB194" s="52">
        <v>2590000</v>
      </c>
    </row>
    <row r="195" spans="2:54" x14ac:dyDescent="0.25">
      <c r="B195" s="51">
        <v>522151</v>
      </c>
      <c r="C195" s="20" t="s">
        <v>60</v>
      </c>
      <c r="D195" s="20"/>
      <c r="E195" s="20"/>
      <c r="F195" s="52">
        <v>3600000</v>
      </c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>
        <f t="shared" si="114"/>
        <v>0</v>
      </c>
      <c r="AR195" s="54">
        <f t="shared" si="120"/>
        <v>0</v>
      </c>
      <c r="AS195" s="55">
        <f t="shared" si="109"/>
        <v>3600000</v>
      </c>
      <c r="AT195" s="54">
        <f t="shared" si="113"/>
        <v>100</v>
      </c>
      <c r="AU195" s="20" t="s">
        <v>90</v>
      </c>
      <c r="AV195" s="20" t="s">
        <v>174</v>
      </c>
      <c r="AW195" s="20" t="s">
        <v>59</v>
      </c>
      <c r="AX195" s="52"/>
      <c r="AY195" s="52"/>
      <c r="AZ195" s="53"/>
      <c r="BA195" s="52"/>
      <c r="BB195" s="52"/>
    </row>
    <row r="196" spans="2:54" x14ac:dyDescent="0.25">
      <c r="B196" s="51">
        <v>524111</v>
      </c>
      <c r="C196" s="20" t="s">
        <v>61</v>
      </c>
      <c r="D196" s="20"/>
      <c r="E196" s="20"/>
      <c r="F196" s="52">
        <v>42000000</v>
      </c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>
        <v>11593200</v>
      </c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>
        <f t="shared" si="114"/>
        <v>11593200</v>
      </c>
      <c r="AR196" s="54">
        <f t="shared" si="120"/>
        <v>2.7602857142857138E-3</v>
      </c>
      <c r="AS196" s="55">
        <f t="shared" si="109"/>
        <v>30406800</v>
      </c>
      <c r="AT196" s="54">
        <f t="shared" si="113"/>
        <v>72.397142857142853</v>
      </c>
      <c r="AU196" s="20" t="s">
        <v>90</v>
      </c>
      <c r="AV196" s="20" t="s">
        <v>174</v>
      </c>
      <c r="AW196" s="20" t="s">
        <v>59</v>
      </c>
      <c r="AX196" s="52"/>
      <c r="AY196" s="52"/>
      <c r="AZ196" s="53"/>
      <c r="BA196" s="52">
        <v>11593200</v>
      </c>
      <c r="BB196" s="52"/>
    </row>
    <row r="197" spans="2:54" x14ac:dyDescent="0.25">
      <c r="B197" s="46" t="s">
        <v>117</v>
      </c>
      <c r="C197" s="47" t="s">
        <v>180</v>
      </c>
      <c r="D197" s="47"/>
      <c r="E197" s="47"/>
      <c r="F197" s="48">
        <f t="shared" ref="F197:AP197" si="145">SUM(F198:F199)</f>
        <v>27000000</v>
      </c>
      <c r="G197" s="48">
        <f t="shared" si="145"/>
        <v>0</v>
      </c>
      <c r="H197" s="48">
        <f t="shared" si="145"/>
        <v>0</v>
      </c>
      <c r="I197" s="48">
        <f t="shared" si="145"/>
        <v>0</v>
      </c>
      <c r="J197" s="48">
        <f t="shared" si="145"/>
        <v>0</v>
      </c>
      <c r="K197" s="48">
        <f t="shared" si="145"/>
        <v>0</v>
      </c>
      <c r="L197" s="48">
        <f t="shared" si="145"/>
        <v>0</v>
      </c>
      <c r="M197" s="48">
        <f t="shared" si="145"/>
        <v>0</v>
      </c>
      <c r="N197" s="48">
        <f t="shared" si="145"/>
        <v>0</v>
      </c>
      <c r="O197" s="48">
        <f t="shared" si="145"/>
        <v>2499500</v>
      </c>
      <c r="P197" s="48">
        <f t="shared" si="145"/>
        <v>0</v>
      </c>
      <c r="Q197" s="48">
        <f t="shared" si="145"/>
        <v>0</v>
      </c>
      <c r="R197" s="48">
        <f t="shared" si="145"/>
        <v>0</v>
      </c>
      <c r="S197" s="48">
        <f t="shared" si="145"/>
        <v>0</v>
      </c>
      <c r="T197" s="48">
        <f t="shared" si="145"/>
        <v>0</v>
      </c>
      <c r="U197" s="48">
        <f t="shared" si="145"/>
        <v>0</v>
      </c>
      <c r="V197" s="48">
        <f t="shared" si="145"/>
        <v>0</v>
      </c>
      <c r="W197" s="48">
        <f t="shared" si="145"/>
        <v>0</v>
      </c>
      <c r="X197" s="48">
        <f t="shared" si="145"/>
        <v>0</v>
      </c>
      <c r="Y197" s="48">
        <f t="shared" si="145"/>
        <v>0</v>
      </c>
      <c r="Z197" s="48">
        <f t="shared" si="145"/>
        <v>0</v>
      </c>
      <c r="AA197" s="48">
        <f t="shared" si="145"/>
        <v>0</v>
      </c>
      <c r="AB197" s="48">
        <f t="shared" si="145"/>
        <v>0</v>
      </c>
      <c r="AC197" s="48">
        <f t="shared" si="145"/>
        <v>0</v>
      </c>
      <c r="AD197" s="48">
        <f t="shared" si="145"/>
        <v>0</v>
      </c>
      <c r="AE197" s="48">
        <f t="shared" si="145"/>
        <v>0</v>
      </c>
      <c r="AF197" s="48">
        <f t="shared" si="145"/>
        <v>0</v>
      </c>
      <c r="AG197" s="48">
        <f t="shared" si="145"/>
        <v>0</v>
      </c>
      <c r="AH197" s="48">
        <f t="shared" si="145"/>
        <v>0</v>
      </c>
      <c r="AI197" s="48">
        <f t="shared" si="145"/>
        <v>0</v>
      </c>
      <c r="AJ197" s="48">
        <f t="shared" si="145"/>
        <v>0</v>
      </c>
      <c r="AK197" s="48">
        <f t="shared" si="145"/>
        <v>0</v>
      </c>
      <c r="AL197" s="48">
        <f t="shared" si="145"/>
        <v>0</v>
      </c>
      <c r="AM197" s="48">
        <f t="shared" si="145"/>
        <v>0</v>
      </c>
      <c r="AN197" s="48">
        <f t="shared" si="145"/>
        <v>0</v>
      </c>
      <c r="AO197" s="48">
        <f t="shared" si="145"/>
        <v>0</v>
      </c>
      <c r="AP197" s="48">
        <f t="shared" si="145"/>
        <v>0</v>
      </c>
      <c r="AQ197" s="48">
        <f t="shared" si="114"/>
        <v>2499500</v>
      </c>
      <c r="AR197" s="49">
        <f t="shared" si="120"/>
        <v>9.2574074074074076E-4</v>
      </c>
      <c r="AS197" s="50">
        <f t="shared" si="109"/>
        <v>24500500</v>
      </c>
      <c r="AT197" s="49">
        <f t="shared" si="113"/>
        <v>90.742592592592601</v>
      </c>
      <c r="AU197" s="20" t="s">
        <v>90</v>
      </c>
      <c r="AV197" s="20" t="s">
        <v>174</v>
      </c>
      <c r="AW197" s="20"/>
      <c r="AX197" s="48">
        <f>SUM(AX198:AX199)</f>
        <v>0</v>
      </c>
      <c r="AY197" s="48">
        <f>SUM(AY198:AY199)</f>
        <v>2499500</v>
      </c>
      <c r="AZ197" s="48">
        <f>SUM(AZ198:AZ199)</f>
        <v>0</v>
      </c>
      <c r="BA197" s="48">
        <f t="shared" ref="BA197:BB197" si="146">SUM(BA198:BA199)</f>
        <v>0</v>
      </c>
      <c r="BB197" s="48">
        <f t="shared" si="146"/>
        <v>0</v>
      </c>
    </row>
    <row r="198" spans="2:54" x14ac:dyDescent="0.25">
      <c r="B198" s="51">
        <v>521211</v>
      </c>
      <c r="C198" s="20" t="s">
        <v>58</v>
      </c>
      <c r="D198" s="20"/>
      <c r="E198" s="20"/>
      <c r="F198" s="52">
        <v>15000000</v>
      </c>
      <c r="G198" s="52"/>
      <c r="H198" s="52"/>
      <c r="I198" s="52"/>
      <c r="J198" s="52"/>
      <c r="K198" s="52"/>
      <c r="L198" s="52"/>
      <c r="M198" s="52"/>
      <c r="N198" s="52"/>
      <c r="O198" s="52">
        <v>2499500</v>
      </c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>
        <f t="shared" si="114"/>
        <v>2499500</v>
      </c>
      <c r="AR198" s="54">
        <f t="shared" si="120"/>
        <v>1.6663333333333333E-3</v>
      </c>
      <c r="AS198" s="55">
        <f t="shared" si="109"/>
        <v>12500500</v>
      </c>
      <c r="AT198" s="54">
        <f t="shared" si="113"/>
        <v>83.336666666666673</v>
      </c>
      <c r="AU198" s="20" t="s">
        <v>90</v>
      </c>
      <c r="AV198" s="20" t="s">
        <v>174</v>
      </c>
      <c r="AW198" s="20" t="s">
        <v>59</v>
      </c>
      <c r="AX198" s="52"/>
      <c r="AY198" s="52">
        <v>2499500</v>
      </c>
      <c r="AZ198" s="53"/>
      <c r="BA198" s="52"/>
      <c r="BB198" s="52"/>
    </row>
    <row r="199" spans="2:54" x14ac:dyDescent="0.25">
      <c r="B199" s="51">
        <v>524111</v>
      </c>
      <c r="C199" s="20" t="s">
        <v>61</v>
      </c>
      <c r="D199" s="20"/>
      <c r="E199" s="20"/>
      <c r="F199" s="52">
        <v>12000000</v>
      </c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>
        <f t="shared" si="114"/>
        <v>0</v>
      </c>
      <c r="AR199" s="54">
        <f t="shared" si="120"/>
        <v>0</v>
      </c>
      <c r="AS199" s="55">
        <f t="shared" si="109"/>
        <v>12000000</v>
      </c>
      <c r="AT199" s="54">
        <f t="shared" si="113"/>
        <v>100</v>
      </c>
      <c r="AU199" s="20" t="s">
        <v>90</v>
      </c>
      <c r="AV199" s="20" t="s">
        <v>174</v>
      </c>
      <c r="AW199" s="20" t="s">
        <v>59</v>
      </c>
      <c r="AX199" s="52"/>
      <c r="AY199" s="52"/>
      <c r="AZ199" s="53"/>
      <c r="BA199" s="52"/>
      <c r="BB199" s="52"/>
    </row>
    <row r="200" spans="2:54" x14ac:dyDescent="0.25">
      <c r="B200" s="46" t="s">
        <v>121</v>
      </c>
      <c r="C200" s="47" t="s">
        <v>181</v>
      </c>
      <c r="D200" s="47"/>
      <c r="E200" s="47"/>
      <c r="F200" s="48">
        <f t="shared" ref="F200:AP200" si="147">SUM(F201:F203)</f>
        <v>88680000</v>
      </c>
      <c r="G200" s="48">
        <f t="shared" si="147"/>
        <v>0</v>
      </c>
      <c r="H200" s="48">
        <f t="shared" si="147"/>
        <v>0</v>
      </c>
      <c r="I200" s="48">
        <f t="shared" si="147"/>
        <v>0</v>
      </c>
      <c r="J200" s="48">
        <f t="shared" si="147"/>
        <v>0</v>
      </c>
      <c r="K200" s="48">
        <f t="shared" si="147"/>
        <v>0</v>
      </c>
      <c r="L200" s="48">
        <f t="shared" si="147"/>
        <v>0</v>
      </c>
      <c r="M200" s="48">
        <f t="shared" si="147"/>
        <v>0</v>
      </c>
      <c r="N200" s="48">
        <f t="shared" si="147"/>
        <v>13350000</v>
      </c>
      <c r="O200" s="48">
        <f t="shared" si="147"/>
        <v>37050000</v>
      </c>
      <c r="P200" s="48">
        <f t="shared" si="147"/>
        <v>0</v>
      </c>
      <c r="Q200" s="48">
        <f t="shared" si="147"/>
        <v>2490000</v>
      </c>
      <c r="R200" s="48">
        <f t="shared" si="147"/>
        <v>0</v>
      </c>
      <c r="S200" s="48">
        <f t="shared" si="147"/>
        <v>0</v>
      </c>
      <c r="T200" s="48">
        <f t="shared" si="147"/>
        <v>5600000</v>
      </c>
      <c r="U200" s="48">
        <f t="shared" si="147"/>
        <v>0</v>
      </c>
      <c r="V200" s="48">
        <f t="shared" si="147"/>
        <v>0</v>
      </c>
      <c r="W200" s="48">
        <f t="shared" si="147"/>
        <v>0</v>
      </c>
      <c r="X200" s="48">
        <f t="shared" si="147"/>
        <v>0</v>
      </c>
      <c r="Y200" s="48">
        <f t="shared" si="147"/>
        <v>0</v>
      </c>
      <c r="Z200" s="48">
        <f t="shared" si="147"/>
        <v>0</v>
      </c>
      <c r="AA200" s="48">
        <f t="shared" si="147"/>
        <v>0</v>
      </c>
      <c r="AB200" s="48">
        <f t="shared" si="147"/>
        <v>0</v>
      </c>
      <c r="AC200" s="48">
        <f t="shared" si="147"/>
        <v>0</v>
      </c>
      <c r="AD200" s="48">
        <f t="shared" si="147"/>
        <v>0</v>
      </c>
      <c r="AE200" s="48">
        <f t="shared" si="147"/>
        <v>0</v>
      </c>
      <c r="AF200" s="48">
        <f t="shared" si="147"/>
        <v>0</v>
      </c>
      <c r="AG200" s="48">
        <f t="shared" si="147"/>
        <v>0</v>
      </c>
      <c r="AH200" s="48">
        <f t="shared" si="147"/>
        <v>0</v>
      </c>
      <c r="AI200" s="48">
        <f t="shared" si="147"/>
        <v>0</v>
      </c>
      <c r="AJ200" s="48">
        <f t="shared" si="147"/>
        <v>0</v>
      </c>
      <c r="AK200" s="48">
        <f t="shared" si="147"/>
        <v>0</v>
      </c>
      <c r="AL200" s="48">
        <f t="shared" si="147"/>
        <v>0</v>
      </c>
      <c r="AM200" s="48">
        <f t="shared" si="147"/>
        <v>0</v>
      </c>
      <c r="AN200" s="48">
        <f t="shared" si="147"/>
        <v>0</v>
      </c>
      <c r="AO200" s="48">
        <f t="shared" si="147"/>
        <v>0</v>
      </c>
      <c r="AP200" s="48">
        <f t="shared" si="147"/>
        <v>0</v>
      </c>
      <c r="AQ200" s="48">
        <f t="shared" si="114"/>
        <v>58490000</v>
      </c>
      <c r="AR200" s="49">
        <f t="shared" si="120"/>
        <v>6.5956247180875057E-3</v>
      </c>
      <c r="AS200" s="50">
        <f t="shared" si="109"/>
        <v>30190000</v>
      </c>
      <c r="AT200" s="49">
        <f t="shared" si="113"/>
        <v>34.043752819124947</v>
      </c>
      <c r="AU200" s="20" t="s">
        <v>90</v>
      </c>
      <c r="AV200" s="20" t="s">
        <v>174</v>
      </c>
      <c r="AW200" s="20"/>
      <c r="AX200" s="48">
        <f>SUM(AX201:AX203)</f>
        <v>0</v>
      </c>
      <c r="AY200" s="48">
        <f>SUM(AY201:AY203)</f>
        <v>37050000</v>
      </c>
      <c r="AZ200" s="48">
        <f>SUM(AZ201:AZ203)</f>
        <v>13350000</v>
      </c>
      <c r="BA200" s="48">
        <f t="shared" ref="BA200:BB200" si="148">SUM(BA201:BA203)</f>
        <v>2490000</v>
      </c>
      <c r="BB200" s="48">
        <f t="shared" si="148"/>
        <v>5600000</v>
      </c>
    </row>
    <row r="201" spans="2:54" x14ac:dyDescent="0.25">
      <c r="B201" s="51">
        <v>521211</v>
      </c>
      <c r="C201" s="20" t="s">
        <v>58</v>
      </c>
      <c r="D201" s="20"/>
      <c r="E201" s="20"/>
      <c r="F201" s="52">
        <v>4800000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>
        <f t="shared" si="114"/>
        <v>0</v>
      </c>
      <c r="AR201" s="54">
        <f t="shared" si="120"/>
        <v>0</v>
      </c>
      <c r="AS201" s="55">
        <f t="shared" si="109"/>
        <v>4800000</v>
      </c>
      <c r="AT201" s="54">
        <f t="shared" si="113"/>
        <v>100</v>
      </c>
      <c r="AU201" s="20" t="s">
        <v>90</v>
      </c>
      <c r="AV201" s="20" t="s">
        <v>174</v>
      </c>
      <c r="AW201" s="20" t="s">
        <v>59</v>
      </c>
      <c r="AX201" s="52"/>
      <c r="AY201" s="52"/>
      <c r="AZ201" s="53"/>
      <c r="BA201" s="52"/>
      <c r="BB201" s="52"/>
    </row>
    <row r="202" spans="2:54" x14ac:dyDescent="0.25">
      <c r="B202" s="51">
        <v>521811</v>
      </c>
      <c r="C202" s="20" t="s">
        <v>74</v>
      </c>
      <c r="D202" s="20"/>
      <c r="E202" s="20"/>
      <c r="F202" s="52">
        <v>27500000</v>
      </c>
      <c r="G202" s="52"/>
      <c r="H202" s="52"/>
      <c r="I202" s="52"/>
      <c r="J202" s="52"/>
      <c r="K202" s="52"/>
      <c r="L202" s="52"/>
      <c r="M202" s="52"/>
      <c r="N202" s="53">
        <v>2490000</v>
      </c>
      <c r="O202" s="52">
        <v>2490000</v>
      </c>
      <c r="P202" s="52"/>
      <c r="Q202" s="52">
        <v>2490000</v>
      </c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>
        <f t="shared" si="114"/>
        <v>7470000</v>
      </c>
      <c r="AR202" s="54">
        <f t="shared" si="120"/>
        <v>2.7163636363636361E-3</v>
      </c>
      <c r="AS202" s="55">
        <f t="shared" si="109"/>
        <v>20030000</v>
      </c>
      <c r="AT202" s="54">
        <f t="shared" si="113"/>
        <v>72.836363636363629</v>
      </c>
      <c r="AU202" s="20" t="s">
        <v>90</v>
      </c>
      <c r="AV202" s="20" t="s">
        <v>174</v>
      </c>
      <c r="AW202" s="20" t="s">
        <v>59</v>
      </c>
      <c r="AX202" s="52"/>
      <c r="AY202" s="52">
        <v>2490000</v>
      </c>
      <c r="AZ202" s="53">
        <v>2490000</v>
      </c>
      <c r="BA202" s="52">
        <v>2490000</v>
      </c>
      <c r="BB202" s="52"/>
    </row>
    <row r="203" spans="2:54" x14ac:dyDescent="0.25">
      <c r="B203" s="51">
        <v>524111</v>
      </c>
      <c r="C203" s="20" t="s">
        <v>61</v>
      </c>
      <c r="D203" s="20"/>
      <c r="E203" s="20"/>
      <c r="F203" s="52">
        <v>56380000</v>
      </c>
      <c r="G203" s="52"/>
      <c r="H203" s="52"/>
      <c r="I203" s="52"/>
      <c r="J203" s="52"/>
      <c r="K203" s="52"/>
      <c r="L203" s="52"/>
      <c r="M203" s="52"/>
      <c r="N203" s="53">
        <v>10860000</v>
      </c>
      <c r="O203" s="52">
        <v>34560000</v>
      </c>
      <c r="P203" s="52"/>
      <c r="Q203" s="52"/>
      <c r="R203" s="52"/>
      <c r="S203" s="52"/>
      <c r="T203" s="52">
        <v>5600000</v>
      </c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>
        <f t="shared" si="114"/>
        <v>51020000</v>
      </c>
      <c r="AR203" s="54">
        <f t="shared" si="120"/>
        <v>9.04930826534232E-3</v>
      </c>
      <c r="AS203" s="55">
        <f t="shared" si="109"/>
        <v>5360000</v>
      </c>
      <c r="AT203" s="54">
        <f t="shared" si="113"/>
        <v>9.5069173465768007</v>
      </c>
      <c r="AU203" s="20" t="s">
        <v>90</v>
      </c>
      <c r="AV203" s="20" t="s">
        <v>174</v>
      </c>
      <c r="AW203" s="20" t="s">
        <v>59</v>
      </c>
      <c r="AX203" s="52"/>
      <c r="AY203" s="52">
        <v>34560000</v>
      </c>
      <c r="AZ203" s="53">
        <v>10860000</v>
      </c>
      <c r="BA203" s="52"/>
      <c r="BB203" s="52">
        <v>5600000</v>
      </c>
    </row>
    <row r="204" spans="2:54" x14ac:dyDescent="0.25">
      <c r="B204" s="36">
        <v>4345</v>
      </c>
      <c r="C204" s="37" t="s">
        <v>182</v>
      </c>
      <c r="D204" s="37"/>
      <c r="E204" s="37"/>
      <c r="F204" s="38">
        <f t="shared" ref="F204:U205" si="149">F205</f>
        <v>8582500000</v>
      </c>
      <c r="G204" s="38">
        <f t="shared" si="149"/>
        <v>0</v>
      </c>
      <c r="H204" s="38">
        <f t="shared" si="149"/>
        <v>0</v>
      </c>
      <c r="I204" s="38">
        <f t="shared" si="149"/>
        <v>0</v>
      </c>
      <c r="J204" s="38">
        <f t="shared" si="149"/>
        <v>0</v>
      </c>
      <c r="K204" s="38">
        <f t="shared" si="149"/>
        <v>0</v>
      </c>
      <c r="L204" s="38">
        <f t="shared" si="149"/>
        <v>0</v>
      </c>
      <c r="M204" s="38">
        <f t="shared" si="149"/>
        <v>0</v>
      </c>
      <c r="N204" s="38">
        <f t="shared" si="149"/>
        <v>0</v>
      </c>
      <c r="O204" s="38">
        <f t="shared" si="149"/>
        <v>0</v>
      </c>
      <c r="P204" s="38">
        <f t="shared" si="149"/>
        <v>1555695356</v>
      </c>
      <c r="Q204" s="38">
        <f t="shared" si="149"/>
        <v>0</v>
      </c>
      <c r="R204" s="38">
        <f t="shared" si="149"/>
        <v>0</v>
      </c>
      <c r="S204" s="38">
        <f t="shared" si="149"/>
        <v>0</v>
      </c>
      <c r="T204" s="38">
        <f t="shared" si="149"/>
        <v>0</v>
      </c>
      <c r="U204" s="38">
        <f t="shared" si="149"/>
        <v>0</v>
      </c>
      <c r="V204" s="38">
        <f t="shared" ref="V204:BE205" si="150">V205</f>
        <v>0</v>
      </c>
      <c r="W204" s="38">
        <f t="shared" si="150"/>
        <v>0</v>
      </c>
      <c r="X204" s="38">
        <f t="shared" si="150"/>
        <v>0</v>
      </c>
      <c r="Y204" s="38">
        <f t="shared" si="150"/>
        <v>0</v>
      </c>
      <c r="Z204" s="38">
        <f t="shared" si="150"/>
        <v>0</v>
      </c>
      <c r="AA204" s="38">
        <f t="shared" si="150"/>
        <v>0</v>
      </c>
      <c r="AB204" s="38">
        <f t="shared" si="150"/>
        <v>0</v>
      </c>
      <c r="AC204" s="38">
        <f t="shared" si="150"/>
        <v>0</v>
      </c>
      <c r="AD204" s="38">
        <f t="shared" si="150"/>
        <v>0</v>
      </c>
      <c r="AE204" s="38">
        <f t="shared" si="150"/>
        <v>0</v>
      </c>
      <c r="AF204" s="38">
        <f t="shared" si="150"/>
        <v>0</v>
      </c>
      <c r="AG204" s="38">
        <f t="shared" si="150"/>
        <v>0</v>
      </c>
      <c r="AH204" s="38">
        <f t="shared" si="150"/>
        <v>0</v>
      </c>
      <c r="AI204" s="38">
        <f t="shared" si="150"/>
        <v>0</v>
      </c>
      <c r="AJ204" s="38">
        <f t="shared" si="150"/>
        <v>0</v>
      </c>
      <c r="AK204" s="38">
        <f t="shared" si="150"/>
        <v>0</v>
      </c>
      <c r="AL204" s="38">
        <f t="shared" si="150"/>
        <v>0</v>
      </c>
      <c r="AM204" s="38">
        <f t="shared" si="150"/>
        <v>0</v>
      </c>
      <c r="AN204" s="38">
        <f t="shared" si="150"/>
        <v>0</v>
      </c>
      <c r="AO204" s="38">
        <f t="shared" si="150"/>
        <v>0</v>
      </c>
      <c r="AP204" s="38">
        <f t="shared" si="150"/>
        <v>0</v>
      </c>
      <c r="AQ204" s="38">
        <f t="shared" si="114"/>
        <v>1555695356</v>
      </c>
      <c r="AR204" s="39">
        <f t="shared" si="120"/>
        <v>1.8126365930672881E-3</v>
      </c>
      <c r="AS204" s="40">
        <f t="shared" si="109"/>
        <v>7026804644</v>
      </c>
      <c r="AT204" s="39">
        <f t="shared" si="113"/>
        <v>81.87363406932711</v>
      </c>
      <c r="AU204" s="20" t="s">
        <v>103</v>
      </c>
      <c r="AV204" s="20" t="s">
        <v>104</v>
      </c>
      <c r="AW204" s="20"/>
      <c r="AX204" s="38">
        <f t="shared" ref="AX204:BB205" si="151">AX205</f>
        <v>0</v>
      </c>
      <c r="AY204" s="38">
        <f t="shared" si="151"/>
        <v>0</v>
      </c>
      <c r="AZ204" s="38">
        <f t="shared" si="151"/>
        <v>0</v>
      </c>
      <c r="BA204" s="38">
        <f t="shared" si="151"/>
        <v>0</v>
      </c>
      <c r="BB204" s="38">
        <f t="shared" si="151"/>
        <v>0</v>
      </c>
    </row>
    <row r="205" spans="2:54" x14ac:dyDescent="0.25">
      <c r="B205" s="36" t="s">
        <v>183</v>
      </c>
      <c r="C205" s="37" t="s">
        <v>184</v>
      </c>
      <c r="D205" s="37">
        <v>4725</v>
      </c>
      <c r="E205" s="37" t="s">
        <v>185</v>
      </c>
      <c r="F205" s="38">
        <f t="shared" si="149"/>
        <v>8582500000</v>
      </c>
      <c r="G205" s="38">
        <f t="shared" si="149"/>
        <v>0</v>
      </c>
      <c r="H205" s="38">
        <f t="shared" si="149"/>
        <v>0</v>
      </c>
      <c r="I205" s="38">
        <f t="shared" si="149"/>
        <v>0</v>
      </c>
      <c r="J205" s="38">
        <f t="shared" si="149"/>
        <v>0</v>
      </c>
      <c r="K205" s="38">
        <f t="shared" si="149"/>
        <v>0</v>
      </c>
      <c r="L205" s="38">
        <f t="shared" si="149"/>
        <v>0</v>
      </c>
      <c r="M205" s="38">
        <f t="shared" si="149"/>
        <v>0</v>
      </c>
      <c r="N205" s="38">
        <f t="shared" si="149"/>
        <v>0</v>
      </c>
      <c r="O205" s="38">
        <f t="shared" si="149"/>
        <v>0</v>
      </c>
      <c r="P205" s="38">
        <f t="shared" si="149"/>
        <v>1555695356</v>
      </c>
      <c r="Q205" s="38">
        <f t="shared" si="149"/>
        <v>0</v>
      </c>
      <c r="R205" s="38">
        <f t="shared" si="149"/>
        <v>0</v>
      </c>
      <c r="S205" s="38">
        <f t="shared" si="149"/>
        <v>0</v>
      </c>
      <c r="T205" s="38">
        <f t="shared" si="149"/>
        <v>0</v>
      </c>
      <c r="U205" s="38">
        <f t="shared" si="149"/>
        <v>0</v>
      </c>
      <c r="V205" s="38">
        <f t="shared" si="150"/>
        <v>0</v>
      </c>
      <c r="W205" s="38">
        <f t="shared" si="150"/>
        <v>0</v>
      </c>
      <c r="X205" s="38">
        <f t="shared" si="150"/>
        <v>0</v>
      </c>
      <c r="Y205" s="38">
        <f t="shared" si="150"/>
        <v>0</v>
      </c>
      <c r="Z205" s="38">
        <f t="shared" si="150"/>
        <v>0</v>
      </c>
      <c r="AA205" s="38">
        <f t="shared" si="150"/>
        <v>0</v>
      </c>
      <c r="AB205" s="38">
        <f t="shared" si="150"/>
        <v>0</v>
      </c>
      <c r="AC205" s="38">
        <f t="shared" si="150"/>
        <v>0</v>
      </c>
      <c r="AD205" s="38">
        <f t="shared" si="150"/>
        <v>0</v>
      </c>
      <c r="AE205" s="38">
        <f t="shared" si="150"/>
        <v>0</v>
      </c>
      <c r="AF205" s="38">
        <f t="shared" si="150"/>
        <v>0</v>
      </c>
      <c r="AG205" s="38">
        <f t="shared" si="150"/>
        <v>0</v>
      </c>
      <c r="AH205" s="38">
        <f t="shared" si="150"/>
        <v>0</v>
      </c>
      <c r="AI205" s="38">
        <f t="shared" si="150"/>
        <v>0</v>
      </c>
      <c r="AJ205" s="38">
        <f t="shared" si="150"/>
        <v>0</v>
      </c>
      <c r="AK205" s="38">
        <f t="shared" si="150"/>
        <v>0</v>
      </c>
      <c r="AL205" s="38">
        <f t="shared" si="150"/>
        <v>0</v>
      </c>
      <c r="AM205" s="38">
        <f t="shared" si="150"/>
        <v>0</v>
      </c>
      <c r="AN205" s="38">
        <f t="shared" si="150"/>
        <v>0</v>
      </c>
      <c r="AO205" s="38">
        <f t="shared" si="150"/>
        <v>0</v>
      </c>
      <c r="AP205" s="38">
        <f t="shared" si="150"/>
        <v>0</v>
      </c>
      <c r="AQ205" s="38">
        <f t="shared" si="114"/>
        <v>1555695356</v>
      </c>
      <c r="AR205" s="39">
        <f t="shared" si="120"/>
        <v>1.8126365930672881E-3</v>
      </c>
      <c r="AS205" s="40">
        <f t="shared" si="109"/>
        <v>7026804644</v>
      </c>
      <c r="AT205" s="39">
        <f t="shared" si="113"/>
        <v>81.87363406932711</v>
      </c>
      <c r="AU205" s="20" t="s">
        <v>103</v>
      </c>
      <c r="AV205" s="20" t="s">
        <v>104</v>
      </c>
      <c r="AW205" s="20"/>
      <c r="AX205" s="38">
        <f t="shared" si="151"/>
        <v>0</v>
      </c>
      <c r="AY205" s="38">
        <f t="shared" si="151"/>
        <v>0</v>
      </c>
      <c r="AZ205" s="38">
        <f t="shared" si="151"/>
        <v>0</v>
      </c>
      <c r="BA205" s="38">
        <f t="shared" si="151"/>
        <v>0</v>
      </c>
      <c r="BB205" s="38">
        <f t="shared" si="151"/>
        <v>0</v>
      </c>
    </row>
    <row r="206" spans="2:54" x14ac:dyDescent="0.25">
      <c r="B206" s="36" t="s">
        <v>186</v>
      </c>
      <c r="C206" s="37" t="s">
        <v>187</v>
      </c>
      <c r="D206" s="37">
        <v>4725</v>
      </c>
      <c r="E206" s="37" t="s">
        <v>185</v>
      </c>
      <c r="F206" s="38">
        <f>F207+F227</f>
        <v>8582500000</v>
      </c>
      <c r="G206" s="38">
        <f t="shared" ref="G206:AP206" si="152">G207+G227</f>
        <v>0</v>
      </c>
      <c r="H206" s="38">
        <f t="shared" si="152"/>
        <v>0</v>
      </c>
      <c r="I206" s="38">
        <f t="shared" si="152"/>
        <v>0</v>
      </c>
      <c r="J206" s="38">
        <f t="shared" si="152"/>
        <v>0</v>
      </c>
      <c r="K206" s="38">
        <f t="shared" si="152"/>
        <v>0</v>
      </c>
      <c r="L206" s="38">
        <f t="shared" si="152"/>
        <v>0</v>
      </c>
      <c r="M206" s="38">
        <f t="shared" si="152"/>
        <v>0</v>
      </c>
      <c r="N206" s="38">
        <f t="shared" si="152"/>
        <v>0</v>
      </c>
      <c r="O206" s="38">
        <f t="shared" si="152"/>
        <v>0</v>
      </c>
      <c r="P206" s="38">
        <f t="shared" si="152"/>
        <v>1555695356</v>
      </c>
      <c r="Q206" s="38">
        <f t="shared" si="152"/>
        <v>0</v>
      </c>
      <c r="R206" s="38">
        <f t="shared" si="152"/>
        <v>0</v>
      </c>
      <c r="S206" s="38">
        <f t="shared" si="152"/>
        <v>0</v>
      </c>
      <c r="T206" s="38">
        <f t="shared" si="152"/>
        <v>0</v>
      </c>
      <c r="U206" s="38">
        <f t="shared" si="152"/>
        <v>0</v>
      </c>
      <c r="V206" s="38">
        <f t="shared" si="152"/>
        <v>0</v>
      </c>
      <c r="W206" s="38">
        <f t="shared" si="152"/>
        <v>0</v>
      </c>
      <c r="X206" s="38">
        <f t="shared" si="152"/>
        <v>0</v>
      </c>
      <c r="Y206" s="38">
        <f t="shared" si="152"/>
        <v>0</v>
      </c>
      <c r="Z206" s="38">
        <f t="shared" si="152"/>
        <v>0</v>
      </c>
      <c r="AA206" s="38">
        <f t="shared" si="152"/>
        <v>0</v>
      </c>
      <c r="AB206" s="38">
        <f t="shared" si="152"/>
        <v>0</v>
      </c>
      <c r="AC206" s="38">
        <f t="shared" si="152"/>
        <v>0</v>
      </c>
      <c r="AD206" s="38">
        <f t="shared" si="152"/>
        <v>0</v>
      </c>
      <c r="AE206" s="38">
        <f t="shared" si="152"/>
        <v>0</v>
      </c>
      <c r="AF206" s="38">
        <f t="shared" si="152"/>
        <v>0</v>
      </c>
      <c r="AG206" s="38">
        <f t="shared" si="152"/>
        <v>0</v>
      </c>
      <c r="AH206" s="38">
        <f t="shared" si="152"/>
        <v>0</v>
      </c>
      <c r="AI206" s="38">
        <f t="shared" si="152"/>
        <v>0</v>
      </c>
      <c r="AJ206" s="38">
        <f t="shared" si="152"/>
        <v>0</v>
      </c>
      <c r="AK206" s="38">
        <f t="shared" si="152"/>
        <v>0</v>
      </c>
      <c r="AL206" s="38">
        <f t="shared" si="152"/>
        <v>0</v>
      </c>
      <c r="AM206" s="38">
        <f t="shared" si="152"/>
        <v>0</v>
      </c>
      <c r="AN206" s="38">
        <f t="shared" si="152"/>
        <v>0</v>
      </c>
      <c r="AO206" s="38">
        <f t="shared" si="152"/>
        <v>0</v>
      </c>
      <c r="AP206" s="38">
        <f t="shared" si="152"/>
        <v>0</v>
      </c>
      <c r="AQ206" s="38">
        <f t="shared" si="114"/>
        <v>1555695356</v>
      </c>
      <c r="AR206" s="39">
        <f t="shared" si="120"/>
        <v>1.8126365930672881E-3</v>
      </c>
      <c r="AS206" s="40">
        <f t="shared" si="109"/>
        <v>7026804644</v>
      </c>
      <c r="AT206" s="39">
        <f t="shared" si="113"/>
        <v>81.87363406932711</v>
      </c>
      <c r="AU206" s="20" t="s">
        <v>103</v>
      </c>
      <c r="AV206" s="20" t="s">
        <v>104</v>
      </c>
      <c r="AW206" s="20"/>
      <c r="AX206" s="38">
        <f t="shared" ref="AX206:BB206" si="153">AX207+AX227</f>
        <v>0</v>
      </c>
      <c r="AY206" s="38">
        <f t="shared" si="153"/>
        <v>0</v>
      </c>
      <c r="AZ206" s="38">
        <f t="shared" si="153"/>
        <v>0</v>
      </c>
      <c r="BA206" s="38">
        <f t="shared" si="153"/>
        <v>0</v>
      </c>
      <c r="BB206" s="38">
        <f t="shared" si="153"/>
        <v>0</v>
      </c>
    </row>
    <row r="207" spans="2:54" x14ac:dyDescent="0.25">
      <c r="B207" s="36">
        <v>301</v>
      </c>
      <c r="C207" s="37" t="s">
        <v>188</v>
      </c>
      <c r="D207" s="37"/>
      <c r="E207" s="37"/>
      <c r="F207" s="38">
        <f>F208+F215+F221+F225</f>
        <v>8473300000</v>
      </c>
      <c r="G207" s="38">
        <f t="shared" ref="G207:AP207" si="154">G208+G215+G221+G225</f>
        <v>0</v>
      </c>
      <c r="H207" s="38">
        <f t="shared" si="154"/>
        <v>0</v>
      </c>
      <c r="I207" s="38">
        <f t="shared" si="154"/>
        <v>0</v>
      </c>
      <c r="J207" s="38">
        <f t="shared" si="154"/>
        <v>0</v>
      </c>
      <c r="K207" s="38">
        <f t="shared" si="154"/>
        <v>0</v>
      </c>
      <c r="L207" s="38">
        <f t="shared" si="154"/>
        <v>0</v>
      </c>
      <c r="M207" s="38">
        <f t="shared" si="154"/>
        <v>0</v>
      </c>
      <c r="N207" s="38">
        <f t="shared" si="154"/>
        <v>0</v>
      </c>
      <c r="O207" s="38">
        <f t="shared" si="154"/>
        <v>0</v>
      </c>
      <c r="P207" s="38">
        <f t="shared" si="154"/>
        <v>1555695356</v>
      </c>
      <c r="Q207" s="38">
        <f t="shared" si="154"/>
        <v>0</v>
      </c>
      <c r="R207" s="38">
        <f t="shared" si="154"/>
        <v>0</v>
      </c>
      <c r="S207" s="38">
        <f t="shared" si="154"/>
        <v>0</v>
      </c>
      <c r="T207" s="38">
        <f t="shared" si="154"/>
        <v>0</v>
      </c>
      <c r="U207" s="38">
        <f t="shared" si="154"/>
        <v>0</v>
      </c>
      <c r="V207" s="38">
        <f t="shared" si="154"/>
        <v>0</v>
      </c>
      <c r="W207" s="38">
        <f t="shared" si="154"/>
        <v>0</v>
      </c>
      <c r="X207" s="38">
        <f t="shared" si="154"/>
        <v>0</v>
      </c>
      <c r="Y207" s="38">
        <f t="shared" si="154"/>
        <v>0</v>
      </c>
      <c r="Z207" s="38">
        <f t="shared" si="154"/>
        <v>0</v>
      </c>
      <c r="AA207" s="38">
        <f t="shared" si="154"/>
        <v>0</v>
      </c>
      <c r="AB207" s="38">
        <f t="shared" si="154"/>
        <v>0</v>
      </c>
      <c r="AC207" s="38">
        <f t="shared" si="154"/>
        <v>0</v>
      </c>
      <c r="AD207" s="38">
        <f t="shared" si="154"/>
        <v>0</v>
      </c>
      <c r="AE207" s="38">
        <f t="shared" si="154"/>
        <v>0</v>
      </c>
      <c r="AF207" s="38">
        <f t="shared" si="154"/>
        <v>0</v>
      </c>
      <c r="AG207" s="38">
        <f t="shared" si="154"/>
        <v>0</v>
      </c>
      <c r="AH207" s="38">
        <f t="shared" si="154"/>
        <v>0</v>
      </c>
      <c r="AI207" s="38">
        <f t="shared" si="154"/>
        <v>0</v>
      </c>
      <c r="AJ207" s="38">
        <f t="shared" si="154"/>
        <v>0</v>
      </c>
      <c r="AK207" s="38">
        <f t="shared" si="154"/>
        <v>0</v>
      </c>
      <c r="AL207" s="38">
        <f t="shared" si="154"/>
        <v>0</v>
      </c>
      <c r="AM207" s="38">
        <f t="shared" si="154"/>
        <v>0</v>
      </c>
      <c r="AN207" s="38">
        <f t="shared" si="154"/>
        <v>0</v>
      </c>
      <c r="AO207" s="38">
        <f t="shared" si="154"/>
        <v>0</v>
      </c>
      <c r="AP207" s="38">
        <f t="shared" si="154"/>
        <v>0</v>
      </c>
      <c r="AQ207" s="38">
        <f t="shared" si="114"/>
        <v>1555695356</v>
      </c>
      <c r="AR207" s="39">
        <f t="shared" si="120"/>
        <v>1.8359970212313975E-3</v>
      </c>
      <c r="AS207" s="40">
        <f t="shared" si="109"/>
        <v>6917604644</v>
      </c>
      <c r="AT207" s="39">
        <f t="shared" si="113"/>
        <v>81.640029787686032</v>
      </c>
      <c r="AU207" s="20" t="s">
        <v>103</v>
      </c>
      <c r="AV207" s="20" t="s">
        <v>104</v>
      </c>
      <c r="AW207" s="20"/>
      <c r="AX207" s="38">
        <f t="shared" ref="AX207:BB207" si="155">AX208+AX215+AX221+AX225</f>
        <v>0</v>
      </c>
      <c r="AY207" s="38">
        <f t="shared" si="155"/>
        <v>0</v>
      </c>
      <c r="AZ207" s="38">
        <f t="shared" si="155"/>
        <v>0</v>
      </c>
      <c r="BA207" s="38">
        <f t="shared" si="155"/>
        <v>0</v>
      </c>
      <c r="BB207" s="38">
        <f t="shared" si="155"/>
        <v>0</v>
      </c>
    </row>
    <row r="208" spans="2:54" x14ac:dyDescent="0.25">
      <c r="B208" s="46" t="s">
        <v>56</v>
      </c>
      <c r="C208" s="47" t="s">
        <v>189</v>
      </c>
      <c r="D208" s="47"/>
      <c r="E208" s="47"/>
      <c r="F208" s="48">
        <f>SUM(F209:F214)</f>
        <v>1713564000</v>
      </c>
      <c r="G208" s="48">
        <f t="shared" ref="G208:AP208" si="156">SUM(G209:G214)</f>
        <v>0</v>
      </c>
      <c r="H208" s="48">
        <f t="shared" si="156"/>
        <v>0</v>
      </c>
      <c r="I208" s="48">
        <f t="shared" si="156"/>
        <v>0</v>
      </c>
      <c r="J208" s="48">
        <f t="shared" si="156"/>
        <v>0</v>
      </c>
      <c r="K208" s="48">
        <f t="shared" si="156"/>
        <v>0</v>
      </c>
      <c r="L208" s="48">
        <f t="shared" si="156"/>
        <v>0</v>
      </c>
      <c r="M208" s="48">
        <f t="shared" si="156"/>
        <v>0</v>
      </c>
      <c r="N208" s="48">
        <f t="shared" si="156"/>
        <v>0</v>
      </c>
      <c r="O208" s="48">
        <f t="shared" si="156"/>
        <v>0</v>
      </c>
      <c r="P208" s="48">
        <f t="shared" si="156"/>
        <v>5900000</v>
      </c>
      <c r="Q208" s="48">
        <f t="shared" si="156"/>
        <v>0</v>
      </c>
      <c r="R208" s="48">
        <f t="shared" si="156"/>
        <v>0</v>
      </c>
      <c r="S208" s="48">
        <f t="shared" si="156"/>
        <v>0</v>
      </c>
      <c r="T208" s="48">
        <f t="shared" si="156"/>
        <v>0</v>
      </c>
      <c r="U208" s="48">
        <f t="shared" si="156"/>
        <v>0</v>
      </c>
      <c r="V208" s="48">
        <f t="shared" si="156"/>
        <v>0</v>
      </c>
      <c r="W208" s="48">
        <f t="shared" si="156"/>
        <v>0</v>
      </c>
      <c r="X208" s="48">
        <f t="shared" si="156"/>
        <v>0</v>
      </c>
      <c r="Y208" s="48">
        <f t="shared" si="156"/>
        <v>0</v>
      </c>
      <c r="Z208" s="48">
        <f t="shared" si="156"/>
        <v>0</v>
      </c>
      <c r="AA208" s="48">
        <f t="shared" si="156"/>
        <v>0</v>
      </c>
      <c r="AB208" s="48">
        <f t="shared" si="156"/>
        <v>0</v>
      </c>
      <c r="AC208" s="48">
        <f t="shared" si="156"/>
        <v>0</v>
      </c>
      <c r="AD208" s="48">
        <f t="shared" si="156"/>
        <v>0</v>
      </c>
      <c r="AE208" s="48">
        <f t="shared" si="156"/>
        <v>0</v>
      </c>
      <c r="AF208" s="48">
        <f t="shared" si="156"/>
        <v>0</v>
      </c>
      <c r="AG208" s="48">
        <f t="shared" si="156"/>
        <v>0</v>
      </c>
      <c r="AH208" s="48">
        <f t="shared" si="156"/>
        <v>0</v>
      </c>
      <c r="AI208" s="48">
        <f t="shared" si="156"/>
        <v>0</v>
      </c>
      <c r="AJ208" s="48">
        <f t="shared" si="156"/>
        <v>0</v>
      </c>
      <c r="AK208" s="48">
        <f t="shared" si="156"/>
        <v>0</v>
      </c>
      <c r="AL208" s="48">
        <f t="shared" si="156"/>
        <v>0</v>
      </c>
      <c r="AM208" s="48">
        <f t="shared" si="156"/>
        <v>0</v>
      </c>
      <c r="AN208" s="48">
        <f t="shared" si="156"/>
        <v>0</v>
      </c>
      <c r="AO208" s="48">
        <f t="shared" si="156"/>
        <v>0</v>
      </c>
      <c r="AP208" s="48">
        <f t="shared" si="156"/>
        <v>0</v>
      </c>
      <c r="AQ208" s="48">
        <f t="shared" si="114"/>
        <v>5900000</v>
      </c>
      <c r="AR208" s="49">
        <f t="shared" si="120"/>
        <v>3.4431162185946947E-5</v>
      </c>
      <c r="AS208" s="50">
        <f t="shared" si="109"/>
        <v>1707664000</v>
      </c>
      <c r="AT208" s="49">
        <f t="shared" si="113"/>
        <v>99.655688378140525</v>
      </c>
      <c r="AU208" s="20" t="s">
        <v>103</v>
      </c>
      <c r="AV208" s="20" t="s">
        <v>104</v>
      </c>
      <c r="AW208" s="20"/>
      <c r="AX208" s="48">
        <f t="shared" ref="AX208:BB208" si="157">SUM(AX209:AX214)</f>
        <v>0</v>
      </c>
      <c r="AY208" s="48">
        <f t="shared" si="157"/>
        <v>0</v>
      </c>
      <c r="AZ208" s="48">
        <f t="shared" si="157"/>
        <v>0</v>
      </c>
      <c r="BA208" s="48">
        <f t="shared" si="157"/>
        <v>0</v>
      </c>
      <c r="BB208" s="48">
        <f t="shared" si="157"/>
        <v>0</v>
      </c>
    </row>
    <row r="209" spans="2:54" x14ac:dyDescent="0.25">
      <c r="B209" s="51">
        <v>521211</v>
      </c>
      <c r="C209" s="20" t="s">
        <v>58</v>
      </c>
      <c r="D209" s="20"/>
      <c r="E209" s="20"/>
      <c r="F209" s="52">
        <v>99100000</v>
      </c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>
        <f t="shared" si="114"/>
        <v>0</v>
      </c>
      <c r="AR209" s="54">
        <f t="shared" si="120"/>
        <v>0</v>
      </c>
      <c r="AS209" s="55">
        <f t="shared" si="109"/>
        <v>99100000</v>
      </c>
      <c r="AT209" s="54">
        <f t="shared" si="113"/>
        <v>100</v>
      </c>
      <c r="AU209" s="20" t="s">
        <v>103</v>
      </c>
      <c r="AV209" s="20" t="s">
        <v>104</v>
      </c>
      <c r="AW209" s="20" t="s">
        <v>59</v>
      </c>
      <c r="AX209" s="52"/>
      <c r="AY209" s="52"/>
      <c r="AZ209" s="52"/>
      <c r="BA209" s="52"/>
      <c r="BB209" s="52"/>
    </row>
    <row r="210" spans="2:54" x14ac:dyDescent="0.25">
      <c r="B210" s="51">
        <v>521219</v>
      </c>
      <c r="C210" s="20" t="s">
        <v>73</v>
      </c>
      <c r="D210" s="20"/>
      <c r="E210" s="20"/>
      <c r="F210" s="52">
        <v>1333864000</v>
      </c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>
        <f t="shared" si="114"/>
        <v>0</v>
      </c>
      <c r="AR210" s="54">
        <f t="shared" si="120"/>
        <v>0</v>
      </c>
      <c r="AS210" s="55">
        <f t="shared" si="109"/>
        <v>1333864000</v>
      </c>
      <c r="AT210" s="54">
        <f t="shared" si="113"/>
        <v>100</v>
      </c>
      <c r="AU210" s="20" t="s">
        <v>103</v>
      </c>
      <c r="AV210" s="20" t="s">
        <v>104</v>
      </c>
      <c r="AW210" s="20" t="s">
        <v>59</v>
      </c>
      <c r="AX210" s="52"/>
      <c r="AY210" s="52"/>
      <c r="AZ210" s="52"/>
      <c r="BA210" s="52"/>
      <c r="BB210" s="52"/>
    </row>
    <row r="211" spans="2:54" x14ac:dyDescent="0.25">
      <c r="B211" s="51">
        <v>521811</v>
      </c>
      <c r="C211" s="20" t="s">
        <v>74</v>
      </c>
      <c r="D211" s="20"/>
      <c r="E211" s="20"/>
      <c r="F211" s="52">
        <v>25000000</v>
      </c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>
        <f t="shared" si="114"/>
        <v>0</v>
      </c>
      <c r="AR211" s="54">
        <f t="shared" si="120"/>
        <v>0</v>
      </c>
      <c r="AS211" s="55">
        <f t="shared" si="109"/>
        <v>25000000</v>
      </c>
      <c r="AT211" s="54">
        <f t="shared" si="113"/>
        <v>100</v>
      </c>
      <c r="AU211" s="20" t="s">
        <v>103</v>
      </c>
      <c r="AV211" s="20" t="s">
        <v>104</v>
      </c>
      <c r="AW211" s="20" t="s">
        <v>59</v>
      </c>
      <c r="AX211" s="52"/>
      <c r="AY211" s="52"/>
      <c r="AZ211" s="52"/>
      <c r="BA211" s="52"/>
      <c r="BB211" s="52"/>
    </row>
    <row r="212" spans="2:54" x14ac:dyDescent="0.25">
      <c r="B212" s="51">
        <v>522151</v>
      </c>
      <c r="C212" s="20" t="s">
        <v>60</v>
      </c>
      <c r="D212" s="20"/>
      <c r="E212" s="20"/>
      <c r="F212" s="52">
        <v>15000000</v>
      </c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>
        <f t="shared" si="114"/>
        <v>0</v>
      </c>
      <c r="AR212" s="54">
        <f t="shared" si="120"/>
        <v>0</v>
      </c>
      <c r="AS212" s="55">
        <f t="shared" si="109"/>
        <v>15000000</v>
      </c>
      <c r="AT212" s="54">
        <f t="shared" si="113"/>
        <v>100</v>
      </c>
      <c r="AU212" s="20" t="s">
        <v>103</v>
      </c>
      <c r="AV212" s="20" t="s">
        <v>104</v>
      </c>
      <c r="AW212" s="20" t="s">
        <v>59</v>
      </c>
      <c r="AX212" s="52"/>
      <c r="AY212" s="52"/>
      <c r="AZ212" s="52"/>
      <c r="BA212" s="52"/>
      <c r="BB212" s="52"/>
    </row>
    <row r="213" spans="2:54" x14ac:dyDescent="0.25">
      <c r="B213" s="51">
        <v>522191</v>
      </c>
      <c r="C213" s="20" t="s">
        <v>120</v>
      </c>
      <c r="D213" s="20"/>
      <c r="E213" s="20"/>
      <c r="F213" s="52">
        <v>102600000</v>
      </c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>
        <f t="shared" si="114"/>
        <v>0</v>
      </c>
      <c r="AR213" s="54">
        <f t="shared" si="120"/>
        <v>0</v>
      </c>
      <c r="AS213" s="55">
        <f t="shared" si="109"/>
        <v>102600000</v>
      </c>
      <c r="AT213" s="54">
        <f t="shared" si="113"/>
        <v>100</v>
      </c>
      <c r="AU213" s="20" t="s">
        <v>103</v>
      </c>
      <c r="AV213" s="20" t="s">
        <v>104</v>
      </c>
      <c r="AW213" s="20" t="s">
        <v>59</v>
      </c>
      <c r="AX213" s="52"/>
      <c r="AY213" s="52"/>
      <c r="AZ213" s="52"/>
      <c r="BA213" s="52"/>
      <c r="BB213" s="52"/>
    </row>
    <row r="214" spans="2:54" x14ac:dyDescent="0.25">
      <c r="B214" s="51">
        <v>524111</v>
      </c>
      <c r="C214" s="20" t="s">
        <v>61</v>
      </c>
      <c r="D214" s="20"/>
      <c r="E214" s="20"/>
      <c r="F214" s="52">
        <v>138000000</v>
      </c>
      <c r="G214" s="52"/>
      <c r="H214" s="52"/>
      <c r="I214" s="52"/>
      <c r="J214" s="52"/>
      <c r="K214" s="52"/>
      <c r="L214" s="52"/>
      <c r="M214" s="52"/>
      <c r="N214" s="52"/>
      <c r="O214" s="52"/>
      <c r="P214" s="52">
        <v>5900000</v>
      </c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>
        <f t="shared" si="114"/>
        <v>5900000</v>
      </c>
      <c r="AR214" s="54">
        <f t="shared" si="120"/>
        <v>4.2753623188405797E-4</v>
      </c>
      <c r="AS214" s="55">
        <f t="shared" si="109"/>
        <v>132100000</v>
      </c>
      <c r="AT214" s="54">
        <f t="shared" si="113"/>
        <v>95.724637681159422</v>
      </c>
      <c r="AU214" s="20" t="s">
        <v>103</v>
      </c>
      <c r="AV214" s="20" t="s">
        <v>104</v>
      </c>
      <c r="AW214" s="20" t="s">
        <v>59</v>
      </c>
      <c r="AX214" s="52"/>
      <c r="AY214" s="52"/>
      <c r="AZ214" s="52"/>
      <c r="BA214" s="52"/>
      <c r="BB214" s="52"/>
    </row>
    <row r="215" spans="2:54" x14ac:dyDescent="0.25">
      <c r="B215" s="46" t="s">
        <v>62</v>
      </c>
      <c r="C215" s="47" t="s">
        <v>190</v>
      </c>
      <c r="D215" s="47"/>
      <c r="E215" s="47"/>
      <c r="F215" s="48">
        <f t="shared" ref="F215:AP215" si="158">SUM(F216:F220)</f>
        <v>6555695000</v>
      </c>
      <c r="G215" s="48">
        <f t="shared" si="158"/>
        <v>0</v>
      </c>
      <c r="H215" s="48">
        <f t="shared" si="158"/>
        <v>0</v>
      </c>
      <c r="I215" s="48">
        <f t="shared" si="158"/>
        <v>0</v>
      </c>
      <c r="J215" s="48">
        <f t="shared" si="158"/>
        <v>0</v>
      </c>
      <c r="K215" s="48">
        <f t="shared" si="158"/>
        <v>0</v>
      </c>
      <c r="L215" s="48">
        <f t="shared" si="158"/>
        <v>0</v>
      </c>
      <c r="M215" s="48">
        <f t="shared" si="158"/>
        <v>0</v>
      </c>
      <c r="N215" s="48">
        <f t="shared" si="158"/>
        <v>0</v>
      </c>
      <c r="O215" s="48">
        <f t="shared" si="158"/>
        <v>0</v>
      </c>
      <c r="P215" s="48">
        <f t="shared" si="158"/>
        <v>1549795356</v>
      </c>
      <c r="Q215" s="48">
        <f t="shared" si="158"/>
        <v>0</v>
      </c>
      <c r="R215" s="48">
        <f t="shared" si="158"/>
        <v>0</v>
      </c>
      <c r="S215" s="48">
        <f t="shared" si="158"/>
        <v>0</v>
      </c>
      <c r="T215" s="48">
        <f t="shared" si="158"/>
        <v>0</v>
      </c>
      <c r="U215" s="48">
        <f t="shared" si="158"/>
        <v>0</v>
      </c>
      <c r="V215" s="48">
        <f t="shared" si="158"/>
        <v>0</v>
      </c>
      <c r="W215" s="48">
        <f t="shared" si="158"/>
        <v>0</v>
      </c>
      <c r="X215" s="48">
        <f t="shared" si="158"/>
        <v>0</v>
      </c>
      <c r="Y215" s="48">
        <f t="shared" si="158"/>
        <v>0</v>
      </c>
      <c r="Z215" s="48">
        <f t="shared" si="158"/>
        <v>0</v>
      </c>
      <c r="AA215" s="48">
        <f t="shared" si="158"/>
        <v>0</v>
      </c>
      <c r="AB215" s="48">
        <f t="shared" si="158"/>
        <v>0</v>
      </c>
      <c r="AC215" s="48">
        <f t="shared" si="158"/>
        <v>0</v>
      </c>
      <c r="AD215" s="48">
        <f t="shared" si="158"/>
        <v>0</v>
      </c>
      <c r="AE215" s="48">
        <f t="shared" si="158"/>
        <v>0</v>
      </c>
      <c r="AF215" s="48">
        <f t="shared" si="158"/>
        <v>0</v>
      </c>
      <c r="AG215" s="48">
        <f t="shared" si="158"/>
        <v>0</v>
      </c>
      <c r="AH215" s="48">
        <f t="shared" si="158"/>
        <v>0</v>
      </c>
      <c r="AI215" s="48">
        <f t="shared" si="158"/>
        <v>0</v>
      </c>
      <c r="AJ215" s="48">
        <f t="shared" si="158"/>
        <v>0</v>
      </c>
      <c r="AK215" s="48">
        <f t="shared" si="158"/>
        <v>0</v>
      </c>
      <c r="AL215" s="48">
        <f t="shared" si="158"/>
        <v>0</v>
      </c>
      <c r="AM215" s="48">
        <f t="shared" si="158"/>
        <v>0</v>
      </c>
      <c r="AN215" s="48">
        <f t="shared" si="158"/>
        <v>0</v>
      </c>
      <c r="AO215" s="48">
        <f t="shared" si="158"/>
        <v>0</v>
      </c>
      <c r="AP215" s="48">
        <f t="shared" si="158"/>
        <v>0</v>
      </c>
      <c r="AQ215" s="48">
        <f t="shared" si="114"/>
        <v>1549795356</v>
      </c>
      <c r="AR215" s="49">
        <f t="shared" si="120"/>
        <v>2.3640443248198703E-3</v>
      </c>
      <c r="AS215" s="50">
        <f t="shared" ref="AS215:AS256" si="159">F215-AQ215</f>
        <v>5005899644</v>
      </c>
      <c r="AT215" s="49">
        <f t="shared" si="113"/>
        <v>76.359556751801293</v>
      </c>
      <c r="AU215" s="20" t="s">
        <v>103</v>
      </c>
      <c r="AV215" s="20" t="s">
        <v>104</v>
      </c>
      <c r="AW215" s="20"/>
      <c r="AX215" s="48">
        <f t="shared" ref="AX215:BB215" si="160">SUM(AX216:AX220)</f>
        <v>0</v>
      </c>
      <c r="AY215" s="48">
        <f t="shared" si="160"/>
        <v>0</v>
      </c>
      <c r="AZ215" s="48">
        <f t="shared" si="160"/>
        <v>0</v>
      </c>
      <c r="BA215" s="48">
        <f t="shared" si="160"/>
        <v>0</v>
      </c>
      <c r="BB215" s="48">
        <f t="shared" si="160"/>
        <v>0</v>
      </c>
    </row>
    <row r="216" spans="2:54" x14ac:dyDescent="0.25">
      <c r="B216" s="51">
        <v>521211</v>
      </c>
      <c r="C216" s="20" t="s">
        <v>58</v>
      </c>
      <c r="D216" s="20"/>
      <c r="E216" s="20"/>
      <c r="F216" s="52">
        <v>25000000</v>
      </c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>
        <f t="shared" si="114"/>
        <v>0</v>
      </c>
      <c r="AR216" s="54">
        <f t="shared" si="120"/>
        <v>0</v>
      </c>
      <c r="AS216" s="55">
        <f t="shared" si="159"/>
        <v>25000000</v>
      </c>
      <c r="AT216" s="54">
        <f t="shared" si="113"/>
        <v>100</v>
      </c>
      <c r="AU216" s="20" t="s">
        <v>103</v>
      </c>
      <c r="AV216" s="20" t="s">
        <v>104</v>
      </c>
      <c r="AW216" s="20" t="s">
        <v>59</v>
      </c>
      <c r="AX216" s="52"/>
      <c r="AY216" s="52"/>
      <c r="AZ216" s="52"/>
      <c r="BA216" s="52"/>
      <c r="BB216" s="52"/>
    </row>
    <row r="217" spans="2:54" x14ac:dyDescent="0.25">
      <c r="B217" s="51">
        <v>521219</v>
      </c>
      <c r="C217" s="20" t="s">
        <v>73</v>
      </c>
      <c r="D217" s="20"/>
      <c r="E217" s="20"/>
      <c r="F217" s="52">
        <v>6308695000</v>
      </c>
      <c r="G217" s="52"/>
      <c r="H217" s="52"/>
      <c r="I217" s="52"/>
      <c r="J217" s="52"/>
      <c r="K217" s="52"/>
      <c r="L217" s="52"/>
      <c r="M217" s="52"/>
      <c r="N217" s="52"/>
      <c r="O217" s="52"/>
      <c r="P217" s="52">
        <f>830060208+5925000+5925000+577980144+112130004+11850000+5925000</f>
        <v>1549795356</v>
      </c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>
        <f t="shared" si="114"/>
        <v>1549795356</v>
      </c>
      <c r="AR217" s="54">
        <f t="shared" si="120"/>
        <v>2.4566021276983593E-3</v>
      </c>
      <c r="AS217" s="55">
        <f t="shared" si="159"/>
        <v>4758899644</v>
      </c>
      <c r="AT217" s="54">
        <f t="shared" si="113"/>
        <v>75.433978723016409</v>
      </c>
      <c r="AU217" s="20" t="s">
        <v>103</v>
      </c>
      <c r="AV217" s="20" t="s">
        <v>104</v>
      </c>
      <c r="AW217" s="20" t="s">
        <v>59</v>
      </c>
      <c r="AX217" s="52"/>
      <c r="AY217" s="52"/>
      <c r="AZ217" s="52"/>
      <c r="BA217" s="52"/>
      <c r="BB217" s="52"/>
    </row>
    <row r="218" spans="2:54" x14ac:dyDescent="0.25">
      <c r="B218" s="51">
        <v>521811</v>
      </c>
      <c r="C218" s="20" t="s">
        <v>74</v>
      </c>
      <c r="D218" s="20"/>
      <c r="E218" s="20"/>
      <c r="F218" s="52">
        <v>30000000</v>
      </c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>
        <f t="shared" si="114"/>
        <v>0</v>
      </c>
      <c r="AR218" s="54">
        <f t="shared" si="120"/>
        <v>0</v>
      </c>
      <c r="AS218" s="55">
        <f t="shared" si="159"/>
        <v>30000000</v>
      </c>
      <c r="AT218" s="54">
        <f t="shared" si="113"/>
        <v>100</v>
      </c>
      <c r="AU218" s="20" t="s">
        <v>103</v>
      </c>
      <c r="AV218" s="20" t="s">
        <v>104</v>
      </c>
      <c r="AW218" s="20" t="s">
        <v>59</v>
      </c>
      <c r="AX218" s="52"/>
      <c r="AY218" s="52"/>
      <c r="AZ218" s="52"/>
      <c r="BA218" s="52"/>
      <c r="BB218" s="52"/>
    </row>
    <row r="219" spans="2:54" x14ac:dyDescent="0.25">
      <c r="B219" s="51">
        <v>522151</v>
      </c>
      <c r="C219" s="20" t="s">
        <v>60</v>
      </c>
      <c r="D219" s="20"/>
      <c r="E219" s="20"/>
      <c r="F219" s="52">
        <v>6000000</v>
      </c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>
        <f t="shared" si="114"/>
        <v>0</v>
      </c>
      <c r="AR219" s="54">
        <f t="shared" si="120"/>
        <v>0</v>
      </c>
      <c r="AS219" s="55">
        <f t="shared" si="159"/>
        <v>6000000</v>
      </c>
      <c r="AT219" s="54">
        <f t="shared" ref="AT219:AT260" si="161">AS219/F219*100</f>
        <v>100</v>
      </c>
      <c r="AU219" s="20" t="s">
        <v>103</v>
      </c>
      <c r="AV219" s="20" t="s">
        <v>104</v>
      </c>
      <c r="AW219" s="20" t="s">
        <v>59</v>
      </c>
      <c r="AX219" s="52"/>
      <c r="AY219" s="52"/>
      <c r="AZ219" s="52"/>
      <c r="BA219" s="52"/>
      <c r="BB219" s="52"/>
    </row>
    <row r="220" spans="2:54" x14ac:dyDescent="0.25">
      <c r="B220" s="51">
        <v>524111</v>
      </c>
      <c r="C220" s="20" t="s">
        <v>61</v>
      </c>
      <c r="D220" s="20"/>
      <c r="E220" s="20"/>
      <c r="F220" s="52">
        <v>186000000</v>
      </c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>
        <f t="shared" ref="AQ220:AQ260" si="162">SUM(G220:AP220)</f>
        <v>0</v>
      </c>
      <c r="AR220" s="54">
        <f t="shared" si="120"/>
        <v>0</v>
      </c>
      <c r="AS220" s="55">
        <f t="shared" si="159"/>
        <v>186000000</v>
      </c>
      <c r="AT220" s="54">
        <f t="shared" si="161"/>
        <v>100</v>
      </c>
      <c r="AU220" s="20" t="s">
        <v>103</v>
      </c>
      <c r="AV220" s="20" t="s">
        <v>104</v>
      </c>
      <c r="AW220" s="20" t="s">
        <v>59</v>
      </c>
      <c r="AX220" s="52"/>
      <c r="AY220" s="52"/>
      <c r="AZ220" s="52"/>
      <c r="BA220" s="52"/>
      <c r="BB220" s="52"/>
    </row>
    <row r="221" spans="2:54" x14ac:dyDescent="0.25">
      <c r="B221" s="46" t="s">
        <v>78</v>
      </c>
      <c r="C221" s="47" t="s">
        <v>191</v>
      </c>
      <c r="D221" s="47"/>
      <c r="E221" s="47"/>
      <c r="F221" s="48">
        <f t="shared" ref="F221:AP221" si="163">SUM(F222:F224)</f>
        <v>174041000</v>
      </c>
      <c r="G221" s="48">
        <f t="shared" si="163"/>
        <v>0</v>
      </c>
      <c r="H221" s="48">
        <f t="shared" si="163"/>
        <v>0</v>
      </c>
      <c r="I221" s="48">
        <f t="shared" si="163"/>
        <v>0</v>
      </c>
      <c r="J221" s="48">
        <f t="shared" si="163"/>
        <v>0</v>
      </c>
      <c r="K221" s="48">
        <f t="shared" si="163"/>
        <v>0</v>
      </c>
      <c r="L221" s="48">
        <f t="shared" si="163"/>
        <v>0</v>
      </c>
      <c r="M221" s="48">
        <f t="shared" si="163"/>
        <v>0</v>
      </c>
      <c r="N221" s="48">
        <f t="shared" si="163"/>
        <v>0</v>
      </c>
      <c r="O221" s="48">
        <f t="shared" si="163"/>
        <v>0</v>
      </c>
      <c r="P221" s="48">
        <f t="shared" si="163"/>
        <v>0</v>
      </c>
      <c r="Q221" s="48">
        <f t="shared" si="163"/>
        <v>0</v>
      </c>
      <c r="R221" s="48">
        <f t="shared" si="163"/>
        <v>0</v>
      </c>
      <c r="S221" s="48">
        <f t="shared" si="163"/>
        <v>0</v>
      </c>
      <c r="T221" s="48">
        <f t="shared" si="163"/>
        <v>0</v>
      </c>
      <c r="U221" s="48">
        <f t="shared" si="163"/>
        <v>0</v>
      </c>
      <c r="V221" s="48">
        <f t="shared" si="163"/>
        <v>0</v>
      </c>
      <c r="W221" s="48">
        <f t="shared" si="163"/>
        <v>0</v>
      </c>
      <c r="X221" s="48">
        <f t="shared" si="163"/>
        <v>0</v>
      </c>
      <c r="Y221" s="48">
        <f t="shared" si="163"/>
        <v>0</v>
      </c>
      <c r="Z221" s="48">
        <f t="shared" si="163"/>
        <v>0</v>
      </c>
      <c r="AA221" s="48">
        <f t="shared" si="163"/>
        <v>0</v>
      </c>
      <c r="AB221" s="48">
        <f t="shared" si="163"/>
        <v>0</v>
      </c>
      <c r="AC221" s="48">
        <f t="shared" si="163"/>
        <v>0</v>
      </c>
      <c r="AD221" s="48">
        <f t="shared" si="163"/>
        <v>0</v>
      </c>
      <c r="AE221" s="48">
        <f t="shared" si="163"/>
        <v>0</v>
      </c>
      <c r="AF221" s="48">
        <f t="shared" si="163"/>
        <v>0</v>
      </c>
      <c r="AG221" s="48">
        <f t="shared" si="163"/>
        <v>0</v>
      </c>
      <c r="AH221" s="48">
        <f t="shared" si="163"/>
        <v>0</v>
      </c>
      <c r="AI221" s="48">
        <f t="shared" si="163"/>
        <v>0</v>
      </c>
      <c r="AJ221" s="48">
        <f t="shared" si="163"/>
        <v>0</v>
      </c>
      <c r="AK221" s="48">
        <f t="shared" si="163"/>
        <v>0</v>
      </c>
      <c r="AL221" s="48">
        <f t="shared" si="163"/>
        <v>0</v>
      </c>
      <c r="AM221" s="48">
        <f t="shared" si="163"/>
        <v>0</v>
      </c>
      <c r="AN221" s="48">
        <f t="shared" si="163"/>
        <v>0</v>
      </c>
      <c r="AO221" s="48">
        <f t="shared" si="163"/>
        <v>0</v>
      </c>
      <c r="AP221" s="48">
        <f t="shared" si="163"/>
        <v>0</v>
      </c>
      <c r="AQ221" s="48">
        <f t="shared" si="162"/>
        <v>0</v>
      </c>
      <c r="AR221" s="49">
        <f t="shared" si="120"/>
        <v>0</v>
      </c>
      <c r="AS221" s="50">
        <f t="shared" si="159"/>
        <v>174041000</v>
      </c>
      <c r="AT221" s="49">
        <f t="shared" si="161"/>
        <v>100</v>
      </c>
      <c r="AU221" s="20" t="s">
        <v>103</v>
      </c>
      <c r="AV221" s="20" t="s">
        <v>104</v>
      </c>
      <c r="AW221" s="20"/>
      <c r="AX221" s="48">
        <f t="shared" ref="AX221:BB221" si="164">SUM(AX222:AX224)</f>
        <v>0</v>
      </c>
      <c r="AY221" s="48">
        <f t="shared" si="164"/>
        <v>0</v>
      </c>
      <c r="AZ221" s="48">
        <f t="shared" si="164"/>
        <v>0</v>
      </c>
      <c r="BA221" s="48">
        <f t="shared" si="164"/>
        <v>0</v>
      </c>
      <c r="BB221" s="48">
        <f t="shared" si="164"/>
        <v>0</v>
      </c>
    </row>
    <row r="222" spans="2:54" x14ac:dyDescent="0.25">
      <c r="B222" s="51">
        <v>521211</v>
      </c>
      <c r="C222" s="20" t="s">
        <v>58</v>
      </c>
      <c r="D222" s="20"/>
      <c r="E222" s="20"/>
      <c r="F222" s="52">
        <v>12000000</v>
      </c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>
        <f t="shared" si="162"/>
        <v>0</v>
      </c>
      <c r="AR222" s="54">
        <f t="shared" si="120"/>
        <v>0</v>
      </c>
      <c r="AS222" s="55">
        <f t="shared" si="159"/>
        <v>12000000</v>
      </c>
      <c r="AT222" s="54">
        <f t="shared" si="161"/>
        <v>100</v>
      </c>
      <c r="AU222" s="20" t="s">
        <v>103</v>
      </c>
      <c r="AV222" s="20" t="s">
        <v>104</v>
      </c>
      <c r="AW222" s="20" t="s">
        <v>59</v>
      </c>
      <c r="AX222" s="52"/>
      <c r="AY222" s="52"/>
      <c r="AZ222" s="52"/>
      <c r="BA222" s="52"/>
      <c r="BB222" s="52"/>
    </row>
    <row r="223" spans="2:54" x14ac:dyDescent="0.25">
      <c r="B223" s="51">
        <v>521219</v>
      </c>
      <c r="C223" s="20" t="s">
        <v>73</v>
      </c>
      <c r="D223" s="20"/>
      <c r="E223" s="20"/>
      <c r="F223" s="52">
        <v>20000000</v>
      </c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>
        <f t="shared" si="162"/>
        <v>0</v>
      </c>
      <c r="AR223" s="54">
        <f t="shared" si="120"/>
        <v>0</v>
      </c>
      <c r="AS223" s="55">
        <f t="shared" si="159"/>
        <v>20000000</v>
      </c>
      <c r="AT223" s="54">
        <f t="shared" si="161"/>
        <v>100</v>
      </c>
      <c r="AU223" s="20" t="s">
        <v>103</v>
      </c>
      <c r="AV223" s="20" t="s">
        <v>104</v>
      </c>
      <c r="AW223" s="20" t="s">
        <v>59</v>
      </c>
      <c r="AX223" s="52"/>
      <c r="AY223" s="52"/>
      <c r="AZ223" s="52"/>
      <c r="BA223" s="52"/>
      <c r="BB223" s="52"/>
    </row>
    <row r="224" spans="2:54" x14ac:dyDescent="0.25">
      <c r="B224" s="51">
        <v>524211</v>
      </c>
      <c r="C224" s="20" t="s">
        <v>192</v>
      </c>
      <c r="D224" s="20"/>
      <c r="E224" s="20"/>
      <c r="F224" s="52">
        <v>142041000</v>
      </c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>
        <f t="shared" si="162"/>
        <v>0</v>
      </c>
      <c r="AR224" s="54">
        <f t="shared" si="120"/>
        <v>0</v>
      </c>
      <c r="AS224" s="55">
        <f t="shared" si="159"/>
        <v>142041000</v>
      </c>
      <c r="AT224" s="54">
        <f t="shared" si="161"/>
        <v>100</v>
      </c>
      <c r="AU224" s="20" t="s">
        <v>103</v>
      </c>
      <c r="AV224" s="20" t="s">
        <v>104</v>
      </c>
      <c r="AW224" s="20" t="s">
        <v>59</v>
      </c>
      <c r="AX224" s="52"/>
      <c r="AY224" s="52"/>
      <c r="AZ224" s="52"/>
      <c r="BA224" s="52"/>
      <c r="BB224" s="52"/>
    </row>
    <row r="225" spans="2:54" x14ac:dyDescent="0.25">
      <c r="B225" s="46" t="s">
        <v>115</v>
      </c>
      <c r="C225" s="47" t="s">
        <v>193</v>
      </c>
      <c r="D225" s="47"/>
      <c r="E225" s="47"/>
      <c r="F225" s="48">
        <f t="shared" ref="F225:AP225" si="165">SUM(F226)</f>
        <v>30000000</v>
      </c>
      <c r="G225" s="48">
        <f t="shared" si="165"/>
        <v>0</v>
      </c>
      <c r="H225" s="48">
        <f t="shared" si="165"/>
        <v>0</v>
      </c>
      <c r="I225" s="48">
        <f t="shared" si="165"/>
        <v>0</v>
      </c>
      <c r="J225" s="48">
        <f t="shared" si="165"/>
        <v>0</v>
      </c>
      <c r="K225" s="48">
        <f t="shared" si="165"/>
        <v>0</v>
      </c>
      <c r="L225" s="48">
        <f t="shared" si="165"/>
        <v>0</v>
      </c>
      <c r="M225" s="48">
        <f t="shared" si="165"/>
        <v>0</v>
      </c>
      <c r="N225" s="48">
        <f t="shared" si="165"/>
        <v>0</v>
      </c>
      <c r="O225" s="48">
        <f t="shared" si="165"/>
        <v>0</v>
      </c>
      <c r="P225" s="48">
        <f t="shared" si="165"/>
        <v>0</v>
      </c>
      <c r="Q225" s="48">
        <f t="shared" si="165"/>
        <v>0</v>
      </c>
      <c r="R225" s="48">
        <f t="shared" si="165"/>
        <v>0</v>
      </c>
      <c r="S225" s="48">
        <f t="shared" si="165"/>
        <v>0</v>
      </c>
      <c r="T225" s="48">
        <f t="shared" si="165"/>
        <v>0</v>
      </c>
      <c r="U225" s="48">
        <f t="shared" si="165"/>
        <v>0</v>
      </c>
      <c r="V225" s="48">
        <f t="shared" si="165"/>
        <v>0</v>
      </c>
      <c r="W225" s="48">
        <f t="shared" si="165"/>
        <v>0</v>
      </c>
      <c r="X225" s="48">
        <f t="shared" si="165"/>
        <v>0</v>
      </c>
      <c r="Y225" s="48">
        <f t="shared" si="165"/>
        <v>0</v>
      </c>
      <c r="Z225" s="48">
        <f t="shared" si="165"/>
        <v>0</v>
      </c>
      <c r="AA225" s="48">
        <f t="shared" si="165"/>
        <v>0</v>
      </c>
      <c r="AB225" s="48">
        <f t="shared" si="165"/>
        <v>0</v>
      </c>
      <c r="AC225" s="48">
        <f t="shared" si="165"/>
        <v>0</v>
      </c>
      <c r="AD225" s="48">
        <f t="shared" si="165"/>
        <v>0</v>
      </c>
      <c r="AE225" s="48">
        <f t="shared" si="165"/>
        <v>0</v>
      </c>
      <c r="AF225" s="48">
        <f t="shared" si="165"/>
        <v>0</v>
      </c>
      <c r="AG225" s="48">
        <f t="shared" si="165"/>
        <v>0</v>
      </c>
      <c r="AH225" s="48">
        <f t="shared" si="165"/>
        <v>0</v>
      </c>
      <c r="AI225" s="48">
        <f t="shared" si="165"/>
        <v>0</v>
      </c>
      <c r="AJ225" s="48">
        <f t="shared" si="165"/>
        <v>0</v>
      </c>
      <c r="AK225" s="48">
        <f t="shared" si="165"/>
        <v>0</v>
      </c>
      <c r="AL225" s="48">
        <f t="shared" si="165"/>
        <v>0</v>
      </c>
      <c r="AM225" s="48">
        <f t="shared" si="165"/>
        <v>0</v>
      </c>
      <c r="AN225" s="48">
        <f t="shared" si="165"/>
        <v>0</v>
      </c>
      <c r="AO225" s="48">
        <f t="shared" si="165"/>
        <v>0</v>
      </c>
      <c r="AP225" s="48">
        <f t="shared" si="165"/>
        <v>0</v>
      </c>
      <c r="AQ225" s="48">
        <f t="shared" si="162"/>
        <v>0</v>
      </c>
      <c r="AR225" s="49">
        <f t="shared" si="120"/>
        <v>0</v>
      </c>
      <c r="AS225" s="50">
        <f t="shared" si="159"/>
        <v>30000000</v>
      </c>
      <c r="AT225" s="49">
        <f t="shared" si="161"/>
        <v>100</v>
      </c>
      <c r="AU225" s="20" t="s">
        <v>103</v>
      </c>
      <c r="AV225" s="20" t="s">
        <v>104</v>
      </c>
      <c r="AW225" s="20"/>
      <c r="AX225" s="48">
        <f t="shared" ref="AX225:BB225" si="166">SUM(AX226)</f>
        <v>0</v>
      </c>
      <c r="AY225" s="48">
        <f t="shared" si="166"/>
        <v>0</v>
      </c>
      <c r="AZ225" s="48">
        <f t="shared" si="166"/>
        <v>0</v>
      </c>
      <c r="BA225" s="48">
        <f t="shared" si="166"/>
        <v>0</v>
      </c>
      <c r="BB225" s="48">
        <f t="shared" si="166"/>
        <v>0</v>
      </c>
    </row>
    <row r="226" spans="2:54" x14ac:dyDescent="0.25">
      <c r="B226" s="51">
        <v>522192</v>
      </c>
      <c r="C226" s="20" t="s">
        <v>75</v>
      </c>
      <c r="D226" s="20"/>
      <c r="E226" s="20"/>
      <c r="F226" s="52">
        <v>30000000</v>
      </c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>
        <f t="shared" si="162"/>
        <v>0</v>
      </c>
      <c r="AR226" s="54">
        <f t="shared" si="120"/>
        <v>0</v>
      </c>
      <c r="AS226" s="55">
        <f t="shared" si="159"/>
        <v>30000000</v>
      </c>
      <c r="AT226" s="54">
        <f t="shared" si="161"/>
        <v>100</v>
      </c>
      <c r="AU226" s="20" t="s">
        <v>103</v>
      </c>
      <c r="AV226" s="20" t="s">
        <v>104</v>
      </c>
      <c r="AW226" s="20" t="s">
        <v>59</v>
      </c>
      <c r="AX226" s="52"/>
      <c r="AY226" s="52"/>
      <c r="AZ226" s="52"/>
      <c r="BA226" s="52"/>
      <c r="BB226" s="52"/>
    </row>
    <row r="227" spans="2:54" x14ac:dyDescent="0.25">
      <c r="B227" s="36">
        <v>302</v>
      </c>
      <c r="C227" s="37" t="s">
        <v>194</v>
      </c>
      <c r="D227" s="37"/>
      <c r="E227" s="37"/>
      <c r="F227" s="38">
        <f>F228</f>
        <v>109200000</v>
      </c>
      <c r="G227" s="38">
        <f t="shared" ref="G227:AP227" si="167">G228</f>
        <v>0</v>
      </c>
      <c r="H227" s="38">
        <f t="shared" si="167"/>
        <v>0</v>
      </c>
      <c r="I227" s="38">
        <f t="shared" si="167"/>
        <v>0</v>
      </c>
      <c r="J227" s="38">
        <f t="shared" si="167"/>
        <v>0</v>
      </c>
      <c r="K227" s="38">
        <f t="shared" si="167"/>
        <v>0</v>
      </c>
      <c r="L227" s="38">
        <f t="shared" si="167"/>
        <v>0</v>
      </c>
      <c r="M227" s="38">
        <f t="shared" si="167"/>
        <v>0</v>
      </c>
      <c r="N227" s="38">
        <f t="shared" si="167"/>
        <v>0</v>
      </c>
      <c r="O227" s="38">
        <f t="shared" si="167"/>
        <v>0</v>
      </c>
      <c r="P227" s="38">
        <f t="shared" si="167"/>
        <v>0</v>
      </c>
      <c r="Q227" s="38">
        <f t="shared" si="167"/>
        <v>0</v>
      </c>
      <c r="R227" s="38">
        <f t="shared" si="167"/>
        <v>0</v>
      </c>
      <c r="S227" s="38">
        <f t="shared" si="167"/>
        <v>0</v>
      </c>
      <c r="T227" s="38">
        <f t="shared" si="167"/>
        <v>0</v>
      </c>
      <c r="U227" s="38">
        <f t="shared" si="167"/>
        <v>0</v>
      </c>
      <c r="V227" s="38">
        <f t="shared" si="167"/>
        <v>0</v>
      </c>
      <c r="W227" s="38">
        <f t="shared" si="167"/>
        <v>0</v>
      </c>
      <c r="X227" s="38">
        <f t="shared" si="167"/>
        <v>0</v>
      </c>
      <c r="Y227" s="38">
        <f t="shared" si="167"/>
        <v>0</v>
      </c>
      <c r="Z227" s="38">
        <f t="shared" si="167"/>
        <v>0</v>
      </c>
      <c r="AA227" s="38">
        <f t="shared" si="167"/>
        <v>0</v>
      </c>
      <c r="AB227" s="38">
        <f t="shared" si="167"/>
        <v>0</v>
      </c>
      <c r="AC227" s="38">
        <f t="shared" si="167"/>
        <v>0</v>
      </c>
      <c r="AD227" s="38">
        <f t="shared" si="167"/>
        <v>0</v>
      </c>
      <c r="AE227" s="38">
        <f t="shared" si="167"/>
        <v>0</v>
      </c>
      <c r="AF227" s="38">
        <f t="shared" si="167"/>
        <v>0</v>
      </c>
      <c r="AG227" s="38">
        <f t="shared" si="167"/>
        <v>0</v>
      </c>
      <c r="AH227" s="38">
        <f t="shared" si="167"/>
        <v>0</v>
      </c>
      <c r="AI227" s="38">
        <f t="shared" si="167"/>
        <v>0</v>
      </c>
      <c r="AJ227" s="38">
        <f t="shared" si="167"/>
        <v>0</v>
      </c>
      <c r="AK227" s="38">
        <f t="shared" si="167"/>
        <v>0</v>
      </c>
      <c r="AL227" s="38">
        <f t="shared" si="167"/>
        <v>0</v>
      </c>
      <c r="AM227" s="38">
        <f t="shared" si="167"/>
        <v>0</v>
      </c>
      <c r="AN227" s="38">
        <f t="shared" si="167"/>
        <v>0</v>
      </c>
      <c r="AO227" s="38">
        <f t="shared" si="167"/>
        <v>0</v>
      </c>
      <c r="AP227" s="38">
        <f t="shared" si="167"/>
        <v>0</v>
      </c>
      <c r="AQ227" s="38">
        <f t="shared" si="162"/>
        <v>0</v>
      </c>
      <c r="AR227" s="39">
        <f t="shared" si="120"/>
        <v>0</v>
      </c>
      <c r="AS227" s="40">
        <f t="shared" si="159"/>
        <v>109200000</v>
      </c>
      <c r="AT227" s="39">
        <f t="shared" si="161"/>
        <v>100</v>
      </c>
      <c r="AU227" s="20" t="s">
        <v>103</v>
      </c>
      <c r="AV227" s="20" t="s">
        <v>104</v>
      </c>
      <c r="AW227" s="20"/>
      <c r="AX227" s="38">
        <f t="shared" ref="AX227:BB227" si="168">AX228</f>
        <v>0</v>
      </c>
      <c r="AY227" s="38">
        <f t="shared" si="168"/>
        <v>0</v>
      </c>
      <c r="AZ227" s="38">
        <f t="shared" si="168"/>
        <v>0</v>
      </c>
      <c r="BA227" s="38">
        <f t="shared" si="168"/>
        <v>0</v>
      </c>
      <c r="BB227" s="38">
        <f t="shared" si="168"/>
        <v>0</v>
      </c>
    </row>
    <row r="228" spans="2:54" x14ac:dyDescent="0.25">
      <c r="B228" s="46" t="s">
        <v>56</v>
      </c>
      <c r="C228" s="47" t="s">
        <v>194</v>
      </c>
      <c r="D228" s="47"/>
      <c r="E228" s="47"/>
      <c r="F228" s="48">
        <f>SUM(F229:F231)</f>
        <v>109200000</v>
      </c>
      <c r="G228" s="48">
        <f t="shared" ref="G228:AP228" si="169">SUM(G229:G231)</f>
        <v>0</v>
      </c>
      <c r="H228" s="48">
        <f t="shared" si="169"/>
        <v>0</v>
      </c>
      <c r="I228" s="48">
        <f t="shared" si="169"/>
        <v>0</v>
      </c>
      <c r="J228" s="48">
        <f t="shared" si="169"/>
        <v>0</v>
      </c>
      <c r="K228" s="48">
        <f t="shared" si="169"/>
        <v>0</v>
      </c>
      <c r="L228" s="48">
        <f t="shared" si="169"/>
        <v>0</v>
      </c>
      <c r="M228" s="48">
        <f t="shared" si="169"/>
        <v>0</v>
      </c>
      <c r="N228" s="48">
        <f t="shared" si="169"/>
        <v>0</v>
      </c>
      <c r="O228" s="48">
        <f t="shared" si="169"/>
        <v>0</v>
      </c>
      <c r="P228" s="48">
        <f t="shared" si="169"/>
        <v>0</v>
      </c>
      <c r="Q228" s="48">
        <f t="shared" si="169"/>
        <v>0</v>
      </c>
      <c r="R228" s="48">
        <f t="shared" si="169"/>
        <v>0</v>
      </c>
      <c r="S228" s="48">
        <f t="shared" si="169"/>
        <v>0</v>
      </c>
      <c r="T228" s="48">
        <f t="shared" si="169"/>
        <v>0</v>
      </c>
      <c r="U228" s="48">
        <f t="shared" si="169"/>
        <v>0</v>
      </c>
      <c r="V228" s="48">
        <f t="shared" si="169"/>
        <v>0</v>
      </c>
      <c r="W228" s="48">
        <f t="shared" si="169"/>
        <v>0</v>
      </c>
      <c r="X228" s="48">
        <f t="shared" si="169"/>
        <v>0</v>
      </c>
      <c r="Y228" s="48">
        <f t="shared" si="169"/>
        <v>0</v>
      </c>
      <c r="Z228" s="48">
        <f t="shared" si="169"/>
        <v>0</v>
      </c>
      <c r="AA228" s="48">
        <f t="shared" si="169"/>
        <v>0</v>
      </c>
      <c r="AB228" s="48">
        <f t="shared" si="169"/>
        <v>0</v>
      </c>
      <c r="AC228" s="48">
        <f t="shared" si="169"/>
        <v>0</v>
      </c>
      <c r="AD228" s="48">
        <f t="shared" si="169"/>
        <v>0</v>
      </c>
      <c r="AE228" s="48">
        <f t="shared" si="169"/>
        <v>0</v>
      </c>
      <c r="AF228" s="48">
        <f t="shared" si="169"/>
        <v>0</v>
      </c>
      <c r="AG228" s="48">
        <f t="shared" si="169"/>
        <v>0</v>
      </c>
      <c r="AH228" s="48">
        <f t="shared" si="169"/>
        <v>0</v>
      </c>
      <c r="AI228" s="48">
        <f t="shared" si="169"/>
        <v>0</v>
      </c>
      <c r="AJ228" s="48">
        <f t="shared" si="169"/>
        <v>0</v>
      </c>
      <c r="AK228" s="48">
        <f t="shared" si="169"/>
        <v>0</v>
      </c>
      <c r="AL228" s="48">
        <f t="shared" si="169"/>
        <v>0</v>
      </c>
      <c r="AM228" s="48">
        <f t="shared" si="169"/>
        <v>0</v>
      </c>
      <c r="AN228" s="48">
        <f t="shared" si="169"/>
        <v>0</v>
      </c>
      <c r="AO228" s="48">
        <f t="shared" si="169"/>
        <v>0</v>
      </c>
      <c r="AP228" s="48">
        <f t="shared" si="169"/>
        <v>0</v>
      </c>
      <c r="AQ228" s="48">
        <f>SUM(G228:AP228)</f>
        <v>0</v>
      </c>
      <c r="AR228" s="49">
        <f t="shared" si="120"/>
        <v>0</v>
      </c>
      <c r="AS228" s="50">
        <f>F228-AQ228</f>
        <v>109200000</v>
      </c>
      <c r="AT228" s="49">
        <f t="shared" si="161"/>
        <v>100</v>
      </c>
      <c r="AU228" s="20" t="s">
        <v>103</v>
      </c>
      <c r="AV228" s="20" t="s">
        <v>104</v>
      </c>
      <c r="AW228" s="20"/>
      <c r="AX228" s="48">
        <f t="shared" ref="AX228:BB228" si="170">SUM(AX229:AX231)</f>
        <v>0</v>
      </c>
      <c r="AY228" s="48">
        <f t="shared" si="170"/>
        <v>0</v>
      </c>
      <c r="AZ228" s="48">
        <f t="shared" si="170"/>
        <v>0</v>
      </c>
      <c r="BA228" s="48">
        <f t="shared" si="170"/>
        <v>0</v>
      </c>
      <c r="BB228" s="48">
        <f t="shared" si="170"/>
        <v>0</v>
      </c>
    </row>
    <row r="229" spans="2:54" x14ac:dyDescent="0.25">
      <c r="B229" s="51">
        <v>521211</v>
      </c>
      <c r="C229" s="20" t="s">
        <v>58</v>
      </c>
      <c r="D229" s="20"/>
      <c r="E229" s="20"/>
      <c r="F229" s="52">
        <v>25000000</v>
      </c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>
        <f t="shared" si="162"/>
        <v>0</v>
      </c>
      <c r="AR229" s="54">
        <f t="shared" si="120"/>
        <v>0</v>
      </c>
      <c r="AS229" s="55">
        <f t="shared" si="159"/>
        <v>25000000</v>
      </c>
      <c r="AT229" s="54">
        <f t="shared" si="161"/>
        <v>100</v>
      </c>
      <c r="AU229" s="20" t="s">
        <v>103</v>
      </c>
      <c r="AV229" s="20" t="s">
        <v>104</v>
      </c>
      <c r="AW229" s="20" t="s">
        <v>59</v>
      </c>
      <c r="AX229" s="52"/>
      <c r="AY229" s="52"/>
      <c r="AZ229" s="52"/>
      <c r="BA229" s="52"/>
      <c r="BB229" s="52"/>
    </row>
    <row r="230" spans="2:54" x14ac:dyDescent="0.25">
      <c r="B230" s="51">
        <v>521811</v>
      </c>
      <c r="C230" s="20" t="s">
        <v>74</v>
      </c>
      <c r="D230" s="20"/>
      <c r="E230" s="20"/>
      <c r="F230" s="52">
        <v>30000000</v>
      </c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>
        <f t="shared" si="162"/>
        <v>0</v>
      </c>
      <c r="AR230" s="54">
        <f t="shared" ref="AR230:AR271" si="171">AQ230/F230/100</f>
        <v>0</v>
      </c>
      <c r="AS230" s="55">
        <f t="shared" si="159"/>
        <v>30000000</v>
      </c>
      <c r="AT230" s="54">
        <f t="shared" si="161"/>
        <v>100</v>
      </c>
      <c r="AU230" s="20" t="s">
        <v>103</v>
      </c>
      <c r="AV230" s="20" t="s">
        <v>104</v>
      </c>
      <c r="AW230" s="20" t="s">
        <v>59</v>
      </c>
      <c r="AX230" s="52"/>
      <c r="AY230" s="52"/>
      <c r="AZ230" s="52"/>
      <c r="BA230" s="52"/>
      <c r="BB230" s="52"/>
    </row>
    <row r="231" spans="2:54" x14ac:dyDescent="0.25">
      <c r="B231" s="51">
        <v>524111</v>
      </c>
      <c r="C231" s="20" t="s">
        <v>61</v>
      </c>
      <c r="D231" s="20"/>
      <c r="E231" s="20"/>
      <c r="F231" s="52">
        <v>54200000</v>
      </c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>
        <f>SUM(G231:AP231)</f>
        <v>0</v>
      </c>
      <c r="AR231" s="54">
        <f t="shared" si="171"/>
        <v>0</v>
      </c>
      <c r="AS231" s="55">
        <f t="shared" si="159"/>
        <v>54200000</v>
      </c>
      <c r="AT231" s="54">
        <f t="shared" si="161"/>
        <v>100</v>
      </c>
      <c r="AU231" s="20" t="s">
        <v>103</v>
      </c>
      <c r="AV231" s="20" t="s">
        <v>104</v>
      </c>
      <c r="AW231" s="20" t="s">
        <v>59</v>
      </c>
      <c r="AX231" s="52"/>
      <c r="AY231" s="52"/>
      <c r="AZ231" s="52"/>
      <c r="BA231" s="52"/>
      <c r="BB231" s="52"/>
    </row>
    <row r="232" spans="2:54" x14ac:dyDescent="0.25">
      <c r="AQ232" s="57"/>
    </row>
    <row r="233" spans="2:54" x14ac:dyDescent="0.25">
      <c r="AR233" t="s">
        <v>113</v>
      </c>
    </row>
  </sheetData>
  <autoFilter ref="B12:BB231" xr:uid="{B070A0AF-EFE7-4050-AFDE-970D0A0520C8}"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8" showButton="0"/>
    <filterColumn colId="39" showButton="0"/>
  </autoFilter>
  <mergeCells count="16">
    <mergeCell ref="AQ12:AQ13"/>
    <mergeCell ref="AR12:AR13"/>
    <mergeCell ref="AS12:AS13"/>
    <mergeCell ref="AT12:AT13"/>
    <mergeCell ref="Y12:AA12"/>
    <mergeCell ref="AB12:AD12"/>
    <mergeCell ref="AE12:AG12"/>
    <mergeCell ref="AH12:AJ12"/>
    <mergeCell ref="AK12:AM12"/>
    <mergeCell ref="AN12:AP12"/>
    <mergeCell ref="G12:I12"/>
    <mergeCell ref="J12:L12"/>
    <mergeCell ref="M12:O12"/>
    <mergeCell ref="P12:R12"/>
    <mergeCell ref="S12:U12"/>
    <mergeCell ref="V12:X12"/>
  </mergeCells>
  <conditionalFormatting sqref="AQ21:AQ231">
    <cfRule type="expression" dxfId="0" priority="1">
      <formula>ROW()=CELL("ROW")</formula>
    </cfRule>
  </conditionalFormatting>
  <dataValidations count="3">
    <dataValidation type="list" allowBlank="1" showInputMessage="1" showErrorMessage="1" sqref="AU19:AU31 AU108:AU122" xr:uid="{7BA64CA9-00A0-4BC2-BEF2-0D4CC5C0A164}">
      <formula1>"Perencanaan dan Evaluasi, Tata Usaha, Penyelenggaraan Pendidikan, Kelembagaan dan Ketenagaan"</formula1>
    </dataValidation>
    <dataValidation type="list" allowBlank="1" showInputMessage="1" showErrorMessage="1" sqref="AU123:AU127 AU129:AU130 AU132:AU133 AU135:AU136 AU138:AU140 AU145 AU150:AU153 AU32:AU107 AU155:AU231" xr:uid="{6715A2CD-748F-49CF-BC64-55F00CA5B974}">
      <formula1>"Perencanaan dan Evaluasi, Tata Usaha, Peserta Didik Sarana dan Prasarana dan Metode dan Kurikulum, Kelembagaan dan Ketenagaan"</formula1>
    </dataValidation>
    <dataValidation type="list" allowBlank="1" showInputMessage="1" showErrorMessage="1" sqref="AW49:AW59 AW129:AW130 AW132:AW133 AW20:AW47 AW150:AW153 AW155:AW170 AW172:AW176 AW135:AW136 AW138:AW140 AW145 AW66:AW127 AW179:AW231" xr:uid="{5FA4BA35-79E9-4509-9DFF-2A834B20CACA}">
      <formula1>"Belanja Operasional , Belanja Barang Non Operasional, Gaji dan Tunjangan, Belanja Modal"</formula1>
    </dataValidation>
  </dataValidations>
  <pageMargins left="0.42" right="0.12" top="0.31" bottom="0.72" header="0.18" footer="0.53"/>
  <pageSetup paperSize="9" scale="18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 BULAN</vt:lpstr>
      <vt:lpstr>'PER BULAN'!Print_Area</vt:lpstr>
      <vt:lpstr>'PER BULAN'!Print_Titles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PUSDIKKP</dc:creator>
  <cp:lastModifiedBy>PUSDIKKP</cp:lastModifiedBy>
  <dcterms:created xsi:type="dcterms:W3CDTF">2022-05-23T03:01:27Z</dcterms:created>
  <dcterms:modified xsi:type="dcterms:W3CDTF">2022-05-23T03:02:15Z</dcterms:modified>
</cp:coreProperties>
</file>